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https://liveutk-my.sharepoint.com/personal/vsykes_utk_edu/Documents/Projects/OVT Corn/2022/Corn Report Files/"/>
    </mc:Choice>
  </mc:AlternateContent>
  <xr:revisionPtr revIDLastSave="85" documentId="14_{F49F87C4-C90D-4249-A5E7-B53F3F24B701}" xr6:coauthVersionLast="47" xr6:coauthVersionMax="47" xr10:uidLastSave="{EB66A9B0-25AD-4BF1-AF75-5B88B44CDFA2}"/>
  <bookViews>
    <workbookView xWindow="3832" yWindow="248" windowWidth="32641" windowHeight="14152" tabRatio="921" firstSheet="4" activeTab="18" xr2:uid="{00000000-000D-0000-FFFF-FFFF00000000}"/>
  </bookViews>
  <sheets>
    <sheet name="Corn REC Location Info" sheetId="123" r:id="rId1"/>
    <sheet name="County Location Info" sheetId="234" r:id="rId2"/>
    <sheet name="A group" sheetId="242" r:id="rId3"/>
    <sheet name="Early Corn Avg" sheetId="170" r:id="rId4"/>
    <sheet name="Early Corn Avg (2)" sheetId="192" r:id="rId5"/>
    <sheet name="Early Corn Yld By Loc " sheetId="228" r:id="rId6"/>
    <sheet name="ECorn County" sheetId="190" r:id="rId7"/>
    <sheet name="ECorn vs Strip Trials" sheetId="138" r:id="rId8"/>
    <sheet name="Med Corn Ag" sheetId="185" r:id="rId9"/>
    <sheet name="Med Corn Ag (2)" sheetId="194" r:id="rId10"/>
    <sheet name="Med Corn Yld By Loc" sheetId="229" r:id="rId11"/>
    <sheet name="MCorn County" sheetId="238" r:id="rId12"/>
    <sheet name="MCorn vs Strip Trials" sheetId="179" r:id="rId13"/>
    <sheet name="Full Corn Ag" sheetId="180" r:id="rId14"/>
    <sheet name="Full Corn Ag (2)" sheetId="195" r:id="rId15"/>
    <sheet name="Full Corn Yld By Loc " sheetId="230" r:id="rId16"/>
    <sheet name="FCorn County" sheetId="191" r:id="rId17"/>
    <sheet name="FCorn vs Strip Trials" sheetId="231" r:id="rId18"/>
    <sheet name="Corn Traits &amp; Entries" sheetId="130" r:id="rId19"/>
    <sheet name="Corn Company Contacts" sheetId="196" r:id="rId20"/>
    <sheet name="Corn Trait Abbr" sheetId="142" r:id="rId21"/>
    <sheet name="Early Corn Knoxville" sheetId="201" r:id="rId22"/>
    <sheet name="Med Corn Knoxville " sheetId="203" r:id="rId23"/>
    <sheet name="Full Corn Knoxville" sheetId="204" r:id="rId24"/>
    <sheet name="Early Corn Greeneville" sheetId="239" r:id="rId25"/>
    <sheet name="Med Corn Greeneville" sheetId="240" r:id="rId26"/>
    <sheet name="Full Corn Greeneville" sheetId="241" r:id="rId27"/>
    <sheet name="Early Corn Springfield_IR" sheetId="205" r:id="rId28"/>
    <sheet name="Med Corn Springfield_IR" sheetId="206" r:id="rId29"/>
    <sheet name="Full Corn Springfield_IR" sheetId="207" r:id="rId30"/>
    <sheet name="Early Corn Springfield_NIR" sheetId="208" r:id="rId31"/>
    <sheet name="Med Corn Springfield_NIR" sheetId="209" r:id="rId32"/>
    <sheet name="Full Corn Springfield_NIR" sheetId="210" r:id="rId33"/>
    <sheet name="Early Corn Spring Hill" sheetId="217" r:id="rId34"/>
    <sheet name="Med Corn Spring Hill" sheetId="218" r:id="rId35"/>
    <sheet name="Full Corn Spring Hill" sheetId="219" r:id="rId36"/>
    <sheet name="Early Corn Milan_IR" sheetId="211" r:id="rId37"/>
    <sheet name="Med Corn Milan_IR" sheetId="212" r:id="rId38"/>
    <sheet name="Full Corn Milan_IR" sheetId="213" r:id="rId39"/>
    <sheet name="Early Corn Milan_NIR" sheetId="214" r:id="rId40"/>
    <sheet name="Med Corn Milan_NIR" sheetId="215" r:id="rId41"/>
    <sheet name="Full Corn Milan_NIR" sheetId="216" r:id="rId42"/>
    <sheet name="Early Corn Jackson" sheetId="220" r:id="rId43"/>
    <sheet name="Med Corn Jackson" sheetId="221" r:id="rId44"/>
    <sheet name="Full Corn Jackson" sheetId="222" r:id="rId45"/>
    <sheet name="Early Corn Memphis" sheetId="223" r:id="rId46"/>
    <sheet name="Med Corn Memphis" sheetId="224" r:id="rId47"/>
  </sheets>
  <externalReferences>
    <externalReference r:id="rId48"/>
  </externalReferences>
  <definedNames>
    <definedName name="_xlnm._FilterDatabase" localSheetId="4" hidden="1">'Early Corn Avg (2)'!$A$5:$J$43</definedName>
    <definedName name="_xlnm._FilterDatabase" localSheetId="24" hidden="1">'Early Corn Greeneville'!$A$5:$Q$41</definedName>
    <definedName name="_xlnm._FilterDatabase" localSheetId="42" hidden="1">'Early Corn Jackson'!$A$5:$Q$41</definedName>
    <definedName name="_xlnm._FilterDatabase" localSheetId="21" hidden="1">'Early Corn Knoxville'!$A$5:$Q$41</definedName>
    <definedName name="_xlnm._FilterDatabase" localSheetId="45" hidden="1">'Early Corn Memphis'!$A$5:$Q$41</definedName>
    <definedName name="_xlnm._FilterDatabase" localSheetId="36" hidden="1">'Early Corn Milan_IR'!$A$5:$P$41</definedName>
    <definedName name="_xlnm._FilterDatabase" localSheetId="39" hidden="1">'Early Corn Milan_NIR'!$A$5:$P$41</definedName>
    <definedName name="_xlnm._FilterDatabase" localSheetId="33" hidden="1">'Early Corn Spring Hill'!$A$5:$Q$41</definedName>
    <definedName name="_xlnm._FilterDatabase" localSheetId="27" hidden="1">'Early Corn Springfield_IR'!$A$5:$Q$41</definedName>
    <definedName name="_xlnm._FilterDatabase" localSheetId="30" hidden="1">'Early Corn Springfield_NIR'!$A$5:$Q$41</definedName>
    <definedName name="_xlnm._FilterDatabase" localSheetId="5" hidden="1">'Early Corn Yld By Loc '!$A$5:$AO$39</definedName>
    <definedName name="_xlnm._FilterDatabase" localSheetId="13" hidden="1">'Full Corn Ag'!$A$5:$Q$36</definedName>
    <definedName name="_xlnm._FilterDatabase" localSheetId="14" hidden="1">'Full Corn Ag (2)'!$A$5:$J$36</definedName>
    <definedName name="_xlnm._FilterDatabase" localSheetId="26" hidden="1">'Full Corn Greeneville'!$A$5:$Q$34</definedName>
    <definedName name="_xlnm._FilterDatabase" localSheetId="44" hidden="1">'Full Corn Jackson'!$A$5:$Q$34</definedName>
    <definedName name="_xlnm._FilterDatabase" localSheetId="23" hidden="1">'Full Corn Knoxville'!$A$5:$Q$34</definedName>
    <definedName name="_xlnm._FilterDatabase" localSheetId="38" hidden="1">'Full Corn Milan_IR'!$A$5:$P$34</definedName>
    <definedName name="_xlnm._FilterDatabase" localSheetId="41" hidden="1">'Full Corn Milan_NIR'!$A$5:$P$34</definedName>
    <definedName name="_xlnm._FilterDatabase" localSheetId="35" hidden="1">'Full Corn Spring Hill'!$A$5:$Q$34</definedName>
    <definedName name="_xlnm._FilterDatabase" localSheetId="29" hidden="1">'Full Corn Springfield_IR'!$A$5:$Q$34</definedName>
    <definedName name="_xlnm._FilterDatabase" localSheetId="32" hidden="1">'Full Corn Springfield_NIR'!$A$5:$Q$34</definedName>
    <definedName name="_xlnm._FilterDatabase" localSheetId="15" hidden="1">'Full Corn Yld By Loc '!$A$5:$AO$32</definedName>
    <definedName name="_xlnm._FilterDatabase" localSheetId="8" hidden="1">'Med Corn Ag'!$A$5:$Q$46</definedName>
    <definedName name="_xlnm._FilterDatabase" localSheetId="9" hidden="1">'Med Corn Ag (2)'!$A$5:$J$46</definedName>
    <definedName name="_xlnm._FilterDatabase" localSheetId="25" hidden="1">'Med Corn Greeneville'!$A$5:$Q$44</definedName>
    <definedName name="_xlnm._FilterDatabase" localSheetId="43" hidden="1">'Med Corn Jackson'!$A$5:$Q$44</definedName>
    <definedName name="_xlnm._FilterDatabase" localSheetId="22" hidden="1">'Med Corn Knoxville '!$A$5:$Q$44</definedName>
    <definedName name="_xlnm._FilterDatabase" localSheetId="46" hidden="1">'Med Corn Memphis'!$A$5:$P$44</definedName>
    <definedName name="_xlnm._FilterDatabase" localSheetId="37" hidden="1">'Med Corn Milan_IR'!$A$5:$P$44</definedName>
    <definedName name="_xlnm._FilterDatabase" localSheetId="40" hidden="1">'Med Corn Milan_NIR'!$A$5:$P$44</definedName>
    <definedName name="_xlnm._FilterDatabase" localSheetId="34" hidden="1">'Med Corn Spring Hill'!$A$5:$Q$44</definedName>
    <definedName name="_xlnm._FilterDatabase" localSheetId="28" hidden="1">'Med Corn Springfield_IR'!$A$5:$Q$44</definedName>
    <definedName name="_xlnm._FilterDatabase" localSheetId="31" hidden="1">'Med Corn Springfield_NIR'!$A$5:$Q$44</definedName>
    <definedName name="_xlnm._FilterDatabase" localSheetId="10" hidden="1">'Med Corn Yld By Loc'!$A$5:$AO$42</definedName>
    <definedName name="_xlnm.Print_Area" localSheetId="19">'Corn Company Contacts'!$A$1:$E$13</definedName>
    <definedName name="_xlnm.Print_Area" localSheetId="0">'Corn REC Location Info'!$A$1:$G$39</definedName>
    <definedName name="_xlnm.Print_Area" localSheetId="20">'Corn Trait Abbr'!$A$1:$C$14</definedName>
    <definedName name="_xlnm.Print_Area" localSheetId="18">'Corn Traits &amp; Entries'!$B$1:$I$64</definedName>
    <definedName name="_xlnm.Print_Area" localSheetId="3">'Early Corn Avg'!$A$1:$AE$37</definedName>
    <definedName name="_xlnm.Print_Area" localSheetId="4">'Early Corn Avg (2)'!$A$1:$AH$37</definedName>
    <definedName name="_xlnm.Print_Area" localSheetId="24">'Early Corn Greeneville'!$A$1:$AE$34</definedName>
    <definedName name="_xlnm.Print_Area" localSheetId="42">'Early Corn Jackson'!$A$1:$AK$34</definedName>
    <definedName name="_xlnm.Print_Area" localSheetId="21">'Early Corn Knoxville'!$A$1:$BF$35</definedName>
    <definedName name="_xlnm.Print_Area" localSheetId="45">'Early Corn Memphis'!$A$1:$BC$36</definedName>
    <definedName name="_xlnm.Print_Area" localSheetId="36">'Early Corn Milan_IR'!$A$1:$S$35</definedName>
    <definedName name="_xlnm.Print_Area" localSheetId="39">'Early Corn Milan_NIR'!$A$1:$S$35</definedName>
    <definedName name="_xlnm.Print_Area" localSheetId="33">'Early Corn Spring Hill'!$A$1:$AE$34</definedName>
    <definedName name="_xlnm.Print_Area" localSheetId="27">'Early Corn Springfield_IR'!$A$1:$AE$34</definedName>
    <definedName name="_xlnm.Print_Area" localSheetId="30">'Early Corn Springfield_NIR'!$A$1:$AE$34</definedName>
    <definedName name="_xlnm.Print_Area" localSheetId="5">'Early Corn Yld By Loc '!$A$1:$BL$34</definedName>
    <definedName name="_xlnm.Print_Area" localSheetId="6">'ECorn County'!$A$1:$R$31</definedName>
    <definedName name="_xlnm.Print_Area" localSheetId="7">'ECorn vs Strip Trials'!$A$1:$O$23</definedName>
    <definedName name="_xlnm.Print_Area" localSheetId="16">'FCorn County'!$A$1:$L$24</definedName>
    <definedName name="_xlnm.Print_Area" localSheetId="17">'FCorn vs Strip Trials'!$A$1:$O$19</definedName>
    <definedName name="_xlnm.Print_Area" localSheetId="13">'Full Corn Ag'!$A$1:$AE$30</definedName>
    <definedName name="_xlnm.Print_Area" localSheetId="14">'Full Corn Ag (2)'!$A$1:$AH$30</definedName>
    <definedName name="_xlnm.Print_Area" localSheetId="26">'Full Corn Greeneville'!$A$1:$AE$28</definedName>
    <definedName name="_xlnm.Print_Area" localSheetId="44">'Full Corn Jackson'!$A$1:$AK$28</definedName>
    <definedName name="_xlnm.Print_Area" localSheetId="23">'Full Corn Knoxville'!$A$1:$BF$28</definedName>
    <definedName name="_xlnm.Print_Area" localSheetId="38">'Full Corn Milan_IR'!$A$1:$S$28</definedName>
    <definedName name="_xlnm.Print_Area" localSheetId="41">'Full Corn Milan_NIR'!$A$1:$S$28</definedName>
    <definedName name="_xlnm.Print_Area" localSheetId="35">'Full Corn Spring Hill'!$A$1:$AE$27</definedName>
    <definedName name="_xlnm.Print_Area" localSheetId="29">'Full Corn Springfield_IR'!$A$1:$AE$28</definedName>
    <definedName name="_xlnm.Print_Area" localSheetId="32">'Full Corn Springfield_NIR'!$A$1:$AE$27</definedName>
    <definedName name="_xlnm.Print_Area" localSheetId="15">'Full Corn Yld By Loc '!$A$1:$BF$27</definedName>
    <definedName name="_xlnm.Print_Area" localSheetId="11">'MCorn County'!$A$1:$R$29</definedName>
    <definedName name="_xlnm.Print_Area" localSheetId="12">'MCorn vs Strip Trials'!$A$1:$O$18</definedName>
    <definedName name="_xlnm.Print_Area" localSheetId="8">'Med Corn Ag'!$A$1:$AE$40</definedName>
    <definedName name="_xlnm.Print_Area" localSheetId="9">'Med Corn Ag (2)'!$A$1:$AH$39</definedName>
    <definedName name="_xlnm.Print_Area" localSheetId="25">'Med Corn Greeneville'!$A$1:$AE$37</definedName>
    <definedName name="_xlnm.Print_Area" localSheetId="43">'Med Corn Jackson'!$A$1:$AK$38</definedName>
    <definedName name="_xlnm.Print_Area" localSheetId="22">'Med Corn Knoxville '!$A$1:$BF$38</definedName>
    <definedName name="_xlnm.Print_Area" localSheetId="46">'Med Corn Memphis'!$A$1:$P$38</definedName>
    <definedName name="_xlnm.Print_Area" localSheetId="37">'Med Corn Milan_IR'!$A$1:$S$39</definedName>
    <definedName name="_xlnm.Print_Area" localSheetId="40">'Med Corn Milan_NIR'!$A$1:$S$39</definedName>
    <definedName name="_xlnm.Print_Area" localSheetId="34">'Med Corn Spring Hill'!$A$1:$AE$37</definedName>
    <definedName name="_xlnm.Print_Area" localSheetId="28">'Med Corn Springfield_IR'!$A$1:$AE$37</definedName>
    <definedName name="_xlnm.Print_Area" localSheetId="31">'Med Corn Springfield_NIR'!$A$1:$AE$37</definedName>
    <definedName name="_xlnm.Print_Area" localSheetId="10">'Med Corn Yld By Loc'!$A$1:$BL$37</definedName>
    <definedName name="_xlnm.Print_Titles" localSheetId="2">'A group'!$1:$3</definedName>
    <definedName name="_xlnm.Print_Titles" localSheetId="18">'Corn Traits &amp; Entries'!$1:$2</definedName>
    <definedName name="_xlnm.Print_Titles" localSheetId="1">'County Location Info'!$1:$1</definedName>
    <definedName name="VL_2020" localSheetId="2">'[1]Corn Traits &amp; Entries'!$A$3:$J$74</definedName>
    <definedName name="VL_2020">'Corn Traits &amp; Entries'!$A$3:$I$62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5" i="191" l="1"/>
  <c r="AH6" i="191"/>
  <c r="AH7" i="191"/>
  <c r="AH8" i="191"/>
  <c r="AH9" i="191"/>
  <c r="AH10" i="191"/>
  <c r="AH11" i="191"/>
  <c r="AH12" i="191"/>
  <c r="AH13" i="191"/>
  <c r="AH14" i="191"/>
  <c r="AH15" i="191"/>
  <c r="AH16" i="191"/>
  <c r="AH17" i="191"/>
  <c r="AH4" i="191"/>
  <c r="AF17" i="191"/>
  <c r="AF16" i="191"/>
  <c r="AF15" i="191"/>
  <c r="AF14" i="191"/>
  <c r="AF13" i="191"/>
  <c r="AF12" i="191"/>
  <c r="AF11" i="191"/>
  <c r="AF10" i="191"/>
  <c r="AF9" i="191"/>
  <c r="AF8" i="191"/>
  <c r="AF7" i="191"/>
  <c r="AF6" i="191"/>
  <c r="AF5" i="191"/>
  <c r="AF4" i="191"/>
  <c r="AC17" i="191"/>
  <c r="AC16" i="191"/>
  <c r="AC15" i="191"/>
  <c r="AC14" i="191"/>
  <c r="AC13" i="191"/>
  <c r="AC12" i="191"/>
  <c r="AC11" i="191"/>
  <c r="AC10" i="191"/>
  <c r="AC9" i="191"/>
  <c r="AC8" i="191"/>
  <c r="AC7" i="191"/>
  <c r="AC6" i="191"/>
  <c r="AC5" i="191"/>
  <c r="AC4" i="191"/>
  <c r="AB17" i="191"/>
  <c r="AB16" i="191"/>
  <c r="AB15" i="191"/>
  <c r="AB14" i="191"/>
  <c r="AB13" i="191"/>
  <c r="AB12" i="191"/>
  <c r="AB11" i="191"/>
  <c r="AB10" i="191"/>
  <c r="AB9" i="191"/>
  <c r="AB8" i="191"/>
  <c r="AB7" i="191"/>
  <c r="AB6" i="191"/>
  <c r="AB5" i="191"/>
  <c r="AB4" i="191"/>
  <c r="AA17" i="191"/>
  <c r="AA16" i="191"/>
  <c r="AA15" i="191"/>
  <c r="AA14" i="191"/>
  <c r="AA13" i="191"/>
  <c r="AA12" i="191"/>
  <c r="AA11" i="191"/>
  <c r="AA10" i="191"/>
  <c r="AA9" i="191"/>
  <c r="AA8" i="191"/>
  <c r="AA7" i="191"/>
  <c r="AA6" i="191"/>
  <c r="AA5" i="191"/>
  <c r="AA4" i="191"/>
  <c r="AF5" i="190" l="1"/>
  <c r="AF6" i="190"/>
  <c r="AF7" i="190"/>
  <c r="AF8" i="190"/>
  <c r="AF9" i="190"/>
  <c r="AF10" i="190"/>
  <c r="AF11" i="190"/>
  <c r="AF12" i="190"/>
  <c r="AF13" i="190"/>
  <c r="AF14" i="190"/>
  <c r="AF15" i="190"/>
  <c r="AF16" i="190"/>
  <c r="AF17" i="190"/>
  <c r="AF18" i="190"/>
  <c r="AF19" i="190"/>
  <c r="AF20" i="190"/>
  <c r="AF21" i="190"/>
  <c r="AF22" i="190"/>
  <c r="AF4" i="190"/>
  <c r="BN6" i="228"/>
  <c r="BN7" i="228"/>
  <c r="BN8" i="228"/>
  <c r="BN9" i="228"/>
  <c r="BN10" i="228"/>
  <c r="BN11" i="228"/>
  <c r="BN12" i="228"/>
  <c r="BN13" i="228"/>
  <c r="BN14" i="228"/>
  <c r="BN15" i="228"/>
  <c r="BN16" i="228"/>
  <c r="BN17" i="228"/>
  <c r="BN18" i="228"/>
  <c r="BN19" i="228"/>
  <c r="BN20" i="228"/>
  <c r="BN21" i="228"/>
  <c r="BN22" i="228"/>
  <c r="BN23" i="228"/>
  <c r="BN24" i="228"/>
  <c r="BN25" i="228"/>
  <c r="BN5" i="228"/>
  <c r="N15" i="231"/>
  <c r="M15" i="231"/>
  <c r="L15" i="231"/>
  <c r="J15" i="231"/>
  <c r="I15" i="231"/>
  <c r="H15" i="231"/>
  <c r="G14" i="231"/>
  <c r="F14" i="231"/>
  <c r="E14" i="231"/>
  <c r="D14" i="231"/>
  <c r="G13" i="231"/>
  <c r="F13" i="231"/>
  <c r="E13" i="231"/>
  <c r="D13" i="231"/>
  <c r="G12" i="231"/>
  <c r="F12" i="231"/>
  <c r="E12" i="231"/>
  <c r="D12" i="231"/>
  <c r="G11" i="231"/>
  <c r="F11" i="231"/>
  <c r="E11" i="231"/>
  <c r="D11" i="231"/>
  <c r="G10" i="231"/>
  <c r="F10" i="231"/>
  <c r="E10" i="231"/>
  <c r="D10" i="231"/>
  <c r="G9" i="231"/>
  <c r="F9" i="231"/>
  <c r="E9" i="231"/>
  <c r="D9" i="231"/>
  <c r="G8" i="231"/>
  <c r="F8" i="231"/>
  <c r="E8" i="231"/>
  <c r="D8" i="231"/>
  <c r="G6" i="231"/>
  <c r="F6" i="231"/>
  <c r="E6" i="231"/>
  <c r="D6" i="231"/>
  <c r="G7" i="231"/>
  <c r="F7" i="231"/>
  <c r="E7" i="231"/>
  <c r="D7" i="231"/>
  <c r="G5" i="231"/>
  <c r="F5" i="231"/>
  <c r="E5" i="231"/>
  <c r="D5" i="231"/>
  <c r="BH6" i="230"/>
  <c r="BH7" i="230"/>
  <c r="BH8" i="230"/>
  <c r="BH9" i="230"/>
  <c r="BH10" i="230"/>
  <c r="BH11" i="230"/>
  <c r="BH12" i="230"/>
  <c r="BH13" i="230"/>
  <c r="BH14" i="230"/>
  <c r="BH15" i="230"/>
  <c r="BH16" i="230"/>
  <c r="BH17" i="230"/>
  <c r="BH18" i="230"/>
  <c r="BH19" i="230"/>
  <c r="BH5" i="230"/>
  <c r="N14" i="179"/>
  <c r="M14" i="179"/>
  <c r="L14" i="179"/>
  <c r="J14" i="179"/>
  <c r="I14" i="179"/>
  <c r="H14" i="179"/>
  <c r="F14" i="179"/>
  <c r="E14" i="179"/>
  <c r="D14" i="179"/>
  <c r="G13" i="179"/>
  <c r="F13" i="179"/>
  <c r="E13" i="179"/>
  <c r="D13" i="179"/>
  <c r="G8" i="179"/>
  <c r="F8" i="179"/>
  <c r="E8" i="179"/>
  <c r="D8" i="179"/>
  <c r="G11" i="179"/>
  <c r="F11" i="179"/>
  <c r="E11" i="179"/>
  <c r="D11" i="179"/>
  <c r="G12" i="179"/>
  <c r="F12" i="179"/>
  <c r="E12" i="179"/>
  <c r="D12" i="179"/>
  <c r="G7" i="179"/>
  <c r="F7" i="179"/>
  <c r="E7" i="179"/>
  <c r="D7" i="179"/>
  <c r="G10" i="179"/>
  <c r="F10" i="179"/>
  <c r="E10" i="179"/>
  <c r="D10" i="179"/>
  <c r="G6" i="179"/>
  <c r="F6" i="179"/>
  <c r="E6" i="179"/>
  <c r="D6" i="179"/>
  <c r="G5" i="179"/>
  <c r="F5" i="179"/>
  <c r="E5" i="179"/>
  <c r="D5" i="179"/>
  <c r="G9" i="179"/>
  <c r="F9" i="179"/>
  <c r="E9" i="179"/>
  <c r="D9" i="179"/>
  <c r="E15" i="231" l="1"/>
  <c r="F15" i="231"/>
  <c r="D15" i="231"/>
  <c r="AN5" i="238"/>
  <c r="AN6" i="238"/>
  <c r="AN7" i="238"/>
  <c r="AN8" i="238"/>
  <c r="AN9" i="238"/>
  <c r="AN10" i="238"/>
  <c r="AN11" i="238"/>
  <c r="AN12" i="238"/>
  <c r="AN13" i="238"/>
  <c r="AN14" i="238"/>
  <c r="AN15" i="238"/>
  <c r="AN16" i="238"/>
  <c r="AN17" i="238"/>
  <c r="AN18" i="238"/>
  <c r="AN19" i="238"/>
  <c r="AN20" i="238"/>
  <c r="AN4" i="238"/>
  <c r="AM20" i="238"/>
  <c r="AL20" i="238"/>
  <c r="AK20" i="238"/>
  <c r="AJ20" i="238"/>
  <c r="AM19" i="238"/>
  <c r="AL19" i="238"/>
  <c r="AK19" i="238"/>
  <c r="AJ19" i="238"/>
  <c r="AM18" i="238"/>
  <c r="AL18" i="238"/>
  <c r="AK18" i="238"/>
  <c r="AJ18" i="238"/>
  <c r="AM17" i="238"/>
  <c r="AL17" i="238"/>
  <c r="AK17" i="238"/>
  <c r="AJ17" i="238"/>
  <c r="AM16" i="238"/>
  <c r="AL16" i="238"/>
  <c r="AK16" i="238"/>
  <c r="AJ16" i="238"/>
  <c r="AM15" i="238"/>
  <c r="AL15" i="238"/>
  <c r="AK15" i="238"/>
  <c r="AJ15" i="238"/>
  <c r="AM14" i="238"/>
  <c r="AL14" i="238"/>
  <c r="AK14" i="238"/>
  <c r="AJ14" i="238"/>
  <c r="AM13" i="238"/>
  <c r="AL13" i="238"/>
  <c r="AK13" i="238"/>
  <c r="AJ13" i="238"/>
  <c r="AM12" i="238"/>
  <c r="AL12" i="238"/>
  <c r="AK12" i="238"/>
  <c r="AJ12" i="238"/>
  <c r="AM11" i="238"/>
  <c r="AL11" i="238"/>
  <c r="AK11" i="238"/>
  <c r="AJ11" i="238"/>
  <c r="AM10" i="238"/>
  <c r="AL10" i="238"/>
  <c r="AK10" i="238"/>
  <c r="AJ10" i="238"/>
  <c r="AM9" i="238"/>
  <c r="AL9" i="238"/>
  <c r="AK9" i="238"/>
  <c r="AJ9" i="238"/>
  <c r="AM8" i="238"/>
  <c r="AL8" i="238"/>
  <c r="AK8" i="238"/>
  <c r="AJ8" i="238"/>
  <c r="AM7" i="238"/>
  <c r="AL7" i="238"/>
  <c r="AK7" i="238"/>
  <c r="AJ7" i="238"/>
  <c r="AM6" i="238"/>
  <c r="AL6" i="238"/>
  <c r="AK6" i="238"/>
  <c r="AJ6" i="238"/>
  <c r="AM5" i="238"/>
  <c r="AL5" i="238"/>
  <c r="AK5" i="238"/>
  <c r="AJ5" i="238"/>
  <c r="AM4" i="238"/>
  <c r="AL4" i="238"/>
  <c r="AK4" i="238"/>
  <c r="AJ4" i="238"/>
  <c r="W20" i="238"/>
  <c r="W19" i="238"/>
  <c r="W18" i="238"/>
  <c r="W17" i="238"/>
  <c r="W16" i="238"/>
  <c r="W15" i="238"/>
  <c r="W14" i="238"/>
  <c r="W13" i="238"/>
  <c r="W12" i="238"/>
  <c r="W11" i="238"/>
  <c r="W10" i="238"/>
  <c r="W9" i="238"/>
  <c r="W8" i="238"/>
  <c r="W7" i="238"/>
  <c r="W6" i="238"/>
  <c r="W5" i="238"/>
  <c r="W4" i="238"/>
  <c r="X4" i="238"/>
  <c r="Y4" i="238"/>
  <c r="Z4" i="238"/>
  <c r="AA4" i="238"/>
  <c r="AB4" i="238"/>
  <c r="AC4" i="238"/>
  <c r="AD4" i="238"/>
  <c r="AE4" i="238"/>
  <c r="AF4" i="238"/>
  <c r="AG4" i="238"/>
  <c r="AH4" i="238"/>
  <c r="AI4" i="238"/>
  <c r="X5" i="238"/>
  <c r="Y5" i="238"/>
  <c r="Z5" i="238"/>
  <c r="AA5" i="238"/>
  <c r="AB5" i="238"/>
  <c r="AC5" i="238"/>
  <c r="AD5" i="238"/>
  <c r="AE5" i="238"/>
  <c r="AF5" i="238"/>
  <c r="AG5" i="238"/>
  <c r="AH5" i="238"/>
  <c r="AI5" i="238"/>
  <c r="X6" i="238"/>
  <c r="Y6" i="238"/>
  <c r="Z6" i="238"/>
  <c r="AA6" i="238"/>
  <c r="AB6" i="238"/>
  <c r="AC6" i="238"/>
  <c r="AD6" i="238"/>
  <c r="AE6" i="238"/>
  <c r="AF6" i="238"/>
  <c r="AG6" i="238"/>
  <c r="AH6" i="238"/>
  <c r="AI6" i="238"/>
  <c r="X7" i="238"/>
  <c r="Y7" i="238"/>
  <c r="Z7" i="238"/>
  <c r="AA7" i="238"/>
  <c r="AB7" i="238"/>
  <c r="AC7" i="238"/>
  <c r="AD7" i="238"/>
  <c r="AE7" i="238"/>
  <c r="AF7" i="238"/>
  <c r="AG7" i="238"/>
  <c r="AH7" i="238"/>
  <c r="AI7" i="238"/>
  <c r="X8" i="238"/>
  <c r="Y8" i="238"/>
  <c r="Z8" i="238"/>
  <c r="AA8" i="238"/>
  <c r="AB8" i="238"/>
  <c r="AC8" i="238"/>
  <c r="AD8" i="238"/>
  <c r="AE8" i="238"/>
  <c r="AF8" i="238"/>
  <c r="AG8" i="238"/>
  <c r="AH8" i="238"/>
  <c r="AI8" i="238"/>
  <c r="X9" i="238"/>
  <c r="Y9" i="238"/>
  <c r="Z9" i="238"/>
  <c r="AA9" i="238"/>
  <c r="AB9" i="238"/>
  <c r="AC9" i="238"/>
  <c r="AD9" i="238"/>
  <c r="AE9" i="238"/>
  <c r="AF9" i="238"/>
  <c r="AG9" i="238"/>
  <c r="AH9" i="238"/>
  <c r="AI9" i="238"/>
  <c r="X10" i="238"/>
  <c r="Y10" i="238"/>
  <c r="Z10" i="238"/>
  <c r="AA10" i="238"/>
  <c r="AB10" i="238"/>
  <c r="AC10" i="238"/>
  <c r="AD10" i="238"/>
  <c r="AE10" i="238"/>
  <c r="AF10" i="238"/>
  <c r="AG10" i="238"/>
  <c r="AH10" i="238"/>
  <c r="AI10" i="238"/>
  <c r="X11" i="238"/>
  <c r="Y11" i="238"/>
  <c r="Z11" i="238"/>
  <c r="AA11" i="238"/>
  <c r="AB11" i="238"/>
  <c r="AC11" i="238"/>
  <c r="AD11" i="238"/>
  <c r="AE11" i="238"/>
  <c r="AF11" i="238"/>
  <c r="AG11" i="238"/>
  <c r="AH11" i="238"/>
  <c r="AI11" i="238"/>
  <c r="X12" i="238"/>
  <c r="Y12" i="238"/>
  <c r="Z12" i="238"/>
  <c r="AA12" i="238"/>
  <c r="AB12" i="238"/>
  <c r="AC12" i="238"/>
  <c r="AD12" i="238"/>
  <c r="AE12" i="238"/>
  <c r="AF12" i="238"/>
  <c r="AG12" i="238"/>
  <c r="AH12" i="238"/>
  <c r="AI12" i="238"/>
  <c r="X13" i="238"/>
  <c r="Y13" i="238"/>
  <c r="Z13" i="238"/>
  <c r="AA13" i="238"/>
  <c r="AB13" i="238"/>
  <c r="AC13" i="238"/>
  <c r="AD13" i="238"/>
  <c r="AE13" i="238"/>
  <c r="AF13" i="238"/>
  <c r="AG13" i="238"/>
  <c r="AH13" i="238"/>
  <c r="AI13" i="238"/>
  <c r="X14" i="238"/>
  <c r="Y14" i="238"/>
  <c r="Z14" i="238"/>
  <c r="AA14" i="238"/>
  <c r="AB14" i="238"/>
  <c r="AC14" i="238"/>
  <c r="AD14" i="238"/>
  <c r="AE14" i="238"/>
  <c r="AF14" i="238"/>
  <c r="AG14" i="238"/>
  <c r="AH14" i="238"/>
  <c r="AI14" i="238"/>
  <c r="X15" i="238"/>
  <c r="Y15" i="238"/>
  <c r="Z15" i="238"/>
  <c r="AA15" i="238"/>
  <c r="AB15" i="238"/>
  <c r="AC15" i="238"/>
  <c r="AD15" i="238"/>
  <c r="AE15" i="238"/>
  <c r="AF15" i="238"/>
  <c r="AG15" i="238"/>
  <c r="AH15" i="238"/>
  <c r="AI15" i="238"/>
  <c r="X16" i="238"/>
  <c r="Y16" i="238"/>
  <c r="Z16" i="238"/>
  <c r="AA16" i="238"/>
  <c r="AB16" i="238"/>
  <c r="AC16" i="238"/>
  <c r="AD16" i="238"/>
  <c r="AE16" i="238"/>
  <c r="AF16" i="238"/>
  <c r="AG16" i="238"/>
  <c r="AH16" i="238"/>
  <c r="AI16" i="238"/>
  <c r="X17" i="238"/>
  <c r="Y17" i="238"/>
  <c r="Z17" i="238"/>
  <c r="AA17" i="238"/>
  <c r="AB17" i="238"/>
  <c r="AC17" i="238"/>
  <c r="AD17" i="238"/>
  <c r="AE17" i="238"/>
  <c r="AF17" i="238"/>
  <c r="AG17" i="238"/>
  <c r="AH17" i="238"/>
  <c r="AI17" i="238"/>
  <c r="X18" i="238"/>
  <c r="Y18" i="238"/>
  <c r="Z18" i="238"/>
  <c r="AA18" i="238"/>
  <c r="AB18" i="238"/>
  <c r="AC18" i="238"/>
  <c r="AD18" i="238"/>
  <c r="AE18" i="238"/>
  <c r="AF18" i="238"/>
  <c r="AG18" i="238"/>
  <c r="AH18" i="238"/>
  <c r="AI18" i="238"/>
  <c r="X19" i="238"/>
  <c r="Y19" i="238"/>
  <c r="Z19" i="238"/>
  <c r="AA19" i="238"/>
  <c r="AB19" i="238"/>
  <c r="AC19" i="238"/>
  <c r="AD19" i="238"/>
  <c r="AE19" i="238"/>
  <c r="AF19" i="238"/>
  <c r="AG19" i="238"/>
  <c r="AH19" i="238"/>
  <c r="AI19" i="238"/>
  <c r="X20" i="238"/>
  <c r="Y20" i="238"/>
  <c r="Z20" i="238"/>
  <c r="AA20" i="238"/>
  <c r="AB20" i="238"/>
  <c r="AC20" i="238"/>
  <c r="AD20" i="238"/>
  <c r="AE20" i="238"/>
  <c r="AF20" i="238"/>
  <c r="AG20" i="238"/>
  <c r="AH20" i="238"/>
  <c r="AI20" i="238"/>
  <c r="BN6" i="229" l="1"/>
  <c r="BN7" i="229"/>
  <c r="BN8" i="229"/>
  <c r="BN9" i="229"/>
  <c r="BN10" i="229"/>
  <c r="BN11" i="229"/>
  <c r="BN12" i="229"/>
  <c r="BN13" i="229"/>
  <c r="BN14" i="229"/>
  <c r="BN15" i="229"/>
  <c r="BN16" i="229"/>
  <c r="BN17" i="229"/>
  <c r="BN18" i="229"/>
  <c r="BN19" i="229"/>
  <c r="BN20" i="229"/>
  <c r="BN21" i="229"/>
  <c r="BN22" i="229"/>
  <c r="BN23" i="229"/>
  <c r="BN24" i="229"/>
  <c r="BN25" i="229"/>
  <c r="BN26" i="229"/>
  <c r="BN27" i="229"/>
  <c r="BN28" i="229"/>
  <c r="BN5" i="229"/>
  <c r="N20" i="138"/>
  <c r="M20" i="138"/>
  <c r="L20" i="138"/>
  <c r="J20" i="138"/>
  <c r="I20" i="138"/>
  <c r="H20" i="138"/>
  <c r="G16" i="138"/>
  <c r="F16" i="138"/>
  <c r="E16" i="138"/>
  <c r="D16" i="138"/>
  <c r="G14" i="138"/>
  <c r="F14" i="138"/>
  <c r="E14" i="138"/>
  <c r="D14" i="138"/>
  <c r="G19" i="138"/>
  <c r="F19" i="138"/>
  <c r="E19" i="138"/>
  <c r="D19" i="138"/>
  <c r="G12" i="138"/>
  <c r="F12" i="138"/>
  <c r="E12" i="138"/>
  <c r="D12" i="138"/>
  <c r="G15" i="138"/>
  <c r="F15" i="138"/>
  <c r="E15" i="138"/>
  <c r="D15" i="138"/>
  <c r="G6" i="138"/>
  <c r="F6" i="138"/>
  <c r="E6" i="138"/>
  <c r="D6" i="138"/>
  <c r="G9" i="138"/>
  <c r="F9" i="138"/>
  <c r="E9" i="138"/>
  <c r="D9" i="138"/>
  <c r="G13" i="138"/>
  <c r="F13" i="138"/>
  <c r="E13" i="138"/>
  <c r="D13" i="138"/>
  <c r="G18" i="138"/>
  <c r="F18" i="138"/>
  <c r="E18" i="138"/>
  <c r="D18" i="138"/>
  <c r="G17" i="138"/>
  <c r="F17" i="138"/>
  <c r="E17" i="138"/>
  <c r="D17" i="138"/>
  <c r="G8" i="138"/>
  <c r="F8" i="138"/>
  <c r="E8" i="138"/>
  <c r="D8" i="138"/>
  <c r="G10" i="138"/>
  <c r="F10" i="138"/>
  <c r="E10" i="138"/>
  <c r="D10" i="138"/>
  <c r="G7" i="138"/>
  <c r="F7" i="138"/>
  <c r="E7" i="138"/>
  <c r="D7" i="138"/>
  <c r="G11" i="138"/>
  <c r="F11" i="138"/>
  <c r="E11" i="138"/>
  <c r="D11" i="138"/>
  <c r="G5" i="138"/>
  <c r="F5" i="138"/>
  <c r="E5" i="138"/>
  <c r="D5" i="138"/>
  <c r="D20" i="138" l="1"/>
  <c r="E20" i="138"/>
  <c r="F20" i="138"/>
  <c r="BU25" i="229"/>
  <c r="BT25" i="229"/>
  <c r="BS25" i="229"/>
  <c r="BR25" i="229"/>
  <c r="BQ25" i="229"/>
  <c r="BP25" i="229"/>
  <c r="BO25" i="229"/>
  <c r="BM25" i="229"/>
  <c r="C25" i="229"/>
  <c r="B25" i="229"/>
  <c r="A25" i="229"/>
  <c r="BU7" i="229"/>
  <c r="BT7" i="229"/>
  <c r="BS7" i="229"/>
  <c r="BR7" i="229"/>
  <c r="BQ7" i="229"/>
  <c r="BP7" i="229"/>
  <c r="BO7" i="229"/>
  <c r="BM7" i="229"/>
  <c r="C7" i="229"/>
  <c r="B7" i="229"/>
  <c r="A7" i="229"/>
  <c r="BU20" i="229"/>
  <c r="BT20" i="229"/>
  <c r="BS20" i="229"/>
  <c r="BR20" i="229"/>
  <c r="BQ20" i="229"/>
  <c r="BP20" i="229"/>
  <c r="BO20" i="229"/>
  <c r="BM20" i="229"/>
  <c r="C20" i="229"/>
  <c r="B20" i="229"/>
  <c r="A20" i="229"/>
  <c r="C19" i="240"/>
  <c r="B19" i="240"/>
  <c r="A19" i="240"/>
  <c r="C26" i="240"/>
  <c r="B26" i="240"/>
  <c r="A26" i="240"/>
  <c r="C13" i="240"/>
  <c r="B13" i="240"/>
  <c r="A13" i="240"/>
  <c r="BV20" i="229" l="1"/>
  <c r="BV25" i="229"/>
  <c r="BV7" i="229"/>
  <c r="AG25" i="195"/>
  <c r="AE25" i="195"/>
  <c r="AC25" i="195"/>
  <c r="AA25" i="195"/>
  <c r="Y25" i="195"/>
  <c r="W25" i="195"/>
  <c r="U25" i="195"/>
  <c r="S25" i="195"/>
  <c r="Q25" i="195"/>
  <c r="O25" i="195"/>
  <c r="M25" i="195"/>
  <c r="K25" i="195"/>
  <c r="I25" i="195"/>
  <c r="G25" i="195"/>
  <c r="E25" i="195"/>
  <c r="AG34" i="194"/>
  <c r="AE34" i="194"/>
  <c r="AC34" i="194"/>
  <c r="AA34" i="194"/>
  <c r="Y34" i="194"/>
  <c r="W34" i="194"/>
  <c r="U34" i="194"/>
  <c r="S34" i="194"/>
  <c r="Q34" i="194"/>
  <c r="O34" i="194"/>
  <c r="M34" i="194"/>
  <c r="K34" i="194"/>
  <c r="I34" i="194"/>
  <c r="G34" i="194"/>
  <c r="E34" i="194"/>
  <c r="AE31" i="170"/>
  <c r="AD31" i="170"/>
  <c r="AC31" i="170"/>
  <c r="AE34" i="185"/>
  <c r="AD34" i="185"/>
  <c r="AC34" i="185"/>
  <c r="AE25" i="180"/>
  <c r="AD25" i="180"/>
  <c r="AC25" i="180"/>
  <c r="AA25" i="180"/>
  <c r="Y25" i="180"/>
  <c r="W25" i="180"/>
  <c r="U25" i="180"/>
  <c r="S25" i="180"/>
  <c r="Q25" i="180"/>
  <c r="O25" i="180"/>
  <c r="M25" i="180"/>
  <c r="K25" i="180"/>
  <c r="I25" i="180"/>
  <c r="G25" i="180"/>
  <c r="E25" i="180"/>
  <c r="AA34" i="185"/>
  <c r="Y34" i="185"/>
  <c r="W34" i="185"/>
  <c r="U34" i="185"/>
  <c r="S34" i="185"/>
  <c r="Q34" i="185"/>
  <c r="O34" i="185"/>
  <c r="M34" i="185"/>
  <c r="K34" i="185"/>
  <c r="I34" i="185"/>
  <c r="G34" i="185"/>
  <c r="E34" i="185"/>
  <c r="AG31" i="192"/>
  <c r="AE31" i="192"/>
  <c r="AC31" i="192"/>
  <c r="AA31" i="192"/>
  <c r="Y31" i="192"/>
  <c r="W31" i="192"/>
  <c r="U31" i="192"/>
  <c r="S31" i="192"/>
  <c r="Q31" i="192"/>
  <c r="O31" i="192"/>
  <c r="M31" i="192"/>
  <c r="K31" i="192"/>
  <c r="I31" i="192"/>
  <c r="G31" i="192"/>
  <c r="E31" i="192"/>
  <c r="AA31" i="170" l="1"/>
  <c r="Y31" i="170"/>
  <c r="W31" i="170"/>
  <c r="U31" i="170"/>
  <c r="S31" i="170"/>
  <c r="Q31" i="170"/>
  <c r="O31" i="170"/>
  <c r="M31" i="170"/>
  <c r="K31" i="170"/>
  <c r="I31" i="170"/>
  <c r="E31" i="170"/>
  <c r="G31" i="170"/>
  <c r="C13" i="180"/>
  <c r="B13" i="180"/>
  <c r="A13" i="180"/>
  <c r="C14" i="180"/>
  <c r="B14" i="180"/>
  <c r="A14" i="180"/>
  <c r="C17" i="180"/>
  <c r="B17" i="180"/>
  <c r="A17" i="180"/>
  <c r="C15" i="180"/>
  <c r="B15" i="180"/>
  <c r="A15" i="180"/>
  <c r="C10" i="180"/>
  <c r="B10" i="180"/>
  <c r="A10" i="180"/>
  <c r="C8" i="180"/>
  <c r="B8" i="180"/>
  <c r="A8" i="180"/>
  <c r="C11" i="180"/>
  <c r="B11" i="180"/>
  <c r="A11" i="180"/>
  <c r="C18" i="180"/>
  <c r="B18" i="180"/>
  <c r="A18" i="180"/>
  <c r="C7" i="180"/>
  <c r="B7" i="180"/>
  <c r="A7" i="180"/>
  <c r="C19" i="180"/>
  <c r="B19" i="180"/>
  <c r="A19" i="180"/>
  <c r="C5" i="180"/>
  <c r="B5" i="180"/>
  <c r="A5" i="180"/>
  <c r="C9" i="180"/>
  <c r="B9" i="180"/>
  <c r="A9" i="180"/>
  <c r="C16" i="180"/>
  <c r="B16" i="180"/>
  <c r="A16" i="180"/>
  <c r="C6" i="180"/>
  <c r="B6" i="180"/>
  <c r="A6" i="180"/>
  <c r="C12" i="180"/>
  <c r="B12" i="180"/>
  <c r="A12" i="180"/>
  <c r="C26" i="185"/>
  <c r="B26" i="185"/>
  <c r="A26" i="185"/>
  <c r="C25" i="185"/>
  <c r="B25" i="185"/>
  <c r="A25" i="185"/>
  <c r="C7" i="185"/>
  <c r="B7" i="185"/>
  <c r="A7" i="185"/>
  <c r="C13" i="194"/>
  <c r="B13" i="194"/>
  <c r="A13" i="194"/>
  <c r="C10" i="194"/>
  <c r="B10" i="194"/>
  <c r="A10" i="194"/>
  <c r="C23" i="194"/>
  <c r="B23" i="194"/>
  <c r="A23" i="194"/>
  <c r="A24" i="194"/>
  <c r="B24" i="194"/>
  <c r="C24" i="194"/>
  <c r="A20" i="194"/>
  <c r="B20" i="194"/>
  <c r="C20" i="194"/>
  <c r="A7" i="194"/>
  <c r="B7" i="194"/>
  <c r="C7" i="194"/>
  <c r="C8" i="221"/>
  <c r="B8" i="221"/>
  <c r="A8" i="221"/>
  <c r="C22" i="221"/>
  <c r="B22" i="221"/>
  <c r="A22" i="221"/>
  <c r="C19" i="221"/>
  <c r="B19" i="221"/>
  <c r="A19" i="221"/>
  <c r="C13" i="218"/>
  <c r="B13" i="218"/>
  <c r="A13" i="218"/>
  <c r="C9" i="218"/>
  <c r="B9" i="218"/>
  <c r="A9" i="218"/>
  <c r="C23" i="218"/>
  <c r="B23" i="218"/>
  <c r="A23" i="218"/>
  <c r="C16" i="215" l="1"/>
  <c r="B16" i="215"/>
  <c r="A16" i="215"/>
  <c r="C26" i="215"/>
  <c r="B26" i="215"/>
  <c r="A26" i="215"/>
  <c r="C12" i="215"/>
  <c r="B12" i="215"/>
  <c r="A12" i="215"/>
  <c r="C20" i="212"/>
  <c r="B20" i="212"/>
  <c r="A20" i="212"/>
  <c r="C27" i="212"/>
  <c r="B27" i="212"/>
  <c r="A27" i="212"/>
  <c r="C16" i="212"/>
  <c r="B16" i="212"/>
  <c r="A16" i="212"/>
  <c r="C23" i="203"/>
  <c r="AH23" i="203" s="1"/>
  <c r="B23" i="203"/>
  <c r="AG23" i="203" s="1"/>
  <c r="A23" i="203"/>
  <c r="AF23" i="203" s="1"/>
  <c r="C14" i="203"/>
  <c r="AH14" i="203" s="1"/>
  <c r="B14" i="203"/>
  <c r="AG14" i="203" s="1"/>
  <c r="A14" i="203"/>
  <c r="AF14" i="203" s="1"/>
  <c r="C5" i="203"/>
  <c r="AH5" i="203" s="1"/>
  <c r="B5" i="203"/>
  <c r="AG5" i="203" s="1"/>
  <c r="A5" i="203"/>
  <c r="AF5" i="203" s="1"/>
  <c r="C23" i="209"/>
  <c r="B23" i="209"/>
  <c r="A23" i="209"/>
  <c r="C10" i="209"/>
  <c r="B10" i="209"/>
  <c r="A10" i="209"/>
  <c r="C27" i="209"/>
  <c r="B27" i="209"/>
  <c r="A27" i="209"/>
  <c r="C21" i="206"/>
  <c r="B21" i="206"/>
  <c r="A21" i="206"/>
  <c r="C10" i="206"/>
  <c r="B10" i="206"/>
  <c r="A10" i="206"/>
  <c r="C27" i="206"/>
  <c r="B27" i="206"/>
  <c r="A27" i="206"/>
  <c r="C6" i="224"/>
  <c r="B6" i="224"/>
  <c r="A6" i="224"/>
  <c r="C17" i="224"/>
  <c r="B17" i="224"/>
  <c r="A17" i="224"/>
  <c r="C26" i="224"/>
  <c r="B26" i="224"/>
  <c r="A26" i="224"/>
  <c r="C18" i="241" l="1"/>
  <c r="B18" i="241"/>
  <c r="A18" i="241"/>
  <c r="C10" i="241"/>
  <c r="B10" i="241"/>
  <c r="A10" i="241"/>
  <c r="C17" i="241"/>
  <c r="B17" i="241"/>
  <c r="A17" i="241"/>
  <c r="C16" i="241"/>
  <c r="B16" i="241"/>
  <c r="A16" i="241"/>
  <c r="C19" i="241"/>
  <c r="B19" i="241"/>
  <c r="A19" i="241"/>
  <c r="C12" i="241"/>
  <c r="B12" i="241"/>
  <c r="A12" i="241"/>
  <c r="C6" i="241"/>
  <c r="B6" i="241"/>
  <c r="A6" i="241"/>
  <c r="C15" i="241"/>
  <c r="B15" i="241"/>
  <c r="A15" i="241"/>
  <c r="C8" i="241"/>
  <c r="B8" i="241"/>
  <c r="A8" i="241"/>
  <c r="C7" i="241"/>
  <c r="B7" i="241"/>
  <c r="A7" i="241"/>
  <c r="C5" i="241"/>
  <c r="B5" i="241"/>
  <c r="A5" i="241"/>
  <c r="C11" i="241"/>
  <c r="B11" i="241"/>
  <c r="A11" i="241"/>
  <c r="C13" i="241"/>
  <c r="B13" i="241"/>
  <c r="A13" i="241"/>
  <c r="C9" i="241"/>
  <c r="B9" i="241"/>
  <c r="A9" i="241"/>
  <c r="C14" i="241"/>
  <c r="B14" i="241"/>
  <c r="A14" i="241"/>
  <c r="C5" i="240"/>
  <c r="B5" i="240"/>
  <c r="A5" i="240"/>
  <c r="C9" i="240"/>
  <c r="B9" i="240"/>
  <c r="A9" i="240"/>
  <c r="C23" i="240"/>
  <c r="B23" i="240"/>
  <c r="A23" i="240"/>
  <c r="C10" i="240"/>
  <c r="B10" i="240"/>
  <c r="A10" i="240"/>
  <c r="C27" i="240"/>
  <c r="B27" i="240"/>
  <c r="A27" i="240"/>
  <c r="C21" i="240"/>
  <c r="B21" i="240"/>
  <c r="A21" i="240"/>
  <c r="C24" i="240"/>
  <c r="B24" i="240"/>
  <c r="A24" i="240"/>
  <c r="C28" i="240"/>
  <c r="B28" i="240"/>
  <c r="A28" i="240"/>
  <c r="C12" i="240"/>
  <c r="B12" i="240"/>
  <c r="A12" i="240"/>
  <c r="C7" i="240"/>
  <c r="B7" i="240"/>
  <c r="A7" i="240"/>
  <c r="C11" i="240"/>
  <c r="B11" i="240"/>
  <c r="A11" i="240"/>
  <c r="C18" i="240"/>
  <c r="B18" i="240"/>
  <c r="A18" i="240"/>
  <c r="C25" i="240"/>
  <c r="B25" i="240"/>
  <c r="A25" i="240"/>
  <c r="C8" i="240"/>
  <c r="B8" i="240"/>
  <c r="A8" i="240"/>
  <c r="C20" i="240"/>
  <c r="B20" i="240"/>
  <c r="A20" i="240"/>
  <c r="C17" i="240"/>
  <c r="B17" i="240"/>
  <c r="A17" i="240"/>
  <c r="C6" i="240"/>
  <c r="B6" i="240"/>
  <c r="A6" i="240"/>
  <c r="C16" i="240"/>
  <c r="B16" i="240"/>
  <c r="A16" i="240"/>
  <c r="C15" i="240"/>
  <c r="B15" i="240"/>
  <c r="A15" i="240"/>
  <c r="C14" i="240"/>
  <c r="B14" i="240"/>
  <c r="A14" i="240"/>
  <c r="C22" i="240"/>
  <c r="B22" i="240"/>
  <c r="A22" i="240"/>
  <c r="C24" i="239"/>
  <c r="B24" i="239"/>
  <c r="A24" i="239"/>
  <c r="C25" i="239"/>
  <c r="B25" i="239"/>
  <c r="A25" i="239"/>
  <c r="C23" i="239"/>
  <c r="B23" i="239"/>
  <c r="A23" i="239"/>
  <c r="C19" i="239"/>
  <c r="B19" i="239"/>
  <c r="A19" i="239"/>
  <c r="C5" i="239"/>
  <c r="B5" i="239"/>
  <c r="A5" i="239"/>
  <c r="C18" i="239"/>
  <c r="B18" i="239"/>
  <c r="A18" i="239"/>
  <c r="C8" i="239"/>
  <c r="B8" i="239"/>
  <c r="A8" i="239"/>
  <c r="C11" i="239"/>
  <c r="B11" i="239"/>
  <c r="A11" i="239"/>
  <c r="C12" i="239"/>
  <c r="B12" i="239"/>
  <c r="A12" i="239"/>
  <c r="C21" i="239"/>
  <c r="B21" i="239"/>
  <c r="A21" i="239"/>
  <c r="C15" i="239"/>
  <c r="B15" i="239"/>
  <c r="A15" i="239"/>
  <c r="C13" i="239"/>
  <c r="B13" i="239"/>
  <c r="A13" i="239"/>
  <c r="C10" i="239"/>
  <c r="B10" i="239"/>
  <c r="A10" i="239"/>
  <c r="C9" i="239"/>
  <c r="B9" i="239"/>
  <c r="A9" i="239"/>
  <c r="C6" i="239"/>
  <c r="B6" i="239"/>
  <c r="A6" i="239"/>
  <c r="C22" i="239"/>
  <c r="B22" i="239"/>
  <c r="A22" i="239"/>
  <c r="C20" i="239"/>
  <c r="B20" i="239"/>
  <c r="A20" i="239"/>
  <c r="C16" i="239"/>
  <c r="B16" i="239"/>
  <c r="A16" i="239"/>
  <c r="C7" i="239"/>
  <c r="B7" i="239"/>
  <c r="A7" i="239"/>
  <c r="C14" i="239"/>
  <c r="B14" i="239"/>
  <c r="A14" i="239"/>
  <c r="C17" i="239"/>
  <c r="B17" i="239"/>
  <c r="A17" i="239"/>
  <c r="C5" i="204" l="1"/>
  <c r="B5" i="204"/>
  <c r="A5" i="204"/>
  <c r="C13" i="204"/>
  <c r="B13" i="204"/>
  <c r="A13" i="204"/>
  <c r="C17" i="204"/>
  <c r="B17" i="204"/>
  <c r="A17" i="204"/>
  <c r="C18" i="204"/>
  <c r="B18" i="204"/>
  <c r="A18" i="204"/>
  <c r="C10" i="204"/>
  <c r="B10" i="204"/>
  <c r="A10" i="204"/>
  <c r="C11" i="204"/>
  <c r="B11" i="204"/>
  <c r="A11" i="204"/>
  <c r="C15" i="204"/>
  <c r="B15" i="204"/>
  <c r="A15" i="204"/>
  <c r="C19" i="204"/>
  <c r="B19" i="204"/>
  <c r="A19" i="204"/>
  <c r="C12" i="204"/>
  <c r="B12" i="204"/>
  <c r="A12" i="204"/>
  <c r="C16" i="204"/>
  <c r="B16" i="204"/>
  <c r="A16" i="204"/>
  <c r="C9" i="204"/>
  <c r="B9" i="204"/>
  <c r="A9" i="204"/>
  <c r="C8" i="204"/>
  <c r="B8" i="204"/>
  <c r="A8" i="204"/>
  <c r="C7" i="204"/>
  <c r="B7" i="204"/>
  <c r="A7" i="204"/>
  <c r="C6" i="204"/>
  <c r="B6" i="204"/>
  <c r="A6" i="204"/>
  <c r="C14" i="204"/>
  <c r="B14" i="204"/>
  <c r="A14" i="204"/>
  <c r="C5" i="207"/>
  <c r="B5" i="207"/>
  <c r="A5" i="207"/>
  <c r="C16" i="207"/>
  <c r="B16" i="207"/>
  <c r="A16" i="207"/>
  <c r="C10" i="207"/>
  <c r="B10" i="207"/>
  <c r="A10" i="207"/>
  <c r="C12" i="207"/>
  <c r="B12" i="207"/>
  <c r="A12" i="207"/>
  <c r="C6" i="207"/>
  <c r="B6" i="207"/>
  <c r="A6" i="207"/>
  <c r="C9" i="207"/>
  <c r="B9" i="207"/>
  <c r="A9" i="207"/>
  <c r="C18" i="207"/>
  <c r="B18" i="207"/>
  <c r="A18" i="207"/>
  <c r="C8" i="207"/>
  <c r="B8" i="207"/>
  <c r="A8" i="207"/>
  <c r="C14" i="207"/>
  <c r="B14" i="207"/>
  <c r="A14" i="207"/>
  <c r="C19" i="207"/>
  <c r="B19" i="207"/>
  <c r="A19" i="207"/>
  <c r="C13" i="207"/>
  <c r="B13" i="207"/>
  <c r="A13" i="207"/>
  <c r="C17" i="207"/>
  <c r="B17" i="207"/>
  <c r="A17" i="207"/>
  <c r="C11" i="207"/>
  <c r="B11" i="207"/>
  <c r="A11" i="207"/>
  <c r="C7" i="207"/>
  <c r="B7" i="207"/>
  <c r="A7" i="207"/>
  <c r="C15" i="207"/>
  <c r="B15" i="207"/>
  <c r="A15" i="207"/>
  <c r="C5" i="210"/>
  <c r="B5" i="210"/>
  <c r="A5" i="210"/>
  <c r="C14" i="210"/>
  <c r="B14" i="210"/>
  <c r="A14" i="210"/>
  <c r="C12" i="210"/>
  <c r="B12" i="210"/>
  <c r="A12" i="210"/>
  <c r="C9" i="210"/>
  <c r="B9" i="210"/>
  <c r="A9" i="210"/>
  <c r="C7" i="210"/>
  <c r="B7" i="210"/>
  <c r="A7" i="210"/>
  <c r="C19" i="210"/>
  <c r="B19" i="210"/>
  <c r="A19" i="210"/>
  <c r="C13" i="210"/>
  <c r="B13" i="210"/>
  <c r="A13" i="210"/>
  <c r="C10" i="210"/>
  <c r="B10" i="210"/>
  <c r="A10" i="210"/>
  <c r="C17" i="210"/>
  <c r="B17" i="210"/>
  <c r="A17" i="210"/>
  <c r="C11" i="210"/>
  <c r="B11" i="210"/>
  <c r="A11" i="210"/>
  <c r="C6" i="210"/>
  <c r="B6" i="210"/>
  <c r="A6" i="210"/>
  <c r="C18" i="210"/>
  <c r="B18" i="210"/>
  <c r="A18" i="210"/>
  <c r="C16" i="210"/>
  <c r="B16" i="210"/>
  <c r="A16" i="210"/>
  <c r="C8" i="210"/>
  <c r="B8" i="210"/>
  <c r="A8" i="210"/>
  <c r="C15" i="210"/>
  <c r="B15" i="210"/>
  <c r="A15" i="210"/>
  <c r="C15" i="219"/>
  <c r="B15" i="219"/>
  <c r="A15" i="219"/>
  <c r="C19" i="219"/>
  <c r="B19" i="219"/>
  <c r="A19" i="219"/>
  <c r="C11" i="219"/>
  <c r="B11" i="219"/>
  <c r="A11" i="219"/>
  <c r="C10" i="219"/>
  <c r="B10" i="219"/>
  <c r="A10" i="219"/>
  <c r="C13" i="219"/>
  <c r="B13" i="219"/>
  <c r="A13" i="219"/>
  <c r="C5" i="219"/>
  <c r="B5" i="219"/>
  <c r="A5" i="219"/>
  <c r="C12" i="219"/>
  <c r="B12" i="219"/>
  <c r="A12" i="219"/>
  <c r="C9" i="219"/>
  <c r="B9" i="219"/>
  <c r="A9" i="219"/>
  <c r="C8" i="219"/>
  <c r="B8" i="219"/>
  <c r="A8" i="219"/>
  <c r="C17" i="219"/>
  <c r="B17" i="219"/>
  <c r="A17" i="219"/>
  <c r="C7" i="219"/>
  <c r="B7" i="219"/>
  <c r="A7" i="219"/>
  <c r="C14" i="219"/>
  <c r="B14" i="219"/>
  <c r="A14" i="219"/>
  <c r="C6" i="219"/>
  <c r="B6" i="219"/>
  <c r="A6" i="219"/>
  <c r="C18" i="219"/>
  <c r="B18" i="219"/>
  <c r="A18" i="219"/>
  <c r="C16" i="219"/>
  <c r="B16" i="219"/>
  <c r="A16" i="219"/>
  <c r="C11" i="213"/>
  <c r="B11" i="213"/>
  <c r="A11" i="213"/>
  <c r="C7" i="213"/>
  <c r="B7" i="213"/>
  <c r="A7" i="213"/>
  <c r="C15" i="213"/>
  <c r="B15" i="213"/>
  <c r="A15" i="213"/>
  <c r="C10" i="213"/>
  <c r="B10" i="213"/>
  <c r="A10" i="213"/>
  <c r="C14" i="213"/>
  <c r="B14" i="213"/>
  <c r="A14" i="213"/>
  <c r="C16" i="213"/>
  <c r="B16" i="213"/>
  <c r="A16" i="213"/>
  <c r="C19" i="213"/>
  <c r="B19" i="213"/>
  <c r="A19" i="213"/>
  <c r="C13" i="213"/>
  <c r="B13" i="213"/>
  <c r="A13" i="213"/>
  <c r="C6" i="213"/>
  <c r="B6" i="213"/>
  <c r="A6" i="213"/>
  <c r="C9" i="213"/>
  <c r="B9" i="213"/>
  <c r="A9" i="213"/>
  <c r="C12" i="213"/>
  <c r="B12" i="213"/>
  <c r="A12" i="213"/>
  <c r="C5" i="213"/>
  <c r="B5" i="213"/>
  <c r="A5" i="213"/>
  <c r="C17" i="213"/>
  <c r="B17" i="213"/>
  <c r="A17" i="213"/>
  <c r="C18" i="213"/>
  <c r="B18" i="213"/>
  <c r="A18" i="213"/>
  <c r="C8" i="213"/>
  <c r="B8" i="213"/>
  <c r="A8" i="213"/>
  <c r="C18" i="216"/>
  <c r="B18" i="216"/>
  <c r="A18" i="216"/>
  <c r="C16" i="216"/>
  <c r="B16" i="216"/>
  <c r="A16" i="216"/>
  <c r="C14" i="216"/>
  <c r="B14" i="216"/>
  <c r="A14" i="216"/>
  <c r="C13" i="216"/>
  <c r="B13" i="216"/>
  <c r="A13" i="216"/>
  <c r="C9" i="216"/>
  <c r="B9" i="216"/>
  <c r="A9" i="216"/>
  <c r="C6" i="216"/>
  <c r="B6" i="216"/>
  <c r="A6" i="216"/>
  <c r="C12" i="216"/>
  <c r="B12" i="216"/>
  <c r="A12" i="216"/>
  <c r="C17" i="216"/>
  <c r="B17" i="216"/>
  <c r="A17" i="216"/>
  <c r="C5" i="216"/>
  <c r="B5" i="216"/>
  <c r="A5" i="216"/>
  <c r="C19" i="216"/>
  <c r="B19" i="216"/>
  <c r="A19" i="216"/>
  <c r="C11" i="216"/>
  <c r="B11" i="216"/>
  <c r="A11" i="216"/>
  <c r="C7" i="216"/>
  <c r="B7" i="216"/>
  <c r="A7" i="216"/>
  <c r="C15" i="216"/>
  <c r="B15" i="216"/>
  <c r="A15" i="216"/>
  <c r="C10" i="216"/>
  <c r="B10" i="216"/>
  <c r="A10" i="216"/>
  <c r="C8" i="216"/>
  <c r="B8" i="216"/>
  <c r="A8" i="216"/>
  <c r="C14" i="222"/>
  <c r="B14" i="222"/>
  <c r="A14" i="222"/>
  <c r="C10" i="222"/>
  <c r="B10" i="222"/>
  <c r="A10" i="222"/>
  <c r="C13" i="222"/>
  <c r="B13" i="222"/>
  <c r="A13" i="222"/>
  <c r="C16" i="222"/>
  <c r="B16" i="222"/>
  <c r="A16" i="222"/>
  <c r="C8" i="222"/>
  <c r="B8" i="222"/>
  <c r="A8" i="222"/>
  <c r="C5" i="222"/>
  <c r="B5" i="222"/>
  <c r="A5" i="222"/>
  <c r="C6" i="222"/>
  <c r="B6" i="222"/>
  <c r="A6" i="222"/>
  <c r="C19" i="222"/>
  <c r="B19" i="222"/>
  <c r="A19" i="222"/>
  <c r="C18" i="222"/>
  <c r="B18" i="222"/>
  <c r="A18" i="222"/>
  <c r="C17" i="222"/>
  <c r="B17" i="222"/>
  <c r="A17" i="222"/>
  <c r="C11" i="222"/>
  <c r="B11" i="222"/>
  <c r="A11" i="222"/>
  <c r="C7" i="222"/>
  <c r="B7" i="222"/>
  <c r="A7" i="222"/>
  <c r="C9" i="222"/>
  <c r="B9" i="222"/>
  <c r="A9" i="222"/>
  <c r="C12" i="222"/>
  <c r="B12" i="222"/>
  <c r="A12" i="222"/>
  <c r="C15" i="222"/>
  <c r="B15" i="222"/>
  <c r="A15" i="222"/>
  <c r="C16" i="224"/>
  <c r="B16" i="224"/>
  <c r="A16" i="224"/>
  <c r="C13" i="224"/>
  <c r="B13" i="224"/>
  <c r="A13" i="224"/>
  <c r="C22" i="224"/>
  <c r="B22" i="224"/>
  <c r="A22" i="224"/>
  <c r="C9" i="224"/>
  <c r="B9" i="224"/>
  <c r="A9" i="224"/>
  <c r="C10" i="224"/>
  <c r="B10" i="224"/>
  <c r="A10" i="224"/>
  <c r="C27" i="224"/>
  <c r="B27" i="224"/>
  <c r="A27" i="224"/>
  <c r="C12" i="224"/>
  <c r="B12" i="224"/>
  <c r="A12" i="224"/>
  <c r="C25" i="224"/>
  <c r="B25" i="224"/>
  <c r="A25" i="224"/>
  <c r="C23" i="224"/>
  <c r="B23" i="224"/>
  <c r="A23" i="224"/>
  <c r="C8" i="224"/>
  <c r="B8" i="224"/>
  <c r="A8" i="224"/>
  <c r="C21" i="224"/>
  <c r="B21" i="224"/>
  <c r="A21" i="224"/>
  <c r="C5" i="224"/>
  <c r="B5" i="224"/>
  <c r="A5" i="224"/>
  <c r="C28" i="224"/>
  <c r="B28" i="224"/>
  <c r="A28" i="224"/>
  <c r="C11" i="224"/>
  <c r="B11" i="224"/>
  <c r="A11" i="224"/>
  <c r="C20" i="224"/>
  <c r="B20" i="224"/>
  <c r="A20" i="224"/>
  <c r="C14" i="224"/>
  <c r="B14" i="224"/>
  <c r="A14" i="224"/>
  <c r="C24" i="224"/>
  <c r="B24" i="224"/>
  <c r="A24" i="224"/>
  <c r="C7" i="224"/>
  <c r="B7" i="224"/>
  <c r="A7" i="224"/>
  <c r="C15" i="224"/>
  <c r="B15" i="224"/>
  <c r="A15" i="224"/>
  <c r="C19" i="224"/>
  <c r="B19" i="224"/>
  <c r="A19" i="224"/>
  <c r="C18" i="224"/>
  <c r="B18" i="224"/>
  <c r="A18" i="224"/>
  <c r="C18" i="223"/>
  <c r="B18" i="223"/>
  <c r="A18" i="223"/>
  <c r="C23" i="223"/>
  <c r="B23" i="223"/>
  <c r="A23" i="223"/>
  <c r="C19" i="223"/>
  <c r="B19" i="223"/>
  <c r="A19" i="223"/>
  <c r="C12" i="223"/>
  <c r="B12" i="223"/>
  <c r="A12" i="223"/>
  <c r="C11" i="223"/>
  <c r="B11" i="223"/>
  <c r="A11" i="223"/>
  <c r="C5" i="223"/>
  <c r="B5" i="223"/>
  <c r="A5" i="223"/>
  <c r="C9" i="223"/>
  <c r="B9" i="223"/>
  <c r="A9" i="223"/>
  <c r="C7" i="223"/>
  <c r="B7" i="223"/>
  <c r="A7" i="223"/>
  <c r="C20" i="223"/>
  <c r="B20" i="223"/>
  <c r="A20" i="223"/>
  <c r="C16" i="223"/>
  <c r="B16" i="223"/>
  <c r="A16" i="223"/>
  <c r="C10" i="223"/>
  <c r="B10" i="223"/>
  <c r="A10" i="223"/>
  <c r="C17" i="223"/>
  <c r="B17" i="223"/>
  <c r="A17" i="223"/>
  <c r="C13" i="223"/>
  <c r="B13" i="223"/>
  <c r="A13" i="223"/>
  <c r="C15" i="223"/>
  <c r="B15" i="223"/>
  <c r="A15" i="223"/>
  <c r="C25" i="223"/>
  <c r="B25" i="223"/>
  <c r="A25" i="223"/>
  <c r="C6" i="223"/>
  <c r="B6" i="223"/>
  <c r="A6" i="223"/>
  <c r="C14" i="223"/>
  <c r="B14" i="223"/>
  <c r="A14" i="223"/>
  <c r="C8" i="223"/>
  <c r="B8" i="223"/>
  <c r="A8" i="223"/>
  <c r="C22" i="223"/>
  <c r="B22" i="223"/>
  <c r="A22" i="223"/>
  <c r="C24" i="223"/>
  <c r="B24" i="223"/>
  <c r="A24" i="223"/>
  <c r="C21" i="223"/>
  <c r="B21" i="223"/>
  <c r="A21" i="223"/>
  <c r="C23" i="221"/>
  <c r="B23" i="221"/>
  <c r="A23" i="221"/>
  <c r="C26" i="221"/>
  <c r="B26" i="221"/>
  <c r="A26" i="221"/>
  <c r="C11" i="221"/>
  <c r="B11" i="221"/>
  <c r="A11" i="221"/>
  <c r="C10" i="221"/>
  <c r="B10" i="221"/>
  <c r="A10" i="221"/>
  <c r="C7" i="221"/>
  <c r="B7" i="221"/>
  <c r="A7" i="221"/>
  <c r="C20" i="221"/>
  <c r="B20" i="221"/>
  <c r="A20" i="221"/>
  <c r="C18" i="221"/>
  <c r="B18" i="221"/>
  <c r="A18" i="221"/>
  <c r="C15" i="221"/>
  <c r="B15" i="221"/>
  <c r="A15" i="221"/>
  <c r="C16" i="221"/>
  <c r="B16" i="221"/>
  <c r="A16" i="221"/>
  <c r="C25" i="221"/>
  <c r="B25" i="221"/>
  <c r="A25" i="221"/>
  <c r="C6" i="221"/>
  <c r="B6" i="221"/>
  <c r="A6" i="221"/>
  <c r="C14" i="221"/>
  <c r="B14" i="221"/>
  <c r="A14" i="221"/>
  <c r="C13" i="221"/>
  <c r="B13" i="221"/>
  <c r="A13" i="221"/>
  <c r="C28" i="221"/>
  <c r="B28" i="221"/>
  <c r="A28" i="221"/>
  <c r="C24" i="221"/>
  <c r="B24" i="221"/>
  <c r="A24" i="221"/>
  <c r="C17" i="221"/>
  <c r="B17" i="221"/>
  <c r="A17" i="221"/>
  <c r="C5" i="221"/>
  <c r="B5" i="221"/>
  <c r="A5" i="221"/>
  <c r="C21" i="221"/>
  <c r="B21" i="221"/>
  <c r="A21" i="221"/>
  <c r="C12" i="221"/>
  <c r="B12" i="221"/>
  <c r="A12" i="221"/>
  <c r="C27" i="221"/>
  <c r="B27" i="221"/>
  <c r="A27" i="221"/>
  <c r="C9" i="221"/>
  <c r="B9" i="221"/>
  <c r="A9" i="221"/>
  <c r="C15" i="220"/>
  <c r="B15" i="220"/>
  <c r="A15" i="220"/>
  <c r="C5" i="220"/>
  <c r="B5" i="220"/>
  <c r="A5" i="220"/>
  <c r="C8" i="220"/>
  <c r="B8" i="220"/>
  <c r="A8" i="220"/>
  <c r="C21" i="220"/>
  <c r="B21" i="220"/>
  <c r="A21" i="220"/>
  <c r="C25" i="220"/>
  <c r="B25" i="220"/>
  <c r="A25" i="220"/>
  <c r="C10" i="220"/>
  <c r="B10" i="220"/>
  <c r="A10" i="220"/>
  <c r="C18" i="220"/>
  <c r="B18" i="220"/>
  <c r="A18" i="220"/>
  <c r="C14" i="220"/>
  <c r="B14" i="220"/>
  <c r="A14" i="220"/>
  <c r="C9" i="220"/>
  <c r="B9" i="220"/>
  <c r="A9" i="220"/>
  <c r="C16" i="220"/>
  <c r="B16" i="220"/>
  <c r="A16" i="220"/>
  <c r="C20" i="220"/>
  <c r="B20" i="220"/>
  <c r="A20" i="220"/>
  <c r="C12" i="220"/>
  <c r="B12" i="220"/>
  <c r="A12" i="220"/>
  <c r="C7" i="220"/>
  <c r="B7" i="220"/>
  <c r="A7" i="220"/>
  <c r="C24" i="220"/>
  <c r="B24" i="220"/>
  <c r="A24" i="220"/>
  <c r="C19" i="220"/>
  <c r="B19" i="220"/>
  <c r="A19" i="220"/>
  <c r="C17" i="220"/>
  <c r="B17" i="220"/>
  <c r="A17" i="220"/>
  <c r="C22" i="220"/>
  <c r="B22" i="220"/>
  <c r="A22" i="220"/>
  <c r="C11" i="220"/>
  <c r="B11" i="220"/>
  <c r="A11" i="220"/>
  <c r="C23" i="220"/>
  <c r="B23" i="220"/>
  <c r="A23" i="220"/>
  <c r="C13" i="220"/>
  <c r="B13" i="220"/>
  <c r="A13" i="220"/>
  <c r="C6" i="220"/>
  <c r="B6" i="220"/>
  <c r="A6" i="220"/>
  <c r="C21" i="215"/>
  <c r="B21" i="215"/>
  <c r="A21" i="215"/>
  <c r="C18" i="215"/>
  <c r="B18" i="215"/>
  <c r="A18" i="215"/>
  <c r="C7" i="215"/>
  <c r="B7" i="215"/>
  <c r="A7" i="215"/>
  <c r="C19" i="215"/>
  <c r="B19" i="215"/>
  <c r="A19" i="215"/>
  <c r="C17" i="215"/>
  <c r="B17" i="215"/>
  <c r="A17" i="215"/>
  <c r="C8" i="215"/>
  <c r="B8" i="215"/>
  <c r="A8" i="215"/>
  <c r="C13" i="215"/>
  <c r="B13" i="215"/>
  <c r="A13" i="215"/>
  <c r="C9" i="215"/>
  <c r="B9" i="215"/>
  <c r="A9" i="215"/>
  <c r="C25" i="215"/>
  <c r="B25" i="215"/>
  <c r="A25" i="215"/>
  <c r="C22" i="215"/>
  <c r="B22" i="215"/>
  <c r="A22" i="215"/>
  <c r="C11" i="215"/>
  <c r="B11" i="215"/>
  <c r="A11" i="215"/>
  <c r="C28" i="215"/>
  <c r="B28" i="215"/>
  <c r="A28" i="215"/>
  <c r="C14" i="215"/>
  <c r="B14" i="215"/>
  <c r="A14" i="215"/>
  <c r="C24" i="215"/>
  <c r="B24" i="215"/>
  <c r="A24" i="215"/>
  <c r="C27" i="215"/>
  <c r="B27" i="215"/>
  <c r="A27" i="215"/>
  <c r="C23" i="215"/>
  <c r="B23" i="215"/>
  <c r="A23" i="215"/>
  <c r="C20" i="215"/>
  <c r="B20" i="215"/>
  <c r="A20" i="215"/>
  <c r="C5" i="215"/>
  <c r="B5" i="215"/>
  <c r="A5" i="215"/>
  <c r="C10" i="215"/>
  <c r="B10" i="215"/>
  <c r="A10" i="215"/>
  <c r="C6" i="215"/>
  <c r="B6" i="215"/>
  <c r="A6" i="215"/>
  <c r="C15" i="215"/>
  <c r="B15" i="215"/>
  <c r="A15" i="215"/>
  <c r="C10" i="214"/>
  <c r="B10" i="214"/>
  <c r="A10" i="214"/>
  <c r="C13" i="214"/>
  <c r="B13" i="214"/>
  <c r="A13" i="214"/>
  <c r="C9" i="214"/>
  <c r="B9" i="214"/>
  <c r="A9" i="214"/>
  <c r="C8" i="214"/>
  <c r="B8" i="214"/>
  <c r="A8" i="214"/>
  <c r="C18" i="214"/>
  <c r="B18" i="214"/>
  <c r="A18" i="214"/>
  <c r="C5" i="214"/>
  <c r="B5" i="214"/>
  <c r="A5" i="214"/>
  <c r="C6" i="214"/>
  <c r="B6" i="214"/>
  <c r="A6" i="214"/>
  <c r="C14" i="214"/>
  <c r="B14" i="214"/>
  <c r="A14" i="214"/>
  <c r="C17" i="214"/>
  <c r="B17" i="214"/>
  <c r="A17" i="214"/>
  <c r="C25" i="214"/>
  <c r="B25" i="214"/>
  <c r="A25" i="214"/>
  <c r="C12" i="214"/>
  <c r="B12" i="214"/>
  <c r="A12" i="214"/>
  <c r="C7" i="214"/>
  <c r="B7" i="214"/>
  <c r="A7" i="214"/>
  <c r="C16" i="214"/>
  <c r="B16" i="214"/>
  <c r="A16" i="214"/>
  <c r="C24" i="214"/>
  <c r="B24" i="214"/>
  <c r="A24" i="214"/>
  <c r="C21" i="214"/>
  <c r="B21" i="214"/>
  <c r="A21" i="214"/>
  <c r="C11" i="214"/>
  <c r="B11" i="214"/>
  <c r="A11" i="214"/>
  <c r="C22" i="214"/>
  <c r="B22" i="214"/>
  <c r="A22" i="214"/>
  <c r="C15" i="214"/>
  <c r="B15" i="214"/>
  <c r="A15" i="214"/>
  <c r="C23" i="214"/>
  <c r="B23" i="214"/>
  <c r="A23" i="214"/>
  <c r="C19" i="214"/>
  <c r="B19" i="214"/>
  <c r="A19" i="214"/>
  <c r="C20" i="214"/>
  <c r="B20" i="214"/>
  <c r="A20" i="214"/>
  <c r="C14" i="212"/>
  <c r="B14" i="212"/>
  <c r="A14" i="212"/>
  <c r="C6" i="212"/>
  <c r="B6" i="212"/>
  <c r="A6" i="212"/>
  <c r="C15" i="212"/>
  <c r="B15" i="212"/>
  <c r="A15" i="212"/>
  <c r="C10" i="212"/>
  <c r="B10" i="212"/>
  <c r="A10" i="212"/>
  <c r="C24" i="212"/>
  <c r="B24" i="212"/>
  <c r="A24" i="212"/>
  <c r="C11" i="212"/>
  <c r="B11" i="212"/>
  <c r="A11" i="212"/>
  <c r="C28" i="212"/>
  <c r="B28" i="212"/>
  <c r="A28" i="212"/>
  <c r="C21" i="212"/>
  <c r="B21" i="212"/>
  <c r="A21" i="212"/>
  <c r="C22" i="212"/>
  <c r="B22" i="212"/>
  <c r="A22" i="212"/>
  <c r="C9" i="212"/>
  <c r="B9" i="212"/>
  <c r="A9" i="212"/>
  <c r="C7" i="212"/>
  <c r="B7" i="212"/>
  <c r="A7" i="212"/>
  <c r="C23" i="212"/>
  <c r="B23" i="212"/>
  <c r="A23" i="212"/>
  <c r="C26" i="212"/>
  <c r="B26" i="212"/>
  <c r="A26" i="212"/>
  <c r="C12" i="212"/>
  <c r="B12" i="212"/>
  <c r="A12" i="212"/>
  <c r="C25" i="212"/>
  <c r="B25" i="212"/>
  <c r="A25" i="212"/>
  <c r="C13" i="212"/>
  <c r="B13" i="212"/>
  <c r="A13" i="212"/>
  <c r="C19" i="212"/>
  <c r="B19" i="212"/>
  <c r="A19" i="212"/>
  <c r="C17" i="212"/>
  <c r="B17" i="212"/>
  <c r="A17" i="212"/>
  <c r="C5" i="212"/>
  <c r="B5" i="212"/>
  <c r="A5" i="212"/>
  <c r="C18" i="212"/>
  <c r="B18" i="212"/>
  <c r="A18" i="212"/>
  <c r="C8" i="212"/>
  <c r="B8" i="212"/>
  <c r="A8" i="212"/>
  <c r="C25" i="211"/>
  <c r="B25" i="211"/>
  <c r="A25" i="211"/>
  <c r="C17" i="211"/>
  <c r="B17" i="211"/>
  <c r="A17" i="211"/>
  <c r="C7" i="211"/>
  <c r="B7" i="211"/>
  <c r="A7" i="211"/>
  <c r="C21" i="211"/>
  <c r="B21" i="211"/>
  <c r="A21" i="211"/>
  <c r="C16" i="211"/>
  <c r="B16" i="211"/>
  <c r="A16" i="211"/>
  <c r="C11" i="211"/>
  <c r="B11" i="211"/>
  <c r="A11" i="211"/>
  <c r="C9" i="211"/>
  <c r="B9" i="211"/>
  <c r="A9" i="211"/>
  <c r="C14" i="211"/>
  <c r="B14" i="211"/>
  <c r="A14" i="211"/>
  <c r="C24" i="211"/>
  <c r="B24" i="211"/>
  <c r="A24" i="211"/>
  <c r="C13" i="211"/>
  <c r="B13" i="211"/>
  <c r="A13" i="211"/>
  <c r="C6" i="211"/>
  <c r="B6" i="211"/>
  <c r="A6" i="211"/>
  <c r="C18" i="211"/>
  <c r="B18" i="211"/>
  <c r="A18" i="211"/>
  <c r="C10" i="211"/>
  <c r="B10" i="211"/>
  <c r="A10" i="211"/>
  <c r="C23" i="211"/>
  <c r="B23" i="211"/>
  <c r="A23" i="211"/>
  <c r="C20" i="211"/>
  <c r="B20" i="211"/>
  <c r="A20" i="211"/>
  <c r="C8" i="211"/>
  <c r="B8" i="211"/>
  <c r="A8" i="211"/>
  <c r="C15" i="211"/>
  <c r="B15" i="211"/>
  <c r="A15" i="211"/>
  <c r="C12" i="211"/>
  <c r="B12" i="211"/>
  <c r="A12" i="211"/>
  <c r="C5" i="211"/>
  <c r="B5" i="211"/>
  <c r="A5" i="211"/>
  <c r="C22" i="211"/>
  <c r="B22" i="211"/>
  <c r="A22" i="211"/>
  <c r="C19" i="211"/>
  <c r="B19" i="211"/>
  <c r="A19" i="211"/>
  <c r="C27" i="218"/>
  <c r="B27" i="218"/>
  <c r="A27" i="218"/>
  <c r="C12" i="218"/>
  <c r="B12" i="218"/>
  <c r="A12" i="218"/>
  <c r="C22" i="218"/>
  <c r="B22" i="218"/>
  <c r="A22" i="218"/>
  <c r="C16" i="218"/>
  <c r="B16" i="218"/>
  <c r="A16" i="218"/>
  <c r="C10" i="218"/>
  <c r="B10" i="218"/>
  <c r="A10" i="218"/>
  <c r="C28" i="218"/>
  <c r="B28" i="218"/>
  <c r="A28" i="218"/>
  <c r="C20" i="218"/>
  <c r="B20" i="218"/>
  <c r="A20" i="218"/>
  <c r="C26" i="218"/>
  <c r="B26" i="218"/>
  <c r="A26" i="218"/>
  <c r="C11" i="218"/>
  <c r="B11" i="218"/>
  <c r="A11" i="218"/>
  <c r="C19" i="218"/>
  <c r="B19" i="218"/>
  <c r="A19" i="218"/>
  <c r="C21" i="218"/>
  <c r="B21" i="218"/>
  <c r="A21" i="218"/>
  <c r="C14" i="218"/>
  <c r="B14" i="218"/>
  <c r="A14" i="218"/>
  <c r="C18" i="218"/>
  <c r="B18" i="218"/>
  <c r="A18" i="218"/>
  <c r="C6" i="218"/>
  <c r="B6" i="218"/>
  <c r="A6" i="218"/>
  <c r="C15" i="218"/>
  <c r="B15" i="218"/>
  <c r="A15" i="218"/>
  <c r="C17" i="218"/>
  <c r="B17" i="218"/>
  <c r="A17" i="218"/>
  <c r="C8" i="218"/>
  <c r="B8" i="218"/>
  <c r="A8" i="218"/>
  <c r="C25" i="218"/>
  <c r="B25" i="218"/>
  <c r="A25" i="218"/>
  <c r="C24" i="218"/>
  <c r="B24" i="218"/>
  <c r="A24" i="218"/>
  <c r="C7" i="218"/>
  <c r="B7" i="218"/>
  <c r="A7" i="218"/>
  <c r="C5" i="218"/>
  <c r="B5" i="218"/>
  <c r="A5" i="218"/>
  <c r="C23" i="217"/>
  <c r="B23" i="217"/>
  <c r="A23" i="217"/>
  <c r="C20" i="217"/>
  <c r="B20" i="217"/>
  <c r="A20" i="217"/>
  <c r="C22" i="217"/>
  <c r="B22" i="217"/>
  <c r="A22" i="217"/>
  <c r="C12" i="217"/>
  <c r="B12" i="217"/>
  <c r="A12" i="217"/>
  <c r="C24" i="217"/>
  <c r="B24" i="217"/>
  <c r="A24" i="217"/>
  <c r="C11" i="217"/>
  <c r="B11" i="217"/>
  <c r="A11" i="217"/>
  <c r="C6" i="217"/>
  <c r="B6" i="217"/>
  <c r="A6" i="217"/>
  <c r="C10" i="217"/>
  <c r="B10" i="217"/>
  <c r="A10" i="217"/>
  <c r="C5" i="217"/>
  <c r="B5" i="217"/>
  <c r="A5" i="217"/>
  <c r="C9" i="217"/>
  <c r="B9" i="217"/>
  <c r="A9" i="217"/>
  <c r="C7" i="217"/>
  <c r="B7" i="217"/>
  <c r="A7" i="217"/>
  <c r="C14" i="217"/>
  <c r="B14" i="217"/>
  <c r="A14" i="217"/>
  <c r="C19" i="217"/>
  <c r="B19" i="217"/>
  <c r="A19" i="217"/>
  <c r="C15" i="217"/>
  <c r="B15" i="217"/>
  <c r="A15" i="217"/>
  <c r="C21" i="217"/>
  <c r="B21" i="217"/>
  <c r="A21" i="217"/>
  <c r="C17" i="217"/>
  <c r="B17" i="217"/>
  <c r="A17" i="217"/>
  <c r="C13" i="217"/>
  <c r="B13" i="217"/>
  <c r="A13" i="217"/>
  <c r="C18" i="217"/>
  <c r="B18" i="217"/>
  <c r="A18" i="217"/>
  <c r="C16" i="217"/>
  <c r="B16" i="217"/>
  <c r="A16" i="217"/>
  <c r="C8" i="217"/>
  <c r="B8" i="217"/>
  <c r="A8" i="217"/>
  <c r="C25" i="217"/>
  <c r="B25" i="217"/>
  <c r="A25" i="217"/>
  <c r="C16" i="209"/>
  <c r="B16" i="209"/>
  <c r="A16" i="209"/>
  <c r="C17" i="209"/>
  <c r="B17" i="209"/>
  <c r="A17" i="209"/>
  <c r="C8" i="209"/>
  <c r="B8" i="209"/>
  <c r="A8" i="209"/>
  <c r="C15" i="209"/>
  <c r="B15" i="209"/>
  <c r="A15" i="209"/>
  <c r="C19" i="209"/>
  <c r="B19" i="209"/>
  <c r="A19" i="209"/>
  <c r="C6" i="209"/>
  <c r="B6" i="209"/>
  <c r="A6" i="209"/>
  <c r="C22" i="209"/>
  <c r="B22" i="209"/>
  <c r="A22" i="209"/>
  <c r="C9" i="209"/>
  <c r="B9" i="209"/>
  <c r="A9" i="209"/>
  <c r="C7" i="209"/>
  <c r="B7" i="209"/>
  <c r="A7" i="209"/>
  <c r="C14" i="209"/>
  <c r="B14" i="209"/>
  <c r="A14" i="209"/>
  <c r="C24" i="209"/>
  <c r="B24" i="209"/>
  <c r="A24" i="209"/>
  <c r="C13" i="209"/>
  <c r="B13" i="209"/>
  <c r="A13" i="209"/>
  <c r="C28" i="209"/>
  <c r="B28" i="209"/>
  <c r="A28" i="209"/>
  <c r="C21" i="209"/>
  <c r="B21" i="209"/>
  <c r="A21" i="209"/>
  <c r="C18" i="209"/>
  <c r="B18" i="209"/>
  <c r="A18" i="209"/>
  <c r="C5" i="209"/>
  <c r="B5" i="209"/>
  <c r="A5" i="209"/>
  <c r="C25" i="209"/>
  <c r="B25" i="209"/>
  <c r="A25" i="209"/>
  <c r="C12" i="209"/>
  <c r="B12" i="209"/>
  <c r="A12" i="209"/>
  <c r="C26" i="209"/>
  <c r="B26" i="209"/>
  <c r="A26" i="209"/>
  <c r="C11" i="209"/>
  <c r="B11" i="209"/>
  <c r="A11" i="209"/>
  <c r="C20" i="209"/>
  <c r="B20" i="209"/>
  <c r="A20" i="209"/>
  <c r="C14" i="208"/>
  <c r="B14" i="208"/>
  <c r="A14" i="208"/>
  <c r="C13" i="208"/>
  <c r="B13" i="208"/>
  <c r="A13" i="208"/>
  <c r="C16" i="208"/>
  <c r="B16" i="208"/>
  <c r="A16" i="208"/>
  <c r="C10" i="208"/>
  <c r="B10" i="208"/>
  <c r="A10" i="208"/>
  <c r="C15" i="208"/>
  <c r="B15" i="208"/>
  <c r="A15" i="208"/>
  <c r="C25" i="208"/>
  <c r="B25" i="208"/>
  <c r="A25" i="208"/>
  <c r="C12" i="208"/>
  <c r="B12" i="208"/>
  <c r="A12" i="208"/>
  <c r="C20" i="208"/>
  <c r="B20" i="208"/>
  <c r="A20" i="208"/>
  <c r="C11" i="208"/>
  <c r="B11" i="208"/>
  <c r="A11" i="208"/>
  <c r="C9" i="208"/>
  <c r="B9" i="208"/>
  <c r="A9" i="208"/>
  <c r="C5" i="208"/>
  <c r="B5" i="208"/>
  <c r="A5" i="208"/>
  <c r="C8" i="208"/>
  <c r="B8" i="208"/>
  <c r="A8" i="208"/>
  <c r="C23" i="208"/>
  <c r="B23" i="208"/>
  <c r="A23" i="208"/>
  <c r="C19" i="208"/>
  <c r="B19" i="208"/>
  <c r="A19" i="208"/>
  <c r="C17" i="208"/>
  <c r="B17" i="208"/>
  <c r="A17" i="208"/>
  <c r="C24" i="208"/>
  <c r="B24" i="208"/>
  <c r="A24" i="208"/>
  <c r="C18" i="208"/>
  <c r="B18" i="208"/>
  <c r="A18" i="208"/>
  <c r="C7" i="208"/>
  <c r="B7" i="208"/>
  <c r="A7" i="208"/>
  <c r="C6" i="208"/>
  <c r="B6" i="208"/>
  <c r="A6" i="208"/>
  <c r="C22" i="208"/>
  <c r="B22" i="208"/>
  <c r="A22" i="208"/>
  <c r="C21" i="208"/>
  <c r="B21" i="208"/>
  <c r="A21" i="208"/>
  <c r="C23" i="206"/>
  <c r="B23" i="206"/>
  <c r="A23" i="206"/>
  <c r="C17" i="206"/>
  <c r="B17" i="206"/>
  <c r="A17" i="206"/>
  <c r="C15" i="206"/>
  <c r="B15" i="206"/>
  <c r="A15" i="206"/>
  <c r="C5" i="206"/>
  <c r="B5" i="206"/>
  <c r="A5" i="206"/>
  <c r="C6" i="206"/>
  <c r="B6" i="206"/>
  <c r="A6" i="206"/>
  <c r="C20" i="206"/>
  <c r="B20" i="206"/>
  <c r="A20" i="206"/>
  <c r="C8" i="206"/>
  <c r="B8" i="206"/>
  <c r="A8" i="206"/>
  <c r="C14" i="206"/>
  <c r="B14" i="206"/>
  <c r="A14" i="206"/>
  <c r="C9" i="206"/>
  <c r="B9" i="206"/>
  <c r="A9" i="206"/>
  <c r="C13" i="206"/>
  <c r="B13" i="206"/>
  <c r="A13" i="206"/>
  <c r="C25" i="206"/>
  <c r="B25" i="206"/>
  <c r="A25" i="206"/>
  <c r="C11" i="206"/>
  <c r="B11" i="206"/>
  <c r="A11" i="206"/>
  <c r="C26" i="206"/>
  <c r="B26" i="206"/>
  <c r="A26" i="206"/>
  <c r="C12" i="206"/>
  <c r="B12" i="206"/>
  <c r="A12" i="206"/>
  <c r="C24" i="206"/>
  <c r="B24" i="206"/>
  <c r="A24" i="206"/>
  <c r="C7" i="206"/>
  <c r="B7" i="206"/>
  <c r="A7" i="206"/>
  <c r="C19" i="206"/>
  <c r="B19" i="206"/>
  <c r="A19" i="206"/>
  <c r="C16" i="206"/>
  <c r="B16" i="206"/>
  <c r="A16" i="206"/>
  <c r="C28" i="206"/>
  <c r="B28" i="206"/>
  <c r="A28" i="206"/>
  <c r="C18" i="206"/>
  <c r="B18" i="206"/>
  <c r="A18" i="206"/>
  <c r="C22" i="206"/>
  <c r="B22" i="206"/>
  <c r="A22" i="206"/>
  <c r="C12" i="205"/>
  <c r="B12" i="205"/>
  <c r="A12" i="205"/>
  <c r="C24" i="205"/>
  <c r="B24" i="205"/>
  <c r="A24" i="205"/>
  <c r="C8" i="205"/>
  <c r="B8" i="205"/>
  <c r="A8" i="205"/>
  <c r="C23" i="205"/>
  <c r="B23" i="205"/>
  <c r="A23" i="205"/>
  <c r="C22" i="205"/>
  <c r="B22" i="205"/>
  <c r="A22" i="205"/>
  <c r="C17" i="205"/>
  <c r="B17" i="205"/>
  <c r="A17" i="205"/>
  <c r="C10" i="205"/>
  <c r="B10" i="205"/>
  <c r="A10" i="205"/>
  <c r="C7" i="205"/>
  <c r="B7" i="205"/>
  <c r="A7" i="205"/>
  <c r="C15" i="205"/>
  <c r="B15" i="205"/>
  <c r="A15" i="205"/>
  <c r="C9" i="205"/>
  <c r="B9" i="205"/>
  <c r="A9" i="205"/>
  <c r="C5" i="205"/>
  <c r="B5" i="205"/>
  <c r="A5" i="205"/>
  <c r="C11" i="205"/>
  <c r="B11" i="205"/>
  <c r="A11" i="205"/>
  <c r="C6" i="205"/>
  <c r="B6" i="205"/>
  <c r="A6" i="205"/>
  <c r="C19" i="205"/>
  <c r="B19" i="205"/>
  <c r="A19" i="205"/>
  <c r="C13" i="205"/>
  <c r="B13" i="205"/>
  <c r="A13" i="205"/>
  <c r="C14" i="205"/>
  <c r="B14" i="205"/>
  <c r="A14" i="205"/>
  <c r="C21" i="205"/>
  <c r="B21" i="205"/>
  <c r="A21" i="205"/>
  <c r="C18" i="205"/>
  <c r="B18" i="205"/>
  <c r="A18" i="205"/>
  <c r="C16" i="205"/>
  <c r="B16" i="205"/>
  <c r="A16" i="205"/>
  <c r="C20" i="205"/>
  <c r="B20" i="205"/>
  <c r="A20" i="205"/>
  <c r="C25" i="205"/>
  <c r="B25" i="205"/>
  <c r="A25" i="205"/>
  <c r="C13" i="203"/>
  <c r="B13" i="203"/>
  <c r="A13" i="203"/>
  <c r="C8" i="203"/>
  <c r="B8" i="203"/>
  <c r="A8" i="203"/>
  <c r="C27" i="203"/>
  <c r="B27" i="203"/>
  <c r="A27" i="203"/>
  <c r="C9" i="203"/>
  <c r="B9" i="203"/>
  <c r="A9" i="203"/>
  <c r="C11" i="203"/>
  <c r="B11" i="203"/>
  <c r="A11" i="203"/>
  <c r="C26" i="203"/>
  <c r="B26" i="203"/>
  <c r="A26" i="203"/>
  <c r="C16" i="203"/>
  <c r="B16" i="203"/>
  <c r="A16" i="203"/>
  <c r="C25" i="203"/>
  <c r="B25" i="203"/>
  <c r="A25" i="203"/>
  <c r="C24" i="203"/>
  <c r="B24" i="203"/>
  <c r="A24" i="203"/>
  <c r="C6" i="203"/>
  <c r="B6" i="203"/>
  <c r="A6" i="203"/>
  <c r="C17" i="203"/>
  <c r="B17" i="203"/>
  <c r="A17" i="203"/>
  <c r="C19" i="203"/>
  <c r="B19" i="203"/>
  <c r="A19" i="203"/>
  <c r="C12" i="203"/>
  <c r="B12" i="203"/>
  <c r="A12" i="203"/>
  <c r="C10" i="203"/>
  <c r="B10" i="203"/>
  <c r="A10" i="203"/>
  <c r="C7" i="203"/>
  <c r="B7" i="203"/>
  <c r="A7" i="203"/>
  <c r="C28" i="203"/>
  <c r="B28" i="203"/>
  <c r="A28" i="203"/>
  <c r="C20" i="203"/>
  <c r="B20" i="203"/>
  <c r="A20" i="203"/>
  <c r="C15" i="203"/>
  <c r="B15" i="203"/>
  <c r="A15" i="203"/>
  <c r="C18" i="203"/>
  <c r="B18" i="203"/>
  <c r="A18" i="203"/>
  <c r="C22" i="203"/>
  <c r="B22" i="203"/>
  <c r="A22" i="203"/>
  <c r="C21" i="203"/>
  <c r="B21" i="203"/>
  <c r="A21" i="203"/>
  <c r="C7" i="201"/>
  <c r="B7" i="201"/>
  <c r="A7" i="201"/>
  <c r="C18" i="201"/>
  <c r="B18" i="201"/>
  <c r="A18" i="201"/>
  <c r="C24" i="201"/>
  <c r="B24" i="201"/>
  <c r="A24" i="201"/>
  <c r="C21" i="201"/>
  <c r="B21" i="201"/>
  <c r="A21" i="201"/>
  <c r="C12" i="201"/>
  <c r="B12" i="201"/>
  <c r="A12" i="201"/>
  <c r="C20" i="201"/>
  <c r="B20" i="201"/>
  <c r="A20" i="201"/>
  <c r="C19" i="201"/>
  <c r="B19" i="201"/>
  <c r="A19" i="201"/>
  <c r="C15" i="201"/>
  <c r="B15" i="201"/>
  <c r="A15" i="201"/>
  <c r="C10" i="201"/>
  <c r="B10" i="201"/>
  <c r="A10" i="201"/>
  <c r="C6" i="201"/>
  <c r="B6" i="201"/>
  <c r="A6" i="201"/>
  <c r="C11" i="201"/>
  <c r="B11" i="201"/>
  <c r="A11" i="201"/>
  <c r="C23" i="201"/>
  <c r="B23" i="201"/>
  <c r="A23" i="201"/>
  <c r="C22" i="201"/>
  <c r="B22" i="201"/>
  <c r="A22" i="201"/>
  <c r="C5" i="201"/>
  <c r="B5" i="201"/>
  <c r="A5" i="201"/>
  <c r="C9" i="201"/>
  <c r="B9" i="201"/>
  <c r="A9" i="201"/>
  <c r="C13" i="201"/>
  <c r="B13" i="201"/>
  <c r="A13" i="201"/>
  <c r="C17" i="201"/>
  <c r="B17" i="201"/>
  <c r="A17" i="201"/>
  <c r="C25" i="201"/>
  <c r="B25" i="201"/>
  <c r="A25" i="201"/>
  <c r="C14" i="201"/>
  <c r="B14" i="201"/>
  <c r="A14" i="201"/>
  <c r="C16" i="201"/>
  <c r="B16" i="201"/>
  <c r="A16" i="201"/>
  <c r="C8" i="201"/>
  <c r="B8" i="201"/>
  <c r="A8" i="201"/>
  <c r="C13" i="230"/>
  <c r="B13" i="230"/>
  <c r="A13" i="230"/>
  <c r="C14" i="230"/>
  <c r="B14" i="230"/>
  <c r="A14" i="230"/>
  <c r="C17" i="230"/>
  <c r="B17" i="230"/>
  <c r="A17" i="230"/>
  <c r="C15" i="230"/>
  <c r="B15" i="230"/>
  <c r="A15" i="230"/>
  <c r="C10" i="230"/>
  <c r="B10" i="230"/>
  <c r="A10" i="230"/>
  <c r="C8" i="230"/>
  <c r="B8" i="230"/>
  <c r="A8" i="230"/>
  <c r="C11" i="230"/>
  <c r="B11" i="230"/>
  <c r="A11" i="230"/>
  <c r="C18" i="230"/>
  <c r="B18" i="230"/>
  <c r="A18" i="230"/>
  <c r="C7" i="230"/>
  <c r="B7" i="230"/>
  <c r="A7" i="230"/>
  <c r="C19" i="230"/>
  <c r="B19" i="230"/>
  <c r="A19" i="230"/>
  <c r="C5" i="230"/>
  <c r="B5" i="230"/>
  <c r="A5" i="230"/>
  <c r="C9" i="230"/>
  <c r="B9" i="230"/>
  <c r="A9" i="230"/>
  <c r="C16" i="230"/>
  <c r="B16" i="230"/>
  <c r="A16" i="230"/>
  <c r="C6" i="230"/>
  <c r="B6" i="230"/>
  <c r="A6" i="230"/>
  <c r="C12" i="230"/>
  <c r="B12" i="230"/>
  <c r="A12" i="230"/>
  <c r="C13" i="195"/>
  <c r="B13" i="195"/>
  <c r="A13" i="195"/>
  <c r="C14" i="195"/>
  <c r="B14" i="195"/>
  <c r="A14" i="195"/>
  <c r="C17" i="195"/>
  <c r="B17" i="195"/>
  <c r="A17" i="195"/>
  <c r="C15" i="195"/>
  <c r="B15" i="195"/>
  <c r="A15" i="195"/>
  <c r="C10" i="195"/>
  <c r="B10" i="195"/>
  <c r="A10" i="195"/>
  <c r="C8" i="195"/>
  <c r="B8" i="195"/>
  <c r="A8" i="195"/>
  <c r="C11" i="195"/>
  <c r="B11" i="195"/>
  <c r="A11" i="195"/>
  <c r="C18" i="195"/>
  <c r="B18" i="195"/>
  <c r="A18" i="195"/>
  <c r="C7" i="195"/>
  <c r="B7" i="195"/>
  <c r="A7" i="195"/>
  <c r="C19" i="195"/>
  <c r="B19" i="195"/>
  <c r="A19" i="195"/>
  <c r="C5" i="195"/>
  <c r="B5" i="195"/>
  <c r="A5" i="195"/>
  <c r="C9" i="195"/>
  <c r="B9" i="195"/>
  <c r="A9" i="195"/>
  <c r="C16" i="195"/>
  <c r="B16" i="195"/>
  <c r="A16" i="195"/>
  <c r="C6" i="195"/>
  <c r="B6" i="195"/>
  <c r="A6" i="195"/>
  <c r="C12" i="195"/>
  <c r="B12" i="195"/>
  <c r="A12" i="195"/>
  <c r="C19" i="229"/>
  <c r="B19" i="229"/>
  <c r="A19" i="229"/>
  <c r="C8" i="229"/>
  <c r="B8" i="229"/>
  <c r="A8" i="229"/>
  <c r="C12" i="229"/>
  <c r="B12" i="229"/>
  <c r="A12" i="229"/>
  <c r="C9" i="229"/>
  <c r="B9" i="229"/>
  <c r="A9" i="229"/>
  <c r="C22" i="229"/>
  <c r="B22" i="229"/>
  <c r="A22" i="229"/>
  <c r="C14" i="229"/>
  <c r="B14" i="229"/>
  <c r="A14" i="229"/>
  <c r="C21" i="229"/>
  <c r="B21" i="229"/>
  <c r="A21" i="229"/>
  <c r="C26" i="229"/>
  <c r="B26" i="229"/>
  <c r="A26" i="229"/>
  <c r="C24" i="229"/>
  <c r="B24" i="229"/>
  <c r="A24" i="229"/>
  <c r="C13" i="229"/>
  <c r="B13" i="229"/>
  <c r="A13" i="229"/>
  <c r="C10" i="229"/>
  <c r="B10" i="229"/>
  <c r="A10" i="229"/>
  <c r="C23" i="229"/>
  <c r="B23" i="229"/>
  <c r="A23" i="229"/>
  <c r="C28" i="229"/>
  <c r="B28" i="229"/>
  <c r="A28" i="229"/>
  <c r="C15" i="229"/>
  <c r="B15" i="229"/>
  <c r="A15" i="229"/>
  <c r="C27" i="229"/>
  <c r="B27" i="229"/>
  <c r="A27" i="229"/>
  <c r="C11" i="229"/>
  <c r="B11" i="229"/>
  <c r="A11" i="229"/>
  <c r="C18" i="229"/>
  <c r="B18" i="229"/>
  <c r="A18" i="229"/>
  <c r="C6" i="229"/>
  <c r="B6" i="229"/>
  <c r="A6" i="229"/>
  <c r="C16" i="229"/>
  <c r="B16" i="229"/>
  <c r="A16" i="229"/>
  <c r="C5" i="229"/>
  <c r="B5" i="229"/>
  <c r="A5" i="229"/>
  <c r="C17" i="229"/>
  <c r="B17" i="229"/>
  <c r="A17" i="229"/>
  <c r="C19" i="194"/>
  <c r="B19" i="194"/>
  <c r="A19" i="194"/>
  <c r="C8" i="194"/>
  <c r="B8" i="194"/>
  <c r="A8" i="194"/>
  <c r="C12" i="194"/>
  <c r="B12" i="194"/>
  <c r="A12" i="194"/>
  <c r="C9" i="194"/>
  <c r="B9" i="194"/>
  <c r="A9" i="194"/>
  <c r="C22" i="194"/>
  <c r="B22" i="194"/>
  <c r="A22" i="194"/>
  <c r="C14" i="194"/>
  <c r="B14" i="194"/>
  <c r="A14" i="194"/>
  <c r="C21" i="194"/>
  <c r="B21" i="194"/>
  <c r="A21" i="194"/>
  <c r="C26" i="194"/>
  <c r="B26" i="194"/>
  <c r="A26" i="194"/>
  <c r="C25" i="194"/>
  <c r="B25" i="194"/>
  <c r="A25" i="194"/>
  <c r="C28" i="194"/>
  <c r="B28" i="194"/>
  <c r="A28" i="194"/>
  <c r="C15" i="194"/>
  <c r="B15" i="194"/>
  <c r="A15" i="194"/>
  <c r="C27" i="194"/>
  <c r="B27" i="194"/>
  <c r="A27" i="194"/>
  <c r="C11" i="194"/>
  <c r="B11" i="194"/>
  <c r="A11" i="194"/>
  <c r="C18" i="194"/>
  <c r="B18" i="194"/>
  <c r="A18" i="194"/>
  <c r="C6" i="194"/>
  <c r="B6" i="194"/>
  <c r="A6" i="194"/>
  <c r="C16" i="194"/>
  <c r="B16" i="194"/>
  <c r="A16" i="194"/>
  <c r="C5" i="194"/>
  <c r="B5" i="194"/>
  <c r="A5" i="194"/>
  <c r="C17" i="194"/>
  <c r="B17" i="194"/>
  <c r="A17" i="194"/>
  <c r="C19" i="185"/>
  <c r="B19" i="185"/>
  <c r="A19" i="185"/>
  <c r="C8" i="185"/>
  <c r="B8" i="185"/>
  <c r="A8" i="185"/>
  <c r="C12" i="185"/>
  <c r="B12" i="185"/>
  <c r="A12" i="185"/>
  <c r="C9" i="185"/>
  <c r="B9" i="185"/>
  <c r="A9" i="185"/>
  <c r="C22" i="185"/>
  <c r="B22" i="185"/>
  <c r="A22" i="185"/>
  <c r="C14" i="185"/>
  <c r="B14" i="185"/>
  <c r="A14" i="185"/>
  <c r="C21" i="185"/>
  <c r="B21" i="185"/>
  <c r="A21" i="185"/>
  <c r="C20" i="185"/>
  <c r="B20" i="185"/>
  <c r="A20" i="185"/>
  <c r="C24" i="185"/>
  <c r="B24" i="185"/>
  <c r="A24" i="185"/>
  <c r="C13" i="185"/>
  <c r="B13" i="185"/>
  <c r="A13" i="185"/>
  <c r="C10" i="185"/>
  <c r="B10" i="185"/>
  <c r="A10" i="185"/>
  <c r="C23" i="185"/>
  <c r="B23" i="185"/>
  <c r="A23" i="185"/>
  <c r="C28" i="185"/>
  <c r="B28" i="185"/>
  <c r="A28" i="185"/>
  <c r="C15" i="185"/>
  <c r="B15" i="185"/>
  <c r="A15" i="185"/>
  <c r="C27" i="185"/>
  <c r="B27" i="185"/>
  <c r="A27" i="185"/>
  <c r="C11" i="185"/>
  <c r="B11" i="185"/>
  <c r="A11" i="185"/>
  <c r="C18" i="185"/>
  <c r="B18" i="185"/>
  <c r="A18" i="185"/>
  <c r="C6" i="185"/>
  <c r="B6" i="185"/>
  <c r="A6" i="185"/>
  <c r="C16" i="185"/>
  <c r="B16" i="185"/>
  <c r="A16" i="185"/>
  <c r="C5" i="185"/>
  <c r="B5" i="185"/>
  <c r="A5" i="185"/>
  <c r="C17" i="185"/>
  <c r="B17" i="185"/>
  <c r="A17" i="185"/>
  <c r="C21" i="228"/>
  <c r="B21" i="228"/>
  <c r="A21" i="228"/>
  <c r="C25" i="228"/>
  <c r="B25" i="228"/>
  <c r="A25" i="228"/>
  <c r="C17" i="228"/>
  <c r="B17" i="228"/>
  <c r="A17" i="228"/>
  <c r="C14" i="228"/>
  <c r="B14" i="228"/>
  <c r="A14" i="228"/>
  <c r="C18" i="228"/>
  <c r="B18" i="228"/>
  <c r="A18" i="228"/>
  <c r="C13" i="228"/>
  <c r="B13" i="228"/>
  <c r="A13" i="228"/>
  <c r="C6" i="228"/>
  <c r="B6" i="228"/>
  <c r="A6" i="228"/>
  <c r="C9" i="228"/>
  <c r="B9" i="228"/>
  <c r="A9" i="228"/>
  <c r="C12" i="228"/>
  <c r="B12" i="228"/>
  <c r="A12" i="228"/>
  <c r="C8" i="228"/>
  <c r="B8" i="228"/>
  <c r="A8" i="228"/>
  <c r="C5" i="228"/>
  <c r="B5" i="228"/>
  <c r="A5" i="228"/>
  <c r="C7" i="228"/>
  <c r="B7" i="228"/>
  <c r="A7" i="228"/>
  <c r="C15" i="228"/>
  <c r="B15" i="228"/>
  <c r="A15" i="228"/>
  <c r="C19" i="228"/>
  <c r="B19" i="228"/>
  <c r="A19" i="228"/>
  <c r="C22" i="228"/>
  <c r="B22" i="228"/>
  <c r="A22" i="228"/>
  <c r="C16" i="228"/>
  <c r="B16" i="228"/>
  <c r="A16" i="228"/>
  <c r="C20" i="228"/>
  <c r="B20" i="228"/>
  <c r="A20" i="228"/>
  <c r="C10" i="228"/>
  <c r="B10" i="228"/>
  <c r="A10" i="228"/>
  <c r="C11" i="228"/>
  <c r="B11" i="228"/>
  <c r="A11" i="228"/>
  <c r="C23" i="228"/>
  <c r="B23" i="228"/>
  <c r="A23" i="228"/>
  <c r="C24" i="228"/>
  <c r="B24" i="228"/>
  <c r="A24" i="228"/>
  <c r="C21" i="192"/>
  <c r="B21" i="192"/>
  <c r="A21" i="192"/>
  <c r="C25" i="192"/>
  <c r="B25" i="192"/>
  <c r="A25" i="192"/>
  <c r="C17" i="192"/>
  <c r="B17" i="192"/>
  <c r="A17" i="192"/>
  <c r="C14" i="192"/>
  <c r="B14" i="192"/>
  <c r="A14" i="192"/>
  <c r="C18" i="192"/>
  <c r="B18" i="192"/>
  <c r="A18" i="192"/>
  <c r="C13" i="192"/>
  <c r="B13" i="192"/>
  <c r="A13" i="192"/>
  <c r="C6" i="192"/>
  <c r="B6" i="192"/>
  <c r="A6" i="192"/>
  <c r="C9" i="192"/>
  <c r="B9" i="192"/>
  <c r="A9" i="192"/>
  <c r="C12" i="192"/>
  <c r="B12" i="192"/>
  <c r="A12" i="192"/>
  <c r="C8" i="192"/>
  <c r="B8" i="192"/>
  <c r="A8" i="192"/>
  <c r="C5" i="192"/>
  <c r="B5" i="192"/>
  <c r="A5" i="192"/>
  <c r="C7" i="192"/>
  <c r="B7" i="192"/>
  <c r="A7" i="192"/>
  <c r="C15" i="192"/>
  <c r="B15" i="192"/>
  <c r="A15" i="192"/>
  <c r="C19" i="192"/>
  <c r="B19" i="192"/>
  <c r="A19" i="192"/>
  <c r="C22" i="192"/>
  <c r="B22" i="192"/>
  <c r="A22" i="192"/>
  <c r="C16" i="192"/>
  <c r="B16" i="192"/>
  <c r="A16" i="192"/>
  <c r="C20" i="192"/>
  <c r="B20" i="192"/>
  <c r="A20" i="192"/>
  <c r="C10" i="192"/>
  <c r="B10" i="192"/>
  <c r="A10" i="192"/>
  <c r="C11" i="192"/>
  <c r="B11" i="192"/>
  <c r="A11" i="192"/>
  <c r="C23" i="192"/>
  <c r="B23" i="192"/>
  <c r="A23" i="192"/>
  <c r="C24" i="192"/>
  <c r="B24" i="192"/>
  <c r="A24" i="192"/>
  <c r="A23" i="170"/>
  <c r="B23" i="170"/>
  <c r="C23" i="170"/>
  <c r="A11" i="170"/>
  <c r="B11" i="170"/>
  <c r="C11" i="170"/>
  <c r="A10" i="170"/>
  <c r="B10" i="170"/>
  <c r="C10" i="170"/>
  <c r="A20" i="170"/>
  <c r="B20" i="170"/>
  <c r="C20" i="170"/>
  <c r="A16" i="170"/>
  <c r="B16" i="170"/>
  <c r="C16" i="170"/>
  <c r="A22" i="170"/>
  <c r="B22" i="170"/>
  <c r="C22" i="170"/>
  <c r="A19" i="170"/>
  <c r="B19" i="170"/>
  <c r="C19" i="170"/>
  <c r="A15" i="170"/>
  <c r="B15" i="170"/>
  <c r="C15" i="170"/>
  <c r="A7" i="170"/>
  <c r="B7" i="170"/>
  <c r="C7" i="170"/>
  <c r="A5" i="170"/>
  <c r="B5" i="170"/>
  <c r="C5" i="170"/>
  <c r="A8" i="170"/>
  <c r="B8" i="170"/>
  <c r="C8" i="170"/>
  <c r="A12" i="170"/>
  <c r="B12" i="170"/>
  <c r="C12" i="170"/>
  <c r="A9" i="170"/>
  <c r="B9" i="170"/>
  <c r="C9" i="170"/>
  <c r="A6" i="170"/>
  <c r="B6" i="170"/>
  <c r="C6" i="170"/>
  <c r="A13" i="170"/>
  <c r="B13" i="170"/>
  <c r="C13" i="170"/>
  <c r="A18" i="170"/>
  <c r="B18" i="170"/>
  <c r="C18" i="170"/>
  <c r="A14" i="170"/>
  <c r="B14" i="170"/>
  <c r="C14" i="170"/>
  <c r="A17" i="170"/>
  <c r="B17" i="170"/>
  <c r="C17" i="170"/>
  <c r="A25" i="170"/>
  <c r="B25" i="170"/>
  <c r="C25" i="170"/>
  <c r="A21" i="170"/>
  <c r="B21" i="170"/>
  <c r="C21" i="170"/>
  <c r="C24" i="170"/>
  <c r="B24" i="170"/>
  <c r="A24" i="170"/>
  <c r="AF21" i="203" l="1"/>
  <c r="AG21" i="203"/>
  <c r="AH21" i="203"/>
  <c r="AF22" i="203"/>
  <c r="AG22" i="203"/>
  <c r="AH22" i="203"/>
  <c r="AF18" i="203"/>
  <c r="AG18" i="203"/>
  <c r="AH18" i="203"/>
  <c r="AF15" i="203"/>
  <c r="AG15" i="203"/>
  <c r="AH15" i="203"/>
  <c r="AF20" i="203"/>
  <c r="AG20" i="203"/>
  <c r="AH20" i="203"/>
  <c r="AG28" i="203"/>
  <c r="AH28" i="203"/>
  <c r="AF28" i="203"/>
  <c r="AF7" i="203"/>
  <c r="AH7" i="203"/>
  <c r="AG7" i="203"/>
  <c r="AG10" i="203"/>
  <c r="AF10" i="203"/>
  <c r="AH10" i="203"/>
  <c r="AF12" i="203"/>
  <c r="AG12" i="203"/>
  <c r="AH12" i="203"/>
  <c r="AF19" i="203"/>
  <c r="AG19" i="203"/>
  <c r="AH19" i="203"/>
  <c r="AF17" i="203"/>
  <c r="AG17" i="203"/>
  <c r="AH17" i="203"/>
  <c r="AF6" i="203"/>
  <c r="AG6" i="203"/>
  <c r="AH6" i="203"/>
  <c r="AF24" i="203"/>
  <c r="AG24" i="203"/>
  <c r="AH24" i="203"/>
  <c r="AG25" i="203"/>
  <c r="AH25" i="203"/>
  <c r="AF25" i="203"/>
  <c r="AF16" i="203"/>
  <c r="AH16" i="203"/>
  <c r="AG16" i="203"/>
  <c r="AG26" i="203"/>
  <c r="AF26" i="203"/>
  <c r="AH26" i="203"/>
  <c r="AF11" i="203"/>
  <c r="AG11" i="203"/>
  <c r="AH11" i="203"/>
  <c r="AF9" i="203"/>
  <c r="AG9" i="203"/>
  <c r="AH9" i="203"/>
  <c r="AF27" i="203"/>
  <c r="AG27" i="203"/>
  <c r="AH27" i="203"/>
  <c r="AF8" i="203"/>
  <c r="AG8" i="203"/>
  <c r="AH8" i="203"/>
  <c r="AF13" i="203"/>
  <c r="AG13" i="203"/>
  <c r="AH13" i="203"/>
  <c r="T7" i="191" l="1"/>
  <c r="U7" i="191"/>
  <c r="V7" i="191"/>
  <c r="W7" i="191"/>
  <c r="X7" i="191"/>
  <c r="Y7" i="191"/>
  <c r="Z7" i="191"/>
  <c r="AD7" i="191"/>
  <c r="AE7" i="191"/>
  <c r="AG7" i="191"/>
  <c r="T8" i="191"/>
  <c r="U8" i="191"/>
  <c r="V8" i="191"/>
  <c r="W8" i="191"/>
  <c r="X8" i="191"/>
  <c r="Y8" i="191"/>
  <c r="Z8" i="191"/>
  <c r="AD8" i="191"/>
  <c r="AE8" i="191"/>
  <c r="AG8" i="191"/>
  <c r="T9" i="191"/>
  <c r="U9" i="191"/>
  <c r="V9" i="191"/>
  <c r="W9" i="191"/>
  <c r="X9" i="191"/>
  <c r="Y9" i="191"/>
  <c r="Z9" i="191"/>
  <c r="AD9" i="191"/>
  <c r="AE9" i="191"/>
  <c r="AG9" i="191"/>
  <c r="T10" i="191"/>
  <c r="U10" i="191"/>
  <c r="V10" i="191"/>
  <c r="W10" i="191"/>
  <c r="X10" i="191"/>
  <c r="Y10" i="191"/>
  <c r="Z10" i="191"/>
  <c r="AD10" i="191"/>
  <c r="AE10" i="191"/>
  <c r="AG10" i="191"/>
  <c r="T11" i="191"/>
  <c r="U11" i="191"/>
  <c r="V11" i="191"/>
  <c r="W11" i="191"/>
  <c r="X11" i="191"/>
  <c r="Y11" i="191"/>
  <c r="Z11" i="191"/>
  <c r="AD11" i="191"/>
  <c r="AE11" i="191"/>
  <c r="AG11" i="191"/>
  <c r="T12" i="191"/>
  <c r="U12" i="191"/>
  <c r="V12" i="191"/>
  <c r="W12" i="191"/>
  <c r="X12" i="191"/>
  <c r="Y12" i="191"/>
  <c r="Z12" i="191"/>
  <c r="AD12" i="191"/>
  <c r="AE12" i="191"/>
  <c r="AG12" i="191"/>
  <c r="T13" i="191"/>
  <c r="U13" i="191"/>
  <c r="V13" i="191"/>
  <c r="W13" i="191"/>
  <c r="X13" i="191"/>
  <c r="Y13" i="191"/>
  <c r="Z13" i="191"/>
  <c r="AD13" i="191"/>
  <c r="AE13" i="191"/>
  <c r="AG13" i="191"/>
  <c r="T14" i="191"/>
  <c r="U14" i="191"/>
  <c r="V14" i="191"/>
  <c r="W14" i="191"/>
  <c r="X14" i="191"/>
  <c r="Y14" i="191"/>
  <c r="Z14" i="191"/>
  <c r="AD14" i="191"/>
  <c r="AE14" i="191"/>
  <c r="AG14" i="191"/>
  <c r="T15" i="191"/>
  <c r="U15" i="191"/>
  <c r="V15" i="191"/>
  <c r="W15" i="191"/>
  <c r="X15" i="191"/>
  <c r="Y15" i="191"/>
  <c r="Z15" i="191"/>
  <c r="AD15" i="191"/>
  <c r="AE15" i="191"/>
  <c r="AG15" i="191"/>
  <c r="T16" i="191"/>
  <c r="U16" i="191"/>
  <c r="V16" i="191"/>
  <c r="W16" i="191"/>
  <c r="X16" i="191"/>
  <c r="Y16" i="191"/>
  <c r="Z16" i="191"/>
  <c r="AD16" i="191"/>
  <c r="AE16" i="191"/>
  <c r="AG16" i="191"/>
  <c r="T17" i="191"/>
  <c r="U17" i="191"/>
  <c r="V17" i="191"/>
  <c r="W17" i="191"/>
  <c r="X17" i="191"/>
  <c r="Y17" i="191"/>
  <c r="Z17" i="191"/>
  <c r="AD17" i="191"/>
  <c r="AE17" i="191"/>
  <c r="AG17" i="191"/>
  <c r="BM9" i="229"/>
  <c r="BO9" i="229"/>
  <c r="BP9" i="229"/>
  <c r="BQ9" i="229"/>
  <c r="BR9" i="229"/>
  <c r="BS9" i="229"/>
  <c r="BT9" i="229"/>
  <c r="BU9" i="229"/>
  <c r="BM12" i="229"/>
  <c r="BO12" i="229"/>
  <c r="BP12" i="229"/>
  <c r="BQ12" i="229"/>
  <c r="BR12" i="229"/>
  <c r="BS12" i="229"/>
  <c r="BT12" i="229"/>
  <c r="BU12" i="229"/>
  <c r="BM8" i="229"/>
  <c r="BO8" i="229"/>
  <c r="BP8" i="229"/>
  <c r="BQ8" i="229"/>
  <c r="BR8" i="229"/>
  <c r="BS8" i="229"/>
  <c r="BT8" i="229"/>
  <c r="BU8" i="229"/>
  <c r="BM19" i="229"/>
  <c r="BO19" i="229"/>
  <c r="BP19" i="229"/>
  <c r="BQ19" i="229"/>
  <c r="BR19" i="229"/>
  <c r="BS19" i="229"/>
  <c r="BT19" i="229"/>
  <c r="BU19" i="229"/>
  <c r="BM25" i="228"/>
  <c r="BO25" i="228"/>
  <c r="BP25" i="228"/>
  <c r="BQ25" i="228"/>
  <c r="BR25" i="228"/>
  <c r="BS25" i="228"/>
  <c r="BT25" i="228"/>
  <c r="BU25" i="228"/>
  <c r="BM21" i="228"/>
  <c r="BO21" i="228"/>
  <c r="BP21" i="228"/>
  <c r="BQ21" i="228"/>
  <c r="BR21" i="228"/>
  <c r="BS21" i="228"/>
  <c r="BT21" i="228"/>
  <c r="BU21" i="228"/>
  <c r="T5" i="191"/>
  <c r="U5" i="191"/>
  <c r="V5" i="191"/>
  <c r="W5" i="191"/>
  <c r="X5" i="191"/>
  <c r="Y5" i="191"/>
  <c r="Z5" i="191"/>
  <c r="AD5" i="191"/>
  <c r="AE5" i="191"/>
  <c r="AG5" i="191"/>
  <c r="T6" i="191"/>
  <c r="U6" i="191"/>
  <c r="V6" i="191"/>
  <c r="W6" i="191"/>
  <c r="X6" i="191"/>
  <c r="Y6" i="191"/>
  <c r="Z6" i="191"/>
  <c r="AD6" i="191"/>
  <c r="AE6" i="191"/>
  <c r="AG6" i="191"/>
  <c r="AD4" i="191"/>
  <c r="AE4" i="191"/>
  <c r="AG4" i="191"/>
  <c r="U4" i="191"/>
  <c r="V4" i="191"/>
  <c r="W4" i="191"/>
  <c r="X4" i="191"/>
  <c r="Y4" i="191"/>
  <c r="Z4" i="191"/>
  <c r="T4" i="191"/>
  <c r="AA18" i="190"/>
  <c r="BG6" i="230"/>
  <c r="BI6" i="230"/>
  <c r="BJ6" i="230"/>
  <c r="BK6" i="230"/>
  <c r="BL6" i="230"/>
  <c r="BM6" i="230"/>
  <c r="BN6" i="230"/>
  <c r="BG16" i="230"/>
  <c r="BI16" i="230"/>
  <c r="BJ16" i="230"/>
  <c r="BK16" i="230"/>
  <c r="BL16" i="230"/>
  <c r="BM16" i="230"/>
  <c r="BN16" i="230"/>
  <c r="BG9" i="230"/>
  <c r="BI9" i="230"/>
  <c r="BJ9" i="230"/>
  <c r="BK9" i="230"/>
  <c r="BL9" i="230"/>
  <c r="BM9" i="230"/>
  <c r="BN9" i="230"/>
  <c r="BG5" i="230"/>
  <c r="BI5" i="230"/>
  <c r="BJ5" i="230"/>
  <c r="BK5" i="230"/>
  <c r="BL5" i="230"/>
  <c r="BM5" i="230"/>
  <c r="BN5" i="230"/>
  <c r="BG19" i="230"/>
  <c r="BI19" i="230"/>
  <c r="BJ19" i="230"/>
  <c r="BK19" i="230"/>
  <c r="BL19" i="230"/>
  <c r="BM19" i="230"/>
  <c r="BN19" i="230"/>
  <c r="BG7" i="230"/>
  <c r="BI7" i="230"/>
  <c r="BJ7" i="230"/>
  <c r="BK7" i="230"/>
  <c r="BL7" i="230"/>
  <c r="BM7" i="230"/>
  <c r="BN7" i="230"/>
  <c r="BG18" i="230"/>
  <c r="BI18" i="230"/>
  <c r="BJ18" i="230"/>
  <c r="BK18" i="230"/>
  <c r="BL18" i="230"/>
  <c r="BM18" i="230"/>
  <c r="BN18" i="230"/>
  <c r="BG11" i="230"/>
  <c r="BI11" i="230"/>
  <c r="BJ11" i="230"/>
  <c r="BK11" i="230"/>
  <c r="BL11" i="230"/>
  <c r="BM11" i="230"/>
  <c r="BN11" i="230"/>
  <c r="BG8" i="230"/>
  <c r="BI8" i="230"/>
  <c r="BJ8" i="230"/>
  <c r="BK8" i="230"/>
  <c r="BL8" i="230"/>
  <c r="BM8" i="230"/>
  <c r="BN8" i="230"/>
  <c r="BG10" i="230"/>
  <c r="BI10" i="230"/>
  <c r="BJ10" i="230"/>
  <c r="BK10" i="230"/>
  <c r="BL10" i="230"/>
  <c r="BM10" i="230"/>
  <c r="BN10" i="230"/>
  <c r="BG15" i="230"/>
  <c r="BI15" i="230"/>
  <c r="BJ15" i="230"/>
  <c r="BK15" i="230"/>
  <c r="BL15" i="230"/>
  <c r="BM15" i="230"/>
  <c r="BN15" i="230"/>
  <c r="BG17" i="230"/>
  <c r="BI17" i="230"/>
  <c r="BJ17" i="230"/>
  <c r="BK17" i="230"/>
  <c r="BL17" i="230"/>
  <c r="BM17" i="230"/>
  <c r="BN17" i="230"/>
  <c r="BG14" i="230"/>
  <c r="BI14" i="230"/>
  <c r="BJ14" i="230"/>
  <c r="BK14" i="230"/>
  <c r="BL14" i="230"/>
  <c r="BM14" i="230"/>
  <c r="BN14" i="230"/>
  <c r="BG13" i="230"/>
  <c r="BI13" i="230"/>
  <c r="BJ13" i="230"/>
  <c r="BK13" i="230"/>
  <c r="BL13" i="230"/>
  <c r="BM13" i="230"/>
  <c r="BN13" i="230"/>
  <c r="BM12" i="230"/>
  <c r="BL12" i="230"/>
  <c r="BK12" i="230"/>
  <c r="BJ12" i="230"/>
  <c r="BI12" i="230"/>
  <c r="BG12" i="230"/>
  <c r="BN12" i="230"/>
  <c r="BM23" i="228"/>
  <c r="BO23" i="228"/>
  <c r="BP23" i="228"/>
  <c r="BQ23" i="228"/>
  <c r="BR23" i="228"/>
  <c r="BS23" i="228"/>
  <c r="BT23" i="228"/>
  <c r="BU23" i="228"/>
  <c r="BM11" i="228"/>
  <c r="BO11" i="228"/>
  <c r="BP11" i="228"/>
  <c r="BQ11" i="228"/>
  <c r="BR11" i="228"/>
  <c r="BS11" i="228"/>
  <c r="BT11" i="228"/>
  <c r="BU11" i="228"/>
  <c r="BM10" i="228"/>
  <c r="BO10" i="228"/>
  <c r="BP10" i="228"/>
  <c r="BQ10" i="228"/>
  <c r="BR10" i="228"/>
  <c r="BS10" i="228"/>
  <c r="BT10" i="228"/>
  <c r="BU10" i="228"/>
  <c r="BM20" i="228"/>
  <c r="BO20" i="228"/>
  <c r="BP20" i="228"/>
  <c r="BQ20" i="228"/>
  <c r="BR20" i="228"/>
  <c r="BS20" i="228"/>
  <c r="BT20" i="228"/>
  <c r="BU20" i="228"/>
  <c r="BM16" i="228"/>
  <c r="BO16" i="228"/>
  <c r="BP16" i="228"/>
  <c r="BQ16" i="228"/>
  <c r="BR16" i="228"/>
  <c r="BS16" i="228"/>
  <c r="BT16" i="228"/>
  <c r="BU16" i="228"/>
  <c r="BM22" i="228"/>
  <c r="BO22" i="228"/>
  <c r="BP22" i="228"/>
  <c r="BQ22" i="228"/>
  <c r="BR22" i="228"/>
  <c r="BS22" i="228"/>
  <c r="BT22" i="228"/>
  <c r="BU22" i="228"/>
  <c r="BM19" i="228"/>
  <c r="BO19" i="228"/>
  <c r="BP19" i="228"/>
  <c r="BQ19" i="228"/>
  <c r="BR19" i="228"/>
  <c r="BS19" i="228"/>
  <c r="BT19" i="228"/>
  <c r="BU19" i="228"/>
  <c r="BM15" i="228"/>
  <c r="BO15" i="228"/>
  <c r="BP15" i="228"/>
  <c r="BQ15" i="228"/>
  <c r="BR15" i="228"/>
  <c r="BS15" i="228"/>
  <c r="BT15" i="228"/>
  <c r="BU15" i="228"/>
  <c r="BM7" i="228"/>
  <c r="BO7" i="228"/>
  <c r="BP7" i="228"/>
  <c r="BQ7" i="228"/>
  <c r="BR7" i="228"/>
  <c r="BS7" i="228"/>
  <c r="BT7" i="228"/>
  <c r="BU7" i="228"/>
  <c r="BM5" i="228"/>
  <c r="BO5" i="228"/>
  <c r="BP5" i="228"/>
  <c r="BQ5" i="228"/>
  <c r="BR5" i="228"/>
  <c r="BS5" i="228"/>
  <c r="BT5" i="228"/>
  <c r="BU5" i="228"/>
  <c r="BM8" i="228"/>
  <c r="BO8" i="228"/>
  <c r="BP8" i="228"/>
  <c r="BQ8" i="228"/>
  <c r="BR8" i="228"/>
  <c r="BS8" i="228"/>
  <c r="BT8" i="228"/>
  <c r="BU8" i="228"/>
  <c r="BM12" i="228"/>
  <c r="BO12" i="228"/>
  <c r="BP12" i="228"/>
  <c r="BQ12" i="228"/>
  <c r="BR12" i="228"/>
  <c r="BS12" i="228"/>
  <c r="BT12" i="228"/>
  <c r="BU12" i="228"/>
  <c r="BM9" i="228"/>
  <c r="BO9" i="228"/>
  <c r="BP9" i="228"/>
  <c r="BQ9" i="228"/>
  <c r="BR9" i="228"/>
  <c r="BS9" i="228"/>
  <c r="BT9" i="228"/>
  <c r="BU9" i="228"/>
  <c r="BM6" i="228"/>
  <c r="BO6" i="228"/>
  <c r="BP6" i="228"/>
  <c r="BQ6" i="228"/>
  <c r="BR6" i="228"/>
  <c r="BS6" i="228"/>
  <c r="BT6" i="228"/>
  <c r="BU6" i="228"/>
  <c r="BM13" i="228"/>
  <c r="BO13" i="228"/>
  <c r="BP13" i="228"/>
  <c r="BQ13" i="228"/>
  <c r="BR13" i="228"/>
  <c r="BS13" i="228"/>
  <c r="BT13" i="228"/>
  <c r="BU13" i="228"/>
  <c r="BM18" i="228"/>
  <c r="BO18" i="228"/>
  <c r="BP18" i="228"/>
  <c r="BQ18" i="228"/>
  <c r="BR18" i="228"/>
  <c r="BS18" i="228"/>
  <c r="BT18" i="228"/>
  <c r="BU18" i="228"/>
  <c r="BM14" i="228"/>
  <c r="BO14" i="228"/>
  <c r="BP14" i="228"/>
  <c r="BQ14" i="228"/>
  <c r="BR14" i="228"/>
  <c r="BS14" i="228"/>
  <c r="BT14" i="228"/>
  <c r="BU14" i="228"/>
  <c r="BM17" i="228"/>
  <c r="BO17" i="228"/>
  <c r="BP17" i="228"/>
  <c r="BQ17" i="228"/>
  <c r="BR17" i="228"/>
  <c r="BS17" i="228"/>
  <c r="BT17" i="228"/>
  <c r="BU17" i="228"/>
  <c r="BU24" i="228"/>
  <c r="BT24" i="228"/>
  <c r="BS24" i="228"/>
  <c r="BR24" i="228"/>
  <c r="BQ24" i="228"/>
  <c r="BP24" i="228"/>
  <c r="BO24" i="228"/>
  <c r="BM24" i="228"/>
  <c r="BM5" i="229"/>
  <c r="BO5" i="229"/>
  <c r="BP5" i="229"/>
  <c r="BQ5" i="229"/>
  <c r="BR5" i="229"/>
  <c r="BS5" i="229"/>
  <c r="BT5" i="229"/>
  <c r="BU5" i="229"/>
  <c r="BM16" i="229"/>
  <c r="BO16" i="229"/>
  <c r="BP16" i="229"/>
  <c r="BQ16" i="229"/>
  <c r="BR16" i="229"/>
  <c r="BS16" i="229"/>
  <c r="BT16" i="229"/>
  <c r="BU16" i="229"/>
  <c r="BM6" i="229"/>
  <c r="BO6" i="229"/>
  <c r="BP6" i="229"/>
  <c r="BQ6" i="229"/>
  <c r="BR6" i="229"/>
  <c r="BS6" i="229"/>
  <c r="BT6" i="229"/>
  <c r="BU6" i="229"/>
  <c r="BM18" i="229"/>
  <c r="BO18" i="229"/>
  <c r="BP18" i="229"/>
  <c r="BQ18" i="229"/>
  <c r="BR18" i="229"/>
  <c r="BS18" i="229"/>
  <c r="BT18" i="229"/>
  <c r="BU18" i="229"/>
  <c r="BM11" i="229"/>
  <c r="BO11" i="229"/>
  <c r="BP11" i="229"/>
  <c r="BQ11" i="229"/>
  <c r="BR11" i="229"/>
  <c r="BS11" i="229"/>
  <c r="BT11" i="229"/>
  <c r="BU11" i="229"/>
  <c r="BM27" i="229"/>
  <c r="BO27" i="229"/>
  <c r="BP27" i="229"/>
  <c r="BQ27" i="229"/>
  <c r="BR27" i="229"/>
  <c r="BS27" i="229"/>
  <c r="BT27" i="229"/>
  <c r="BU27" i="229"/>
  <c r="BM15" i="229"/>
  <c r="BO15" i="229"/>
  <c r="BP15" i="229"/>
  <c r="BQ15" i="229"/>
  <c r="BR15" i="229"/>
  <c r="BS15" i="229"/>
  <c r="BT15" i="229"/>
  <c r="BU15" i="229"/>
  <c r="BM28" i="229"/>
  <c r="BO28" i="229"/>
  <c r="BP28" i="229"/>
  <c r="BQ28" i="229"/>
  <c r="BR28" i="229"/>
  <c r="BS28" i="229"/>
  <c r="BT28" i="229"/>
  <c r="BU28" i="229"/>
  <c r="BM23" i="229"/>
  <c r="BO23" i="229"/>
  <c r="BP23" i="229"/>
  <c r="BQ23" i="229"/>
  <c r="BR23" i="229"/>
  <c r="BS23" i="229"/>
  <c r="BT23" i="229"/>
  <c r="BU23" i="229"/>
  <c r="BM10" i="229"/>
  <c r="BO10" i="229"/>
  <c r="BP10" i="229"/>
  <c r="BQ10" i="229"/>
  <c r="BR10" i="229"/>
  <c r="BS10" i="229"/>
  <c r="BT10" i="229"/>
  <c r="BU10" i="229"/>
  <c r="BM13" i="229"/>
  <c r="BO13" i="229"/>
  <c r="BP13" i="229"/>
  <c r="BQ13" i="229"/>
  <c r="BR13" i="229"/>
  <c r="BS13" i="229"/>
  <c r="BT13" i="229"/>
  <c r="BU13" i="229"/>
  <c r="BM24" i="229"/>
  <c r="BO24" i="229"/>
  <c r="BP24" i="229"/>
  <c r="BQ24" i="229"/>
  <c r="BR24" i="229"/>
  <c r="BS24" i="229"/>
  <c r="BT24" i="229"/>
  <c r="BU24" i="229"/>
  <c r="BM26" i="229"/>
  <c r="BO26" i="229"/>
  <c r="BP26" i="229"/>
  <c r="BQ26" i="229"/>
  <c r="BR26" i="229"/>
  <c r="BS26" i="229"/>
  <c r="BT26" i="229"/>
  <c r="BU26" i="229"/>
  <c r="BM21" i="229"/>
  <c r="BO21" i="229"/>
  <c r="BP21" i="229"/>
  <c r="BQ21" i="229"/>
  <c r="BR21" i="229"/>
  <c r="BS21" i="229"/>
  <c r="BT21" i="229"/>
  <c r="BU21" i="229"/>
  <c r="BM14" i="229"/>
  <c r="BO14" i="229"/>
  <c r="BP14" i="229"/>
  <c r="BQ14" i="229"/>
  <c r="BR14" i="229"/>
  <c r="BS14" i="229"/>
  <c r="BT14" i="229"/>
  <c r="BU14" i="229"/>
  <c r="BM22" i="229"/>
  <c r="BO22" i="229"/>
  <c r="BP22" i="229"/>
  <c r="BQ22" i="229"/>
  <c r="BR22" i="229"/>
  <c r="BS22" i="229"/>
  <c r="BT22" i="229"/>
  <c r="BU22" i="229"/>
  <c r="BU17" i="229"/>
  <c r="BT17" i="229"/>
  <c r="BS17" i="229"/>
  <c r="BR17" i="229"/>
  <c r="BQ17" i="229"/>
  <c r="BP17" i="229"/>
  <c r="BO17" i="229"/>
  <c r="BM17" i="229"/>
  <c r="BV22" i="229" l="1"/>
  <c r="BV21" i="229"/>
  <c r="BV24" i="229"/>
  <c r="BV10" i="229"/>
  <c r="BV28" i="229"/>
  <c r="BV27" i="229"/>
  <c r="BV18" i="229"/>
  <c r="BV16" i="229"/>
  <c r="BV14" i="228"/>
  <c r="BV13" i="228"/>
  <c r="BV9" i="228"/>
  <c r="BV8" i="228"/>
  <c r="BV7" i="228"/>
  <c r="BV19" i="228"/>
  <c r="BV16" i="228"/>
  <c r="BV10" i="228"/>
  <c r="BV23" i="228"/>
  <c r="BV21" i="228"/>
  <c r="BV19" i="229"/>
  <c r="BV12" i="229"/>
  <c r="BV15" i="229"/>
  <c r="BV6" i="228"/>
  <c r="BV8" i="229"/>
  <c r="BO10" i="230"/>
  <c r="BV11" i="229"/>
  <c r="BV5" i="228"/>
  <c r="BV9" i="229"/>
  <c r="BO9" i="230"/>
  <c r="BV13" i="229"/>
  <c r="BV17" i="228"/>
  <c r="BV22" i="228"/>
  <c r="BV25" i="228"/>
  <c r="BO17" i="230"/>
  <c r="BV26" i="229"/>
  <c r="BV5" i="229"/>
  <c r="BV12" i="228"/>
  <c r="BV11" i="228"/>
  <c r="BO19" i="230"/>
  <c r="BV23" i="229"/>
  <c r="BV18" i="228"/>
  <c r="BV20" i="228"/>
  <c r="BO13" i="230"/>
  <c r="BV14" i="229"/>
  <c r="BV6" i="229"/>
  <c r="BV15" i="228"/>
  <c r="BO11" i="230"/>
  <c r="BV24" i="228"/>
  <c r="BO6" i="230"/>
  <c r="BO18" i="230"/>
  <c r="BO8" i="230"/>
  <c r="BO12" i="230"/>
  <c r="BO16" i="230"/>
  <c r="BV17" i="229"/>
  <c r="BO15" i="230"/>
  <c r="BO14" i="230"/>
  <c r="BO5" i="230"/>
  <c r="BO7" i="230"/>
  <c r="AA11" i="190"/>
  <c r="AA22" i="190"/>
  <c r="AA4" i="190"/>
  <c r="AA16" i="190"/>
  <c r="AA13" i="190"/>
  <c r="AA14" i="190"/>
  <c r="AA8" i="190"/>
  <c r="AA5" i="190"/>
  <c r="AA19" i="190"/>
  <c r="AA15" i="190"/>
  <c r="AA12" i="190"/>
  <c r="AA9" i="190"/>
  <c r="AA6" i="190"/>
  <c r="AA20" i="190"/>
  <c r="AA10" i="190"/>
  <c r="AA7" i="190"/>
  <c r="AA17" i="190"/>
  <c r="AA21" i="190"/>
  <c r="AH5" i="201" l="1"/>
  <c r="AG5" i="201"/>
  <c r="AH20" i="201"/>
  <c r="AG20" i="201"/>
  <c r="AH22" i="201"/>
  <c r="AG22" i="201"/>
  <c r="AH19" i="201"/>
  <c r="AG19" i="201"/>
  <c r="AH21" i="201"/>
  <c r="AG21" i="201"/>
  <c r="AH10" i="201"/>
  <c r="AG10" i="201"/>
  <c r="AH18" i="201"/>
  <c r="AG18" i="201"/>
  <c r="AH7" i="201"/>
  <c r="AG7" i="201"/>
  <c r="AH24" i="201"/>
  <c r="AG24" i="201"/>
  <c r="AH9" i="201"/>
  <c r="AG9" i="201"/>
  <c r="AH23" i="201"/>
  <c r="AG23" i="201"/>
  <c r="AH6" i="201"/>
  <c r="AG6" i="201"/>
  <c r="AH15" i="201"/>
  <c r="AG15" i="201"/>
  <c r="AH12" i="201"/>
  <c r="AG12" i="201"/>
  <c r="AH11" i="201"/>
  <c r="AG11" i="201"/>
  <c r="AH17" i="201"/>
  <c r="AG17" i="201"/>
  <c r="AH11" i="204" l="1"/>
  <c r="AG18" i="204"/>
  <c r="AG15" i="204"/>
  <c r="AG9" i="204"/>
  <c r="AH18" i="204"/>
  <c r="AG8" i="204"/>
  <c r="AG13" i="204"/>
  <c r="AH9" i="204"/>
  <c r="AH8" i="204"/>
  <c r="AH13" i="204"/>
  <c r="AH14" i="204"/>
  <c r="AH15" i="204"/>
  <c r="AG12" i="204"/>
  <c r="AG6" i="204"/>
  <c r="AH12" i="204"/>
  <c r="AH6" i="204"/>
  <c r="AG5" i="204"/>
  <c r="AG17" i="204"/>
  <c r="AG19" i="204"/>
  <c r="AH5" i="204"/>
  <c r="AH17" i="204"/>
  <c r="AG14" i="204"/>
  <c r="AH19" i="204"/>
  <c r="AG16" i="204"/>
  <c r="AG11" i="204"/>
  <c r="AH16" i="204"/>
  <c r="AG10" i="204"/>
  <c r="AG7" i="204"/>
  <c r="AH10" i="204"/>
  <c r="AH7" i="204"/>
  <c r="AH14" i="201"/>
  <c r="AG13" i="201"/>
  <c r="AH13" i="201"/>
  <c r="AG14" i="201"/>
  <c r="AG16" i="201"/>
  <c r="AH16" i="201"/>
  <c r="AG8" i="201"/>
  <c r="AH8" i="201"/>
  <c r="AG25" i="201"/>
  <c r="AH25" i="201"/>
  <c r="V20" i="190" l="1"/>
  <c r="V6" i="190"/>
  <c r="V9" i="190"/>
  <c r="V12" i="190"/>
  <c r="V15" i="190"/>
  <c r="V19" i="190"/>
  <c r="V5" i="190"/>
  <c r="V8" i="190"/>
  <c r="V22" i="190"/>
  <c r="V11" i="190"/>
  <c r="V14" i="190"/>
  <c r="V18" i="190"/>
  <c r="V16" i="190"/>
  <c r="V21" i="190"/>
  <c r="V17" i="190"/>
  <c r="V7" i="190"/>
  <c r="V13" i="190"/>
  <c r="V10" i="190"/>
  <c r="V4" i="190"/>
  <c r="U9" i="190"/>
  <c r="U12" i="190"/>
  <c r="U15" i="190"/>
  <c r="U19" i="190"/>
  <c r="U5" i="190"/>
  <c r="U8" i="190"/>
  <c r="U22" i="190"/>
  <c r="U11" i="190"/>
  <c r="U14" i="190"/>
  <c r="U18" i="190"/>
  <c r="U21" i="190"/>
  <c r="U17" i="190"/>
  <c r="U7" i="190"/>
  <c r="U10" i="190"/>
  <c r="U13" i="190"/>
  <c r="U16" i="190"/>
  <c r="U4" i="190"/>
  <c r="U20" i="190"/>
  <c r="U6" i="190"/>
  <c r="T15" i="190"/>
  <c r="T19" i="190"/>
  <c r="T5" i="190"/>
  <c r="T8" i="190"/>
  <c r="T22" i="190"/>
  <c r="T11" i="190"/>
  <c r="T6" i="190"/>
  <c r="T14" i="190"/>
  <c r="T20" i="190"/>
  <c r="T18" i="190"/>
  <c r="T21" i="190"/>
  <c r="T17" i="190"/>
  <c r="T7" i="190"/>
  <c r="T10" i="190"/>
  <c r="T13" i="190"/>
  <c r="T16" i="190"/>
  <c r="T4" i="190"/>
  <c r="T9" i="190"/>
  <c r="T12" i="190"/>
  <c r="AE19" i="190"/>
  <c r="AE5" i="190"/>
  <c r="AE8" i="190"/>
  <c r="AE22" i="190"/>
  <c r="AE11" i="190"/>
  <c r="AE14" i="190"/>
  <c r="AE18" i="190"/>
  <c r="AE21" i="190"/>
  <c r="AE17" i="190"/>
  <c r="AE7" i="190"/>
  <c r="AE9" i="190"/>
  <c r="AE10" i="190"/>
  <c r="AE13" i="190"/>
  <c r="AE16" i="190"/>
  <c r="AE4" i="190"/>
  <c r="AE12" i="190"/>
  <c r="AE20" i="190"/>
  <c r="AE6" i="190"/>
  <c r="AE15" i="190"/>
  <c r="AD19" i="190"/>
  <c r="AD5" i="190"/>
  <c r="AD8" i="190"/>
  <c r="AD22" i="190"/>
  <c r="AD11" i="190"/>
  <c r="AD14" i="190"/>
  <c r="AD18" i="190"/>
  <c r="AD15" i="190"/>
  <c r="AD21" i="190"/>
  <c r="AD17" i="190"/>
  <c r="AD7" i="190"/>
  <c r="AD10" i="190"/>
  <c r="AD13" i="190"/>
  <c r="AD16" i="190"/>
  <c r="AD4" i="190"/>
  <c r="AD20" i="190"/>
  <c r="AD6" i="190"/>
  <c r="AD9" i="190"/>
  <c r="AD12" i="190"/>
  <c r="AC22" i="190"/>
  <c r="AC11" i="190"/>
  <c r="AC14" i="190"/>
  <c r="AC18" i="190"/>
  <c r="AC21" i="190"/>
  <c r="AC17" i="190"/>
  <c r="AC7" i="190"/>
  <c r="AC10" i="190"/>
  <c r="AC13" i="190"/>
  <c r="AC16" i="190"/>
  <c r="AC4" i="190"/>
  <c r="AC20" i="190"/>
  <c r="AC6" i="190"/>
  <c r="AC9" i="190"/>
  <c r="AC12" i="190"/>
  <c r="AC15" i="190"/>
  <c r="AC19" i="190"/>
  <c r="AC5" i="190"/>
  <c r="AC8" i="190"/>
  <c r="AB14" i="190"/>
  <c r="AB5" i="190"/>
  <c r="AB18" i="190"/>
  <c r="AB21" i="190"/>
  <c r="AB17" i="190"/>
  <c r="AB7" i="190"/>
  <c r="AB10" i="190"/>
  <c r="AB19" i="190"/>
  <c r="AB13" i="190"/>
  <c r="AB16" i="190"/>
  <c r="AB4" i="190"/>
  <c r="AB20" i="190"/>
  <c r="AB6" i="190"/>
  <c r="AB9" i="190"/>
  <c r="AB12" i="190"/>
  <c r="AB8" i="190"/>
  <c r="AB15" i="190"/>
  <c r="AB22" i="190"/>
  <c r="AB11" i="190"/>
  <c r="Z21" i="190"/>
  <c r="Z17" i="190"/>
  <c r="Z7" i="190"/>
  <c r="Z10" i="190"/>
  <c r="Z13" i="190"/>
  <c r="Z16" i="190"/>
  <c r="Z4" i="190"/>
  <c r="Z20" i="190"/>
  <c r="Z6" i="190"/>
  <c r="Z14" i="190"/>
  <c r="Z9" i="190"/>
  <c r="Z12" i="190"/>
  <c r="Z15" i="190"/>
  <c r="Z19" i="190"/>
  <c r="Z5" i="190"/>
  <c r="Z8" i="190"/>
  <c r="Z22" i="190"/>
  <c r="Z11" i="190"/>
  <c r="Z18" i="190"/>
  <c r="Y10" i="190"/>
  <c r="Y18" i="190"/>
  <c r="Y13" i="190"/>
  <c r="Y16" i="190"/>
  <c r="Y4" i="190"/>
  <c r="Y20" i="190"/>
  <c r="Y6" i="190"/>
  <c r="Y9" i="190"/>
  <c r="Y12" i="190"/>
  <c r="Y15" i="190"/>
  <c r="Y19" i="190"/>
  <c r="Y5" i="190"/>
  <c r="Y8" i="190"/>
  <c r="Y22" i="190"/>
  <c r="Y11" i="190"/>
  <c r="Y14" i="190"/>
  <c r="Y21" i="190"/>
  <c r="Y17" i="190"/>
  <c r="Y7" i="190"/>
  <c r="X13" i="190"/>
  <c r="X16" i="190"/>
  <c r="X4" i="190"/>
  <c r="X20" i="190"/>
  <c r="X6" i="190"/>
  <c r="X21" i="190"/>
  <c r="X9" i="190"/>
  <c r="X12" i="190"/>
  <c r="X15" i="190"/>
  <c r="X19" i="190"/>
  <c r="X5" i="190"/>
  <c r="X8" i="190"/>
  <c r="X7" i="190"/>
  <c r="X22" i="190"/>
  <c r="X11" i="190"/>
  <c r="X14" i="190"/>
  <c r="X18" i="190"/>
  <c r="X17" i="190"/>
  <c r="X10" i="190"/>
  <c r="W10" i="190"/>
  <c r="W20" i="190"/>
  <c r="W6" i="190"/>
  <c r="W9" i="190"/>
  <c r="W12" i="190"/>
  <c r="W15" i="190"/>
  <c r="W19" i="190"/>
  <c r="W5" i="190"/>
  <c r="W8" i="190"/>
  <c r="W22" i="190"/>
  <c r="W11" i="190"/>
  <c r="W14" i="190"/>
  <c r="W18" i="190"/>
  <c r="W21" i="190"/>
  <c r="W17" i="190"/>
  <c r="W7" i="190"/>
  <c r="W13" i="190"/>
  <c r="W16" i="190"/>
  <c r="W4" i="190"/>
  <c r="S19" i="190" l="1"/>
  <c r="S5" i="190"/>
  <c r="S8" i="190"/>
  <c r="S9" i="190"/>
  <c r="S22" i="190"/>
  <c r="S11" i="190"/>
  <c r="S12" i="190"/>
  <c r="S14" i="190"/>
  <c r="S18" i="190"/>
  <c r="S21" i="190"/>
  <c r="S17" i="190"/>
  <c r="S7" i="190"/>
  <c r="S10" i="190"/>
  <c r="S13" i="190"/>
  <c r="S16" i="190"/>
  <c r="S20" i="190"/>
  <c r="S6" i="190"/>
  <c r="S15" i="190"/>
  <c r="S4" i="190"/>
  <c r="AF12" i="201" l="1"/>
  <c r="AF10" i="201"/>
  <c r="AF21" i="201"/>
  <c r="AF23" i="201"/>
  <c r="AF18" i="201"/>
  <c r="AF17" i="201"/>
  <c r="AF19" i="201"/>
  <c r="AF22" i="201"/>
  <c r="AF6" i="201"/>
  <c r="AF9" i="201"/>
  <c r="AF7" i="201"/>
  <c r="AF20" i="201"/>
  <c r="AF15" i="201"/>
  <c r="AF11" i="201"/>
  <c r="AF24" i="201"/>
  <c r="AF5" i="201"/>
  <c r="AF18" i="204" l="1"/>
  <c r="AF12" i="204"/>
  <c r="AF15" i="204"/>
  <c r="AF6" i="204"/>
  <c r="AF17" i="204"/>
  <c r="AF5" i="204"/>
  <c r="AF7" i="204"/>
  <c r="AF9" i="204"/>
  <c r="AF8" i="204"/>
  <c r="AF13" i="204"/>
  <c r="AF16" i="204"/>
  <c r="AF10" i="204"/>
  <c r="AF11" i="204"/>
  <c r="AF14" i="204"/>
  <c r="AF19" i="204"/>
  <c r="AF13" i="201"/>
  <c r="AF16" i="201"/>
  <c r="AF14" i="201"/>
  <c r="AF25" i="201"/>
  <c r="AF8" i="20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3" type="4" refreshedVersion="5" background="1" saveData="1">
    <webPr sourceData="1" parsePre="1" consecutive="1" xl2000="1" url="file://C:\Users\Ryan Blair\AppData\Local\Temp\SAS Temporary Files\_TD8104_EXTENSION-PC_\danda\sashtml2.htm#IDX20" htmlTables="1">
      <tables count="1">
        <x v="30"/>
      </tables>
    </webPr>
  </connection>
</connections>
</file>

<file path=xl/sharedStrings.xml><?xml version="1.0" encoding="utf-8"?>
<sst xmlns="http://schemas.openxmlformats.org/spreadsheetml/2006/main" count="10171" uniqueCount="718">
  <si>
    <t>Milan</t>
  </si>
  <si>
    <t>Springfield</t>
  </si>
  <si>
    <t>Knoxville</t>
  </si>
  <si>
    <t>Location</t>
  </si>
  <si>
    <t>Planting Date</t>
  </si>
  <si>
    <t>Harvest Date</t>
  </si>
  <si>
    <t>Soil Type</t>
  </si>
  <si>
    <t>Plant Population</t>
  </si>
  <si>
    <t>Early Season Corn Hybrids</t>
  </si>
  <si>
    <t>Medium Season Corn Hybrids</t>
  </si>
  <si>
    <t>Full Season Corn Hybrids</t>
  </si>
  <si>
    <t>Maturity</t>
  </si>
  <si>
    <t>Y</t>
  </si>
  <si>
    <t>RR</t>
  </si>
  <si>
    <t>E</t>
  </si>
  <si>
    <t>East Tennessee</t>
  </si>
  <si>
    <t>Average</t>
  </si>
  <si>
    <t>HX1</t>
  </si>
  <si>
    <t>Company</t>
  </si>
  <si>
    <t>Phone</t>
  </si>
  <si>
    <t>Email</t>
  </si>
  <si>
    <t>Contact</t>
  </si>
  <si>
    <t>www.agrigold.com</t>
  </si>
  <si>
    <t>Lanny Warren</t>
  </si>
  <si>
    <t>731-234-2921</t>
  </si>
  <si>
    <t>lanny.warren@charter.net</t>
  </si>
  <si>
    <t>www.dekalb.com</t>
  </si>
  <si>
    <t>www.dynagroseed.com</t>
  </si>
  <si>
    <t>Web site</t>
  </si>
  <si>
    <t>REC Tests</t>
  </si>
  <si>
    <t>CST Tests</t>
  </si>
  <si>
    <t>Avg. of CST and REC Tests</t>
  </si>
  <si>
    <t>Agrigold Hybrids</t>
  </si>
  <si>
    <t>NK Brand (Syngenta)</t>
  </si>
  <si>
    <t xml:space="preserve"> </t>
  </si>
  <si>
    <t>LG Seeds</t>
  </si>
  <si>
    <t>www.progenyag.com/</t>
  </si>
  <si>
    <t>VT2P</t>
  </si>
  <si>
    <t>Abbreviation</t>
  </si>
  <si>
    <t>Name</t>
  </si>
  <si>
    <t>Characteristic</t>
  </si>
  <si>
    <t>LL</t>
  </si>
  <si>
    <t>YGCB</t>
  </si>
  <si>
    <t>Refuge</t>
  </si>
  <si>
    <t>West Tennessee</t>
  </si>
  <si>
    <t>Jackson</t>
  </si>
  <si>
    <t>Memphis</t>
  </si>
  <si>
    <t>Irrigation</t>
  </si>
  <si>
    <t>Irrigated</t>
  </si>
  <si>
    <t>Non-Irrigated</t>
  </si>
  <si>
    <t>Agricenter International</t>
  </si>
  <si>
    <t>Hybrid</t>
  </si>
  <si>
    <r>
      <t xml:space="preserve"> Avg. Yield</t>
    </r>
    <r>
      <rPr>
        <b/>
        <vertAlign val="superscript"/>
        <sz val="10"/>
        <color theme="0"/>
        <rFont val="Arial"/>
        <family val="2"/>
      </rPr>
      <t>§</t>
    </r>
    <r>
      <rPr>
        <b/>
        <sz val="10"/>
        <color theme="0"/>
        <rFont val="Arial"/>
        <family val="2"/>
      </rPr>
      <t xml:space="preserve">
(bu</t>
    </r>
    <r>
      <rPr>
        <b/>
        <i/>
        <sz val="10"/>
        <color theme="0"/>
        <rFont val="Arial"/>
        <family val="2"/>
      </rPr>
      <t>/acre</t>
    </r>
    <r>
      <rPr>
        <b/>
        <sz val="10"/>
        <color theme="0"/>
        <rFont val="Arial"/>
        <family val="2"/>
      </rPr>
      <t>)</t>
    </r>
  </si>
  <si>
    <t>Column1</t>
  </si>
  <si>
    <t>Column2</t>
  </si>
  <si>
    <t>Column3</t>
  </si>
  <si>
    <r>
      <t>L.S.D.</t>
    </r>
    <r>
      <rPr>
        <b/>
        <vertAlign val="subscript"/>
        <sz val="10"/>
        <color theme="0"/>
        <rFont val="Arial"/>
        <family val="2"/>
      </rPr>
      <t xml:space="preserve">.05 </t>
    </r>
  </si>
  <si>
    <t>Column4</t>
  </si>
  <si>
    <t>Column5</t>
  </si>
  <si>
    <t>Column6</t>
  </si>
  <si>
    <t>Column7</t>
  </si>
  <si>
    <t>Test Weight (lbs/bu)</t>
  </si>
  <si>
    <r>
      <t>Avg. Yield</t>
    </r>
    <r>
      <rPr>
        <b/>
        <vertAlign val="superscript"/>
        <sz val="10"/>
        <color theme="0"/>
        <rFont val="Arial"/>
        <family val="2"/>
      </rPr>
      <t xml:space="preserve">§ </t>
    </r>
    <r>
      <rPr>
        <b/>
        <sz val="10"/>
        <color theme="0"/>
        <rFont val="Arial"/>
        <family val="2"/>
      </rPr>
      <t xml:space="preserve">
(bu/ac)</t>
    </r>
  </si>
  <si>
    <t>Moisture at Harvest 
(%)</t>
  </si>
  <si>
    <t>Plant Height 
(in.)</t>
  </si>
  <si>
    <t>Ear Height 
(in.)</t>
  </si>
  <si>
    <r>
      <t>Protein</t>
    </r>
    <r>
      <rPr>
        <b/>
        <vertAlign val="superscript"/>
        <sz val="10"/>
        <color theme="0"/>
        <rFont val="Arial"/>
        <family val="2"/>
      </rPr>
      <t xml:space="preserve">‖ 
</t>
    </r>
    <r>
      <rPr>
        <b/>
        <sz val="10"/>
        <color theme="0"/>
        <rFont val="Arial"/>
        <family val="2"/>
      </rPr>
      <t>(%)</t>
    </r>
  </si>
  <si>
    <r>
      <t>Oil</t>
    </r>
    <r>
      <rPr>
        <b/>
        <vertAlign val="superscript"/>
        <sz val="10"/>
        <color theme="0"/>
        <rFont val="Arial"/>
        <family val="2"/>
      </rPr>
      <t xml:space="preserve">‖ 
</t>
    </r>
    <r>
      <rPr>
        <b/>
        <sz val="10"/>
        <color theme="0"/>
        <rFont val="Arial"/>
        <family val="2"/>
      </rPr>
      <t>(%)</t>
    </r>
  </si>
  <si>
    <r>
      <t>Starch</t>
    </r>
    <r>
      <rPr>
        <b/>
        <vertAlign val="superscript"/>
        <sz val="10"/>
        <color theme="0"/>
        <rFont val="Arial"/>
        <family val="2"/>
      </rPr>
      <t>‖</t>
    </r>
    <r>
      <rPr>
        <b/>
        <sz val="10"/>
        <color theme="0"/>
        <rFont val="Arial"/>
        <family val="2"/>
      </rPr>
      <t xml:space="preserve"> 
(%)</t>
    </r>
  </si>
  <si>
    <r>
      <t>L.S.D.</t>
    </r>
    <r>
      <rPr>
        <b/>
        <vertAlign val="subscript"/>
        <sz val="10"/>
        <color theme="0"/>
        <rFont val="Arial"/>
        <family val="2"/>
      </rPr>
      <t>.05</t>
    </r>
  </si>
  <si>
    <r>
      <t>Knoxville 
Irr.
 (</t>
    </r>
    <r>
      <rPr>
        <b/>
        <i/>
        <sz val="10"/>
        <color theme="0"/>
        <rFont val="Arial"/>
        <family val="2"/>
      </rPr>
      <t>bu/acre)</t>
    </r>
  </si>
  <si>
    <r>
      <t>Springfield 
Irr.
 (bu</t>
    </r>
    <r>
      <rPr>
        <b/>
        <i/>
        <sz val="10"/>
        <color theme="0"/>
        <rFont val="Arial"/>
        <family val="2"/>
      </rPr>
      <t>/acre)</t>
    </r>
  </si>
  <si>
    <r>
      <t>Springfield 
Non-Irr.
 (bu</t>
    </r>
    <r>
      <rPr>
        <b/>
        <i/>
        <sz val="10"/>
        <color theme="0"/>
        <rFont val="Arial"/>
        <family val="2"/>
      </rPr>
      <t>/acre)</t>
    </r>
  </si>
  <si>
    <r>
      <t>Milan
 Irr.
 (bu</t>
    </r>
    <r>
      <rPr>
        <b/>
        <i/>
        <sz val="10"/>
        <color theme="0"/>
        <rFont val="Arial"/>
        <family val="2"/>
      </rPr>
      <t>/acre)</t>
    </r>
  </si>
  <si>
    <r>
      <t>Milan 
Non-Irr.
 (bu</t>
    </r>
    <r>
      <rPr>
        <b/>
        <i/>
        <sz val="10"/>
        <color theme="0"/>
        <rFont val="Arial"/>
        <family val="2"/>
      </rPr>
      <t>/acre)</t>
    </r>
  </si>
  <si>
    <r>
      <t>Jackson 
Irr.
 (bu</t>
    </r>
    <r>
      <rPr>
        <b/>
        <i/>
        <sz val="10"/>
        <color theme="0"/>
        <rFont val="Arial"/>
        <family val="2"/>
      </rPr>
      <t>/acre)</t>
    </r>
  </si>
  <si>
    <t>MS† 
Avg. 
Yield</t>
  </si>
  <si>
    <t>Avg. Moisture
(%)</t>
  </si>
  <si>
    <t>Avg. Test Weight (lbs/bu)</t>
  </si>
  <si>
    <t>Hybrid*</t>
  </si>
  <si>
    <r>
      <t>Avg.
 Yield</t>
    </r>
    <r>
      <rPr>
        <b/>
        <vertAlign val="superscript"/>
        <sz val="10"/>
        <color theme="0"/>
        <rFont val="Arial"/>
        <family val="2"/>
      </rPr>
      <t>§</t>
    </r>
    <r>
      <rPr>
        <b/>
        <sz val="10"/>
        <color theme="0"/>
        <rFont val="Arial"/>
        <family val="2"/>
      </rPr>
      <t xml:space="preserve">
(bu</t>
    </r>
    <r>
      <rPr>
        <b/>
        <i/>
        <sz val="10"/>
        <color theme="0"/>
        <rFont val="Arial"/>
        <family val="2"/>
      </rPr>
      <t>/acre</t>
    </r>
    <r>
      <rPr>
        <b/>
        <sz val="10"/>
        <color theme="0"/>
        <rFont val="Arial"/>
        <family val="2"/>
      </rPr>
      <t>)</t>
    </r>
  </si>
  <si>
    <r>
      <t>Avg. Yield</t>
    </r>
    <r>
      <rPr>
        <b/>
        <vertAlign val="superscript"/>
        <sz val="10"/>
        <color theme="0"/>
        <rFont val="Arial"/>
        <family val="2"/>
      </rPr>
      <t>§</t>
    </r>
    <r>
      <rPr>
        <b/>
        <sz val="10"/>
        <color theme="0"/>
        <rFont val="Arial"/>
        <family val="2"/>
      </rPr>
      <t xml:space="preserve">
(bu</t>
    </r>
    <r>
      <rPr>
        <b/>
        <i/>
        <sz val="10"/>
        <color theme="0"/>
        <rFont val="Arial"/>
        <family val="2"/>
      </rPr>
      <t>/acre</t>
    </r>
    <r>
      <rPr>
        <b/>
        <sz val="10"/>
        <color theme="0"/>
        <rFont val="Arial"/>
        <family val="2"/>
      </rPr>
      <t>)</t>
    </r>
  </si>
  <si>
    <t>N</t>
  </si>
  <si>
    <t>Seed Treatment</t>
  </si>
  <si>
    <t>Early Corn Hybrid Test (RR &amp; Stacked)</t>
  </si>
  <si>
    <t>County</t>
  </si>
  <si>
    <t>Cooperator</t>
  </si>
  <si>
    <t>Agent</t>
  </si>
  <si>
    <t>Medium Season Corn Hybrid Test (RR &amp; Stacked)</t>
  </si>
  <si>
    <t>Full Season Corn Hybrid Test (RR &amp; Stacked)</t>
  </si>
  <si>
    <t>Standard Error</t>
  </si>
  <si>
    <t>C.V.</t>
  </si>
  <si>
    <r>
      <t>Herbicide Pkg</t>
    </r>
    <r>
      <rPr>
        <b/>
        <vertAlign val="superscript"/>
        <sz val="10"/>
        <color theme="0"/>
        <rFont val="Arial"/>
        <family val="2"/>
      </rPr>
      <t>†</t>
    </r>
  </si>
  <si>
    <r>
      <t>Insect Pkg.</t>
    </r>
    <r>
      <rPr>
        <b/>
        <vertAlign val="superscript"/>
        <sz val="10"/>
        <color theme="0"/>
        <rFont val="Arial"/>
        <family val="2"/>
      </rPr>
      <t>†</t>
    </r>
  </si>
  <si>
    <t>1 yr</t>
  </si>
  <si>
    <t>2 yr</t>
  </si>
  <si>
    <t>3 yr</t>
  </si>
  <si>
    <r>
      <t>Lodging</t>
    </r>
    <r>
      <rPr>
        <b/>
        <vertAlign val="superscript"/>
        <sz val="10"/>
        <color theme="0"/>
        <rFont val="Calibri"/>
        <family val="2"/>
      </rPr>
      <t>¶</t>
    </r>
    <r>
      <rPr>
        <b/>
        <sz val="10"/>
        <color theme="0"/>
        <rFont val="Arial"/>
        <family val="2"/>
      </rPr>
      <t xml:space="preserve">
(%)</t>
    </r>
  </si>
  <si>
    <t>www.lgseeds.com</t>
  </si>
  <si>
    <t>Test Weight 
(lbs/bu)</t>
  </si>
  <si>
    <t xml:space="preserve">Highland Rim </t>
  </si>
  <si>
    <t xml:space="preserve">Milan </t>
  </si>
  <si>
    <t>AgResearch and Education Center</t>
  </si>
  <si>
    <t>A</t>
  </si>
  <si>
    <t>AB</t>
  </si>
  <si>
    <t>Avg. Yield§ 
(bu/ac)
1 yr</t>
  </si>
  <si>
    <t>Avg. Yield§ 
(bu/ac)
2 yr</t>
  </si>
  <si>
    <t>Avg. Yield§ 
(bu/ac)
3 yr</t>
  </si>
  <si>
    <t>MS 
Avg. Yield§ 
1 yr</t>
  </si>
  <si>
    <t>MS 
Avg. Yield§ 
2 yr</t>
  </si>
  <si>
    <t>MS 
Avg. Yield§ 
3 yr</t>
  </si>
  <si>
    <t>Plant Height 
(in.)
1 yr</t>
  </si>
  <si>
    <t>MS 
Plant Height 
1 yr</t>
  </si>
  <si>
    <t>Plant Height 
(in.)
2 yr</t>
  </si>
  <si>
    <t>MS 
Plant Height 
2 yr</t>
  </si>
  <si>
    <t>Plant Height 
(in.)
3 yr</t>
  </si>
  <si>
    <t>MS 
Plant Height 
3 yr</t>
  </si>
  <si>
    <t>Ear Height 
(in.)
1 yr</t>
  </si>
  <si>
    <t>MS 
Ear Height 
1 yr</t>
  </si>
  <si>
    <t>Ear Height 
(in.)
2 yr</t>
  </si>
  <si>
    <t>MS 
Ear Height 
2 yr</t>
  </si>
  <si>
    <t>Ear Height 
(in.)
3 yr</t>
  </si>
  <si>
    <t>MS 
Ear Height 
3 yr</t>
  </si>
  <si>
    <t>Lodging¶
(%)
1 yr</t>
  </si>
  <si>
    <t>Lodging¶
(%)
2 yr</t>
  </si>
  <si>
    <t>Lodging¶
(%)
3 yr</t>
  </si>
  <si>
    <t>Test Weight 
(lbs/bu)
1 yr</t>
  </si>
  <si>
    <t>MS 
Test Weight
1 yr</t>
  </si>
  <si>
    <t>Test Weight 
(lbs/bu)
2 yr</t>
  </si>
  <si>
    <t>MS 
Test Weight
2 yr</t>
  </si>
  <si>
    <t>Test Weight 
(lbs/bu)
3 yr</t>
  </si>
  <si>
    <t>MS 
Test Weight 
3 yr</t>
  </si>
  <si>
    <t>Protein‖ 
(%)
1 yr</t>
  </si>
  <si>
    <t>MS 
Protein‖ 
1 yr</t>
  </si>
  <si>
    <t>Protein‖ 
(%)
2 yr</t>
  </si>
  <si>
    <t>MS 
Protein‖ 
2 yr</t>
  </si>
  <si>
    <t>Protein‖ 
(%)
3 yr</t>
  </si>
  <si>
    <t>MS 
Protein‖ 
3 yr</t>
  </si>
  <si>
    <t>Oil‖ 
(%)
1 yr</t>
  </si>
  <si>
    <t>MS 
Oil‖ 
1 yr</t>
  </si>
  <si>
    <t>Oil‖ 
(%)
2 yr</t>
  </si>
  <si>
    <t>MS 
Oil‖ 
2 yr</t>
  </si>
  <si>
    <t>Oil‖ 
(%)
3 yr</t>
  </si>
  <si>
    <t>MS 
Oil‖ 
3 yr</t>
  </si>
  <si>
    <t>Starch‖ 
(%)
1 yr</t>
  </si>
  <si>
    <t>MS 
Starch‖ 
1 yr</t>
  </si>
  <si>
    <t>Starch‖ 
(%)
2 yr</t>
  </si>
  <si>
    <t>MS 
Starch‖ 
2 yr</t>
  </si>
  <si>
    <t>Starch‖ 
(%)
3 yr</t>
  </si>
  <si>
    <t>MS 
Starch‖ 
3 yr</t>
  </si>
  <si>
    <t>Knoxville 
Irr.
(bu/acre)
1 yr</t>
  </si>
  <si>
    <t>Knoxville 
Irr.
(bu/acre)
2 yr</t>
  </si>
  <si>
    <t>Knoxville 
Irr.
(bu/acre)
3 yr</t>
  </si>
  <si>
    <t>Springfield 
Irr.
(bu/acre)
1 yr</t>
  </si>
  <si>
    <t>Springfield 
Irr.
(bu/acre)
2 yr</t>
  </si>
  <si>
    <t>Springfield 
Irr.
(bu/acre)
3 yr</t>
  </si>
  <si>
    <t>Springfield 
Non-Irr.
(bu/acre)
1 yr</t>
  </si>
  <si>
    <t>Springfield 
Non-Irr.
(bu/acre)
2 yr</t>
  </si>
  <si>
    <t>Springfield 
Non-Irr.
(bu/acre)
3 yr</t>
  </si>
  <si>
    <t>Milan
 Irr.
(bu/acre)
1 yr</t>
  </si>
  <si>
    <t>Milan
 Irr.
(bu/acre)
2 yr</t>
  </si>
  <si>
    <t>Milan
 Irr.
(bu/acre)
3 yr</t>
  </si>
  <si>
    <t>Milan 
Non-Irr.
(bu/acre)
1 yr</t>
  </si>
  <si>
    <t>Milan 
Non-Irr.
(bu/acre)
2 yr</t>
  </si>
  <si>
    <t>Milan 
Non-Irr.
(bu/acre)
3 yr</t>
  </si>
  <si>
    <t>Jackson 
Irr.
(bu/acre)
1 yr</t>
  </si>
  <si>
    <t>Jackson 
Irr.
(bu/acre)
2 yr</t>
  </si>
  <si>
    <t>Jackson 
Irr.
(bu/acre)
3 yr</t>
  </si>
  <si>
    <r>
      <t>CST
Avg. Yield</t>
    </r>
    <r>
      <rPr>
        <b/>
        <vertAlign val="superscript"/>
        <sz val="10"/>
        <color theme="0"/>
        <rFont val="Arial"/>
        <family val="2"/>
      </rPr>
      <t>§</t>
    </r>
    <r>
      <rPr>
        <b/>
        <sz val="10"/>
        <color theme="0"/>
        <rFont val="Arial"/>
        <family val="2"/>
      </rPr>
      <t xml:space="preserve">
(bu</t>
    </r>
    <r>
      <rPr>
        <b/>
        <i/>
        <sz val="10"/>
        <color theme="0"/>
        <rFont val="Arial"/>
        <family val="2"/>
      </rPr>
      <t>/acre</t>
    </r>
    <r>
      <rPr>
        <b/>
        <sz val="10"/>
        <color theme="0"/>
        <rFont val="Arial"/>
        <family val="2"/>
      </rPr>
      <t>)</t>
    </r>
  </si>
  <si>
    <t>CST
Avg. Moisture
(%)</t>
  </si>
  <si>
    <t>CST
Avg. Test Weight
(lbs/bu)</t>
  </si>
  <si>
    <r>
      <t>REC
Avg. Yield</t>
    </r>
    <r>
      <rPr>
        <b/>
        <vertAlign val="superscript"/>
        <sz val="10"/>
        <color theme="0"/>
        <rFont val="Arial"/>
        <family val="2"/>
      </rPr>
      <t>§</t>
    </r>
    <r>
      <rPr>
        <b/>
        <sz val="10"/>
        <color theme="0"/>
        <rFont val="Arial"/>
        <family val="2"/>
      </rPr>
      <t xml:space="preserve">
(bu</t>
    </r>
    <r>
      <rPr>
        <b/>
        <i/>
        <sz val="10"/>
        <color theme="0"/>
        <rFont val="Arial"/>
        <family val="2"/>
      </rPr>
      <t>/acre</t>
    </r>
    <r>
      <rPr>
        <b/>
        <sz val="10"/>
        <color theme="0"/>
        <rFont val="Arial"/>
        <family val="2"/>
      </rPr>
      <t>)</t>
    </r>
  </si>
  <si>
    <t>REC
Avg. Moisture
(%)</t>
  </si>
  <si>
    <t>REC
Avg. Test Weight 
(lbs/bu)</t>
  </si>
  <si>
    <r>
      <t>CST &amp; REC
Avg. Yield</t>
    </r>
    <r>
      <rPr>
        <b/>
        <vertAlign val="superscript"/>
        <sz val="10"/>
        <color theme="0"/>
        <rFont val="Arial"/>
        <family val="2"/>
      </rPr>
      <t>§</t>
    </r>
    <r>
      <rPr>
        <b/>
        <sz val="10"/>
        <color theme="0"/>
        <rFont val="Arial"/>
        <family val="2"/>
      </rPr>
      <t xml:space="preserve">
(bu</t>
    </r>
    <r>
      <rPr>
        <b/>
        <i/>
        <sz val="10"/>
        <color theme="0"/>
        <rFont val="Arial"/>
        <family val="2"/>
      </rPr>
      <t>/acre</t>
    </r>
    <r>
      <rPr>
        <b/>
        <sz val="10"/>
        <color theme="0"/>
        <rFont val="Arial"/>
        <family val="2"/>
      </rPr>
      <t>)</t>
    </r>
  </si>
  <si>
    <t>CST &amp; REC
Avg. Moisture
(%)</t>
  </si>
  <si>
    <t>CST &amp; REC
Avg. Test Weight 
(lbs/bu)</t>
  </si>
  <si>
    <t>B</t>
  </si>
  <si>
    <t>Moisture
(%)
1 yr</t>
  </si>
  <si>
    <t>MS 
Moisture 
1 yr</t>
  </si>
  <si>
    <t>Moisture
(%)
2 yr</t>
  </si>
  <si>
    <t>MS 
Moisture
2 yr</t>
  </si>
  <si>
    <t>Moisture
(%)
3 yr</t>
  </si>
  <si>
    <t>MS  
Moisture
3 yr</t>
  </si>
  <si>
    <t>Dan Mitchell</t>
  </si>
  <si>
    <t>812-457-3132</t>
  </si>
  <si>
    <t>dan.mitchell@lgseeds.com</t>
  </si>
  <si>
    <t>RR, LL</t>
  </si>
  <si>
    <t>SS</t>
  </si>
  <si>
    <t>VT2P </t>
  </si>
  <si>
    <t>Trecepta</t>
  </si>
  <si>
    <t>Dyna-Gro Seed / Nutrien Ag Solutions</t>
  </si>
  <si>
    <t>Doug Messersmith</t>
  </si>
  <si>
    <t>Warren Seed and Agronomy Service LLC</t>
  </si>
  <si>
    <t>Dickson Silt Loam</t>
  </si>
  <si>
    <t>Shady Loam</t>
  </si>
  <si>
    <t>Grenada</t>
  </si>
  <si>
    <t>Falaya Silt Loam</t>
  </si>
  <si>
    <t>Test Weight
(lbs/bu)</t>
  </si>
  <si>
    <r>
      <t>Insect 
Pkg.</t>
    </r>
    <r>
      <rPr>
        <b/>
        <vertAlign val="superscript"/>
        <sz val="10"/>
        <color theme="0"/>
        <rFont val="Arial"/>
        <family val="2"/>
      </rPr>
      <t>§</t>
    </r>
  </si>
  <si>
    <t xml:space="preserve">Dyna-Gro D55VC80 </t>
  </si>
  <si>
    <t>LG Seeds LG66C44 VT2Pro</t>
  </si>
  <si>
    <t>Full</t>
  </si>
  <si>
    <t>RR, LL </t>
  </si>
  <si>
    <t>Bayer Crop Science</t>
  </si>
  <si>
    <t>Brad McAlpin</t>
  </si>
  <si>
    <t>870-227-0524</t>
  </si>
  <si>
    <t xml:space="preserve">bradmcalpin@syngenta.com </t>
  </si>
  <si>
    <t>www.syngenta-us.com/seeds/nk</t>
  </si>
  <si>
    <t>Entry</t>
  </si>
  <si>
    <t>C19003</t>
  </si>
  <si>
    <t>C17022</t>
  </si>
  <si>
    <t>C20039</t>
  </si>
  <si>
    <t>C20040</t>
  </si>
  <si>
    <t>C16044</t>
  </si>
  <si>
    <t>C18020</t>
  </si>
  <si>
    <t>C20024</t>
  </si>
  <si>
    <t>C19028</t>
  </si>
  <si>
    <t>C20003</t>
  </si>
  <si>
    <t>C20026</t>
  </si>
  <si>
    <t>C20047</t>
  </si>
  <si>
    <t>C20025</t>
  </si>
  <si>
    <t>C20030</t>
  </si>
  <si>
    <t>C20016</t>
  </si>
  <si>
    <t>C20018</t>
  </si>
  <si>
    <t>C17036</t>
  </si>
  <si>
    <t>C18012</t>
  </si>
  <si>
    <t>C18015</t>
  </si>
  <si>
    <t>C19030</t>
  </si>
  <si>
    <t>Spring Hill</t>
  </si>
  <si>
    <t>Middle Tennessee</t>
  </si>
  <si>
    <t>Maury Silt Loam</t>
  </si>
  <si>
    <t>VZ</t>
  </si>
  <si>
    <t>TRE</t>
  </si>
  <si>
    <t>Protection from black cutworm, corn earworm, European corn borer, fall armyworm, stalk borer, Sugarcane borer, Southwestern corn borer, corn rootworm. Glyphosate and glufosinate tolerance.</t>
  </si>
  <si>
    <t xml:space="preserve">Glyphosate tolerance. </t>
  </si>
  <si>
    <t>Glufosinate tolerance.</t>
  </si>
  <si>
    <t xml:space="preserve">Protection from European and Southwestern Corn Borers, Sugarcane Borer and Southern Cornstalk Borer. </t>
  </si>
  <si>
    <t xml:space="preserve">Protection from western bean cutworm, corn borer, black cutworm and fall armyworm resistance. Glyphosate and glufosinate tolerance. </t>
  </si>
  <si>
    <t xml:space="preserve">Protection from black cutworm, corn earworm, European corn borer, fall armyworm, stalk borer, sugarcane borer, southwestern corn borer, true armyworm, western bean cutworm. Glyphosate tolerance. </t>
  </si>
  <si>
    <t xml:space="preserve">Protection from corn earworm, European corn borer, fall armyworm, stalk borer, sugarcane borer, southwestern corn borer. Glyphosate tolerance. </t>
  </si>
  <si>
    <t xml:space="preserve">Agrisure Viptera 3220 E-Z </t>
  </si>
  <si>
    <t>DowAgrosciences Pioneer Hi-Bred Herculex I</t>
  </si>
  <si>
    <t>Monsanto Genuity SmartStax 
DowAgrosciences SmartStax</t>
  </si>
  <si>
    <t>Monsanto Genuity VT Double PRO</t>
  </si>
  <si>
    <r>
      <t>Monsanto YieldGard</t>
    </r>
    <r>
      <rPr>
        <vertAlign val="superscript"/>
        <sz val="10"/>
        <rFont val="Arial"/>
        <family val="2"/>
      </rPr>
      <t xml:space="preserve"> </t>
    </r>
    <r>
      <rPr>
        <sz val="10"/>
        <rFont val="Arial"/>
        <family val="2"/>
      </rPr>
      <t>Corn Borer</t>
    </r>
  </si>
  <si>
    <t>LibertyLink</t>
  </si>
  <si>
    <t>Roundup Ready, Roundup Ready 2</t>
  </si>
  <si>
    <t>RR, RR2, GT</t>
  </si>
  <si>
    <r>
      <t>Spring Hill 
Non-Irr.
 (bu</t>
    </r>
    <r>
      <rPr>
        <b/>
        <i/>
        <sz val="10"/>
        <color theme="0"/>
        <rFont val="Arial"/>
        <family val="2"/>
      </rPr>
      <t>/acre)</t>
    </r>
  </si>
  <si>
    <t>Plots per entry (reps x locs. x years)</t>
  </si>
  <si>
    <t>Number of locs.</t>
  </si>
  <si>
    <t>CD</t>
  </si>
  <si>
    <t>J</t>
  </si>
  <si>
    <t>VR</t>
  </si>
  <si>
    <r>
      <t>Memphis 
Irr.
 (bu</t>
    </r>
    <r>
      <rPr>
        <b/>
        <i/>
        <sz val="10"/>
        <color theme="0"/>
        <rFont val="Arial"/>
        <family val="2"/>
      </rPr>
      <t>/acre)</t>
    </r>
  </si>
  <si>
    <t>Crockett</t>
  </si>
  <si>
    <t>Daniel Wiggins</t>
  </si>
  <si>
    <t>Fayette</t>
  </si>
  <si>
    <t>Mark McNabb</t>
  </si>
  <si>
    <t>Jeff Via</t>
  </si>
  <si>
    <t xml:space="preserve">Gibson  </t>
  </si>
  <si>
    <t>Denton Parkins</t>
  </si>
  <si>
    <t>Henry</t>
  </si>
  <si>
    <t>Brannon Farms</t>
  </si>
  <si>
    <t>Ranson Goodman</t>
  </si>
  <si>
    <t>Jefferson</t>
  </si>
  <si>
    <t>Ryan Brown</t>
  </si>
  <si>
    <t>Loudon</t>
  </si>
  <si>
    <t>David Richesin</t>
  </si>
  <si>
    <t>John Goddard</t>
  </si>
  <si>
    <t>Madison</t>
  </si>
  <si>
    <t xml:space="preserve">Jake Mallard </t>
  </si>
  <si>
    <t>Weakley</t>
  </si>
  <si>
    <t>Bradley</t>
  </si>
  <si>
    <t>Mike Voelker</t>
  </si>
  <si>
    <t>David Bilderback</t>
  </si>
  <si>
    <t>Gibson</t>
  </si>
  <si>
    <t>Haywood</t>
  </si>
  <si>
    <t>Lindsay Stephenson</t>
  </si>
  <si>
    <t>Jake Mallard</t>
  </si>
  <si>
    <t>Obion</t>
  </si>
  <si>
    <t>Bob Shumake</t>
  </si>
  <si>
    <t>Tipton</t>
  </si>
  <si>
    <t>Becky Muller</t>
  </si>
  <si>
    <t>Link Carlton</t>
  </si>
  <si>
    <t>Warren Seed DS 5018</t>
  </si>
  <si>
    <t>Croplan CP5550 VT2P</t>
  </si>
  <si>
    <t>NK 1677-3110</t>
  </si>
  <si>
    <t>"A group" in both tests</t>
  </si>
  <si>
    <t>"A group"</t>
  </si>
  <si>
    <t>Test</t>
  </si>
  <si>
    <t>Column8</t>
  </si>
  <si>
    <r>
      <t>Herb. Pkg.</t>
    </r>
    <r>
      <rPr>
        <b/>
        <vertAlign val="superscript"/>
        <sz val="10"/>
        <color theme="0"/>
        <rFont val="Arial"/>
        <family val="2"/>
      </rPr>
      <t>§</t>
    </r>
  </si>
  <si>
    <t>Released or Exp.</t>
  </si>
  <si>
    <t>Table A-1 cont.</t>
  </si>
  <si>
    <t>Table A-2 cont.</t>
  </si>
  <si>
    <t>Table A-3 cont.</t>
  </si>
  <si>
    <t>CST &amp; REC A Group</t>
  </si>
  <si>
    <t>CST A Group</t>
  </si>
  <si>
    <t>REC A Group</t>
  </si>
  <si>
    <r>
      <t>REC 
Yield</t>
    </r>
    <r>
      <rPr>
        <b/>
        <vertAlign val="superscript"/>
        <sz val="10"/>
        <color theme="0"/>
        <rFont val="Arial"/>
        <family val="2"/>
      </rPr>
      <t>§</t>
    </r>
  </si>
  <si>
    <r>
      <t>CST 
Yield</t>
    </r>
    <r>
      <rPr>
        <b/>
        <vertAlign val="superscript"/>
        <sz val="10"/>
        <color theme="0"/>
        <rFont val="Arial"/>
        <family val="2"/>
      </rPr>
      <t>§</t>
    </r>
  </si>
  <si>
    <t>AgriGold A6659 VT2RIB</t>
  </si>
  <si>
    <t>CST</t>
  </si>
  <si>
    <t>REC</t>
  </si>
  <si>
    <t>Relative Maturity</t>
  </si>
  <si>
    <t>Sango Silt Loam</t>
  </si>
  <si>
    <t>Memphis Silt Loam</t>
  </si>
  <si>
    <t>Augusta Seed Corporation</t>
  </si>
  <si>
    <t>Matt Rawley</t>
  </si>
  <si>
    <t>540-886-6055</t>
  </si>
  <si>
    <t>matt.rawley@augustaseed.com</t>
  </si>
  <si>
    <t>www.augustaseed.com</t>
  </si>
  <si>
    <t>C21004</t>
  </si>
  <si>
    <t>C21003</t>
  </si>
  <si>
    <t>C21022</t>
  </si>
  <si>
    <t>C21028</t>
  </si>
  <si>
    <t>C21029</t>
  </si>
  <si>
    <t>C21005</t>
  </si>
  <si>
    <t>C21006</t>
  </si>
  <si>
    <t>C21023</t>
  </si>
  <si>
    <t>C21015</t>
  </si>
  <si>
    <t>AgriGold A645-16 VT2RIB</t>
  </si>
  <si>
    <t>D2</t>
  </si>
  <si>
    <t>3000GT</t>
  </si>
  <si>
    <t>Poncho 1250/Votivo,Maxim Quarttro</t>
  </si>
  <si>
    <t>AgriGold A647-42 TRC</t>
  </si>
  <si>
    <t>A-C</t>
  </si>
  <si>
    <t>A-D</t>
  </si>
  <si>
    <t>DE</t>
  </si>
  <si>
    <t>B-G</t>
  </si>
  <si>
    <t>A-F</t>
  </si>
  <si>
    <t>B-F</t>
  </si>
  <si>
    <t>A-E</t>
  </si>
  <si>
    <t>A-G</t>
  </si>
  <si>
    <t>D-I</t>
  </si>
  <si>
    <t>B-H</t>
  </si>
  <si>
    <t>E-I</t>
  </si>
  <si>
    <t>BC</t>
  </si>
  <si>
    <t>B-E</t>
  </si>
  <si>
    <t>C</t>
  </si>
  <si>
    <t>G-J</t>
  </si>
  <si>
    <t>Faye</t>
  </si>
  <si>
    <t>Gibs</t>
  </si>
  <si>
    <t>HenB</t>
  </si>
  <si>
    <t>HenT</t>
  </si>
  <si>
    <t>Loud</t>
  </si>
  <si>
    <t>Madi</t>
  </si>
  <si>
    <t>Weak</t>
  </si>
  <si>
    <t>Warren Seed DS 5250</t>
  </si>
  <si>
    <t>Warren Seed DS 4878</t>
  </si>
  <si>
    <t>Dyna-Gro D52VC63</t>
  </si>
  <si>
    <t>Brad</t>
  </si>
  <si>
    <t>Croc</t>
  </si>
  <si>
    <t>Gile</t>
  </si>
  <si>
    <t>Hayw</t>
  </si>
  <si>
    <t>Jeff</t>
  </si>
  <si>
    <t>Obio</t>
  </si>
  <si>
    <t>Warr</t>
  </si>
  <si>
    <t>Beck's 6743 AML</t>
  </si>
  <si>
    <t>Agrisure Viptera 3110</t>
  </si>
  <si>
    <t>Protection from black cutworm, corn earworm, European corn borer, fall armyworm, stalk borer, sugarcane borer, southwestern corn borer, true armyworm, western bean cutworm. Glyphosate tolerance and glufosinate tolerance.</t>
  </si>
  <si>
    <t>Protection from corn earworm, European corn borer, sugarcane borer, southwestern corn borer, corn rootworm. Glyphosate and glufosinate tolerance.</t>
  </si>
  <si>
    <t>Agrisure 3000GT</t>
  </si>
  <si>
    <t>Agrisure Duracade 5222 E-Z</t>
  </si>
  <si>
    <t>Protection from black cutworm, corn earworm, European corn borer, fall armyworm, stalk borer, sugarcane borer, southwestern corn borer, true armyworm, western bean cutworm, corn rootworm. Glyphosate tolerance. Glufosinate tolerance (EZ1=yes, EZ0=no)</t>
  </si>
  <si>
    <t>Protection from black cutworm, corn earworm, European corn borer, fall armyworm, stalk borer, sugarcane borer, southwestern corn borer, true armyworm, western bean cutworm. Glyphosate tolerance. Glufosinate tolerance (EZ1=yes, EZ0=no).</t>
  </si>
  <si>
    <t>Early</t>
  </si>
  <si>
    <t>Med</t>
  </si>
  <si>
    <t>Tosh Farms</t>
  </si>
  <si>
    <t>Josh Watson</t>
  </si>
  <si>
    <t>David &amp; Andy Oliver</t>
  </si>
  <si>
    <t>Giles</t>
  </si>
  <si>
    <t>Pat Sulcer</t>
  </si>
  <si>
    <t>Kevin Rose</t>
  </si>
  <si>
    <t xml:space="preserve">Henry </t>
  </si>
  <si>
    <t>J. Moser</t>
  </si>
  <si>
    <t>Matt &amp; Kelly Griggs</t>
  </si>
  <si>
    <t>Bill Thompson</t>
  </si>
  <si>
    <t>Warren</t>
  </si>
  <si>
    <t>Heath Nokes</t>
  </si>
  <si>
    <t>Jerry &amp; Chelsea Tolbert</t>
  </si>
  <si>
    <t>Dyna-Gro D54VC34</t>
  </si>
  <si>
    <t>Tipt</t>
  </si>
  <si>
    <r>
      <t>Consecutive Years in A Group</t>
    </r>
    <r>
      <rPr>
        <b/>
        <vertAlign val="superscript"/>
        <sz val="10"/>
        <color theme="0"/>
        <rFont val="Arial"/>
        <family val="2"/>
      </rPr>
      <t>‡</t>
    </r>
  </si>
  <si>
    <t xml:space="preserve"> Locs. with above avg. yield </t>
  </si>
  <si>
    <t>Table 1.  Location information from University of Tennessee Institute of Agriculture (UTIA) AgResearch and Education Centers where corn hybrid tests were conducted in Tennessee in 2022.</t>
  </si>
  <si>
    <t>Table 15.  Overall average yields, moistures, and test weights of 10 full-season (&gt;116 DAP) corn hybrids evaluated in both the County Standard Tests and AgResearch and Education Center Tests in Tennessee during 2022.</t>
  </si>
  <si>
    <t>Table 16. Characteristics, as described by the seed company, of corn hybrids evaluated in yield tests in Tennessee during 2022.</t>
  </si>
  <si>
    <t>Table 17. Contact information for corn hybrid seed companies evaluated in yield tests in Tennessee during 2022.</t>
  </si>
  <si>
    <t xml:space="preserve">Table A-3.  Mean yield and agronomic traits of 15 full-season (&gt;116 DAP) corn hybrids evaluated in small plot replicated trials with irrigation at the East Tennessee AgResearch and Education Center in Knoxville, Tennessee during 2022. Analysis included hybrid performance over a 1 yr (2022), 2 yr (2021-2022), and 3 yr (2020-2022) period. </t>
  </si>
  <si>
    <t>870-208-4428</t>
  </si>
  <si>
    <t>731-413-9825</t>
  </si>
  <si>
    <t>james.griffin1@bayer.com</t>
  </si>
  <si>
    <t>Matthew Garber</t>
  </si>
  <si>
    <t>matthew.garber@nutrien.com</t>
  </si>
  <si>
    <t>Innvictis Seed Solutions</t>
  </si>
  <si>
    <t>Max Crittenden</t>
  </si>
  <si>
    <t>254-652-0032</t>
  </si>
  <si>
    <t xml:space="preserve">www.innvictis.com </t>
  </si>
  <si>
    <t>Spectrum Ag Holdings LLC</t>
  </si>
  <si>
    <t>Dyna-Gro D50VC09</t>
  </si>
  <si>
    <t>Warren Seed DS 5095</t>
  </si>
  <si>
    <t>Warren Seed DS 5383</t>
  </si>
  <si>
    <t>HX1,YGCB</t>
  </si>
  <si>
    <t>AgriGold A643-52 VT2</t>
  </si>
  <si>
    <t>AgriGold A6544 VT2RIB</t>
  </si>
  <si>
    <t>Beck's 6296 VT2P</t>
  </si>
  <si>
    <t>DeKalb 59-82 VT2P</t>
  </si>
  <si>
    <t>DeKalb 62-70 VT2P</t>
  </si>
  <si>
    <t>DeKalb 62-89 Tre</t>
  </si>
  <si>
    <t>NK 1188-3120</t>
  </si>
  <si>
    <t>Progeny 1912 VT2P</t>
  </si>
  <si>
    <t>Dyna-Gro D55VC80</t>
  </si>
  <si>
    <t>Progeny 9114 VT2P</t>
  </si>
  <si>
    <t>Dyna-Gro D57TC29</t>
  </si>
  <si>
    <t>Dyna-Gro D57VC53</t>
  </si>
  <si>
    <t>Progeny 9117 VT2P</t>
  </si>
  <si>
    <t>Greeneville</t>
  </si>
  <si>
    <t>Holston loam</t>
  </si>
  <si>
    <t>LG Seeds 66C28-3110</t>
  </si>
  <si>
    <t>NK 1460-5222</t>
  </si>
  <si>
    <t>Beck's 6803 V2P</t>
  </si>
  <si>
    <t>Croplan 5678 VT2P</t>
  </si>
  <si>
    <t>DeKalb 67-44 VT2P</t>
  </si>
  <si>
    <t>DeKalb 69-99 Tre</t>
  </si>
  <si>
    <t>C250</t>
  </si>
  <si>
    <t>PV1250 + B360 + EDC</t>
  </si>
  <si>
    <t>Acceleron® 500/Poncho® 500/VOTiVO®500 EDC</t>
  </si>
  <si>
    <t>PV1250+EDC+B360</t>
  </si>
  <si>
    <t>Standard P250</t>
  </si>
  <si>
    <t>AgriShield Max</t>
  </si>
  <si>
    <t>Cruiser maxx</t>
  </si>
  <si>
    <t>570-753-5503</t>
  </si>
  <si>
    <t>www.revereseed.com</t>
  </si>
  <si>
    <t>Brian Taylor</t>
  </si>
  <si>
    <t>Brian White</t>
  </si>
  <si>
    <t>White Farms</t>
  </si>
  <si>
    <t>Henderson</t>
  </si>
  <si>
    <t>Cheyenne Rushing</t>
  </si>
  <si>
    <t>Will Milam</t>
  </si>
  <si>
    <t>Decatur</t>
  </si>
  <si>
    <t>Adam Young</t>
  </si>
  <si>
    <t>Kenny Herndon</t>
  </si>
  <si>
    <t>Jeremy Morris</t>
  </si>
  <si>
    <t>Carroll</t>
  </si>
  <si>
    <t>May 11,2022</t>
  </si>
  <si>
    <t>Tim Lax</t>
  </si>
  <si>
    <t>Marty Carraway</t>
  </si>
  <si>
    <t>Calloway,KY</t>
  </si>
  <si>
    <t>April 25,2022</t>
  </si>
  <si>
    <t>John Moore</t>
  </si>
  <si>
    <t>Bronson Bass</t>
  </si>
  <si>
    <t>Andy Oliver</t>
  </si>
  <si>
    <t>Austin Barry</t>
  </si>
  <si>
    <t>Clint Plunk</t>
  </si>
  <si>
    <t>Rob Pinner</t>
  </si>
  <si>
    <t>Hardeman</t>
  </si>
  <si>
    <t>Vise</t>
  </si>
  <si>
    <t>Bradley Jones</t>
  </si>
  <si>
    <t>Steve Bailey</t>
  </si>
  <si>
    <t>May 16,2022</t>
  </si>
  <si>
    <t>Table 2. Location information from county locations where corn hybrid county standard tests were conducted in Tennessee in 2022.</t>
  </si>
  <si>
    <t>F</t>
  </si>
  <si>
    <t>EF</t>
  </si>
  <si>
    <t>DEF</t>
  </si>
  <si>
    <t>73'</t>
  </si>
  <si>
    <t>CDEF</t>
  </si>
  <si>
    <t>BCDE</t>
  </si>
  <si>
    <t>BCD</t>
  </si>
  <si>
    <t>ABCD</t>
  </si>
  <si>
    <t>Beck's 6374 VT2P**</t>
  </si>
  <si>
    <t>Revere 1307 TC*</t>
  </si>
  <si>
    <t>ABC</t>
  </si>
  <si>
    <t>Progeny 2012 VT2P**</t>
  </si>
  <si>
    <t>142'</t>
  </si>
  <si>
    <t>Revere 1398 VT2P**</t>
  </si>
  <si>
    <r>
      <t>Table 6. Yields of 19 early-season (&lt;114 DAP) Roundup / stacked corn hybrids in 13 County Standard Tests in Tennessee during 2022</t>
    </r>
    <r>
      <rPr>
        <b/>
        <sz val="10"/>
        <color rgb="FF000000"/>
        <rFont val="Arial"/>
        <family val="2"/>
      </rPr>
      <t>.</t>
    </r>
    <r>
      <rPr>
        <b/>
        <vertAlign val="superscript"/>
        <sz val="10"/>
        <color indexed="8"/>
        <rFont val="Arial"/>
        <family val="2"/>
      </rPr>
      <t>‡</t>
    </r>
  </si>
  <si>
    <t>Carr</t>
  </si>
  <si>
    <t>Deca</t>
  </si>
  <si>
    <t>Hard</t>
  </si>
  <si>
    <t>LouR</t>
  </si>
  <si>
    <t>DeKalb 65-95 VT2P*</t>
  </si>
  <si>
    <t>162'</t>
  </si>
  <si>
    <t>DeKalb 65-99 Tre**</t>
  </si>
  <si>
    <t>AgriGold A645-16 VT2RIB*</t>
  </si>
  <si>
    <t>134'</t>
  </si>
  <si>
    <t>198'</t>
  </si>
  <si>
    <t>LG Seeds 66C44 VT2P*</t>
  </si>
  <si>
    <t>Croplan CP5497 VT2P*</t>
  </si>
  <si>
    <t>Revere 1577 VT2P*</t>
  </si>
  <si>
    <t>Dyna-Gro D54VC14*</t>
  </si>
  <si>
    <t>DeKalb 66-18 VT2P**</t>
  </si>
  <si>
    <t>Beck's 6414 VT2P*</t>
  </si>
  <si>
    <t>155'</t>
  </si>
  <si>
    <t>187'</t>
  </si>
  <si>
    <t>137'</t>
  </si>
  <si>
    <t>174'</t>
  </si>
  <si>
    <t>Revere 1678 VT2P</t>
  </si>
  <si>
    <t>152'</t>
  </si>
  <si>
    <t>Bra1</t>
  </si>
  <si>
    <t>Bra2</t>
  </si>
  <si>
    <t>Harde</t>
  </si>
  <si>
    <t>Progeny 2118 VT2P*</t>
  </si>
  <si>
    <t>Revere 1898 TC</t>
  </si>
  <si>
    <t>DeKalb 67-94 Tre*</t>
  </si>
  <si>
    <t>151'</t>
  </si>
  <si>
    <t>Revere 1707 VT2P</t>
  </si>
  <si>
    <t>85'</t>
  </si>
  <si>
    <t>CDE</t>
  </si>
  <si>
    <t>Hend</t>
  </si>
  <si>
    <t>LouW</t>
  </si>
  <si>
    <t>not eval.</t>
  </si>
  <si>
    <t>C18035</t>
  </si>
  <si>
    <t>C19015</t>
  </si>
  <si>
    <t>C20014</t>
  </si>
  <si>
    <t>C20052</t>
  </si>
  <si>
    <t>C22001</t>
  </si>
  <si>
    <t>C22002</t>
  </si>
  <si>
    <t>C22009</t>
  </si>
  <si>
    <t>C22010</t>
  </si>
  <si>
    <t>C22011</t>
  </si>
  <si>
    <t>C22023</t>
  </si>
  <si>
    <t>C22027</t>
  </si>
  <si>
    <t>C22028</t>
  </si>
  <si>
    <t>Early Corn</t>
  </si>
  <si>
    <t>R</t>
  </si>
  <si>
    <t>Med Corn</t>
  </si>
  <si>
    <t>Poncho 500 + Votivo</t>
  </si>
  <si>
    <t>Full Corn</t>
  </si>
  <si>
    <t>Poncho 250</t>
  </si>
  <si>
    <t>PV500+EDC+B360</t>
  </si>
  <si>
    <t>PV 1250, EDC</t>
  </si>
  <si>
    <t>Radius 500</t>
  </si>
  <si>
    <t>3220A</t>
  </si>
  <si>
    <t>None</t>
  </si>
  <si>
    <t xml:space="preserve">Warren Seed DS 4878 </t>
  </si>
  <si>
    <t>C22004</t>
  </si>
  <si>
    <t>C22005</t>
  </si>
  <si>
    <t>C22006</t>
  </si>
  <si>
    <t>C22007</t>
  </si>
  <si>
    <t>C22008</t>
  </si>
  <si>
    <t>C18036</t>
  </si>
  <si>
    <t>C22013</t>
  </si>
  <si>
    <t>C22016</t>
  </si>
  <si>
    <t>C22030</t>
  </si>
  <si>
    <t>C22017</t>
  </si>
  <si>
    <t>C22031</t>
  </si>
  <si>
    <t>C22029</t>
  </si>
  <si>
    <t>C22019</t>
  </si>
  <si>
    <t>C22022</t>
  </si>
  <si>
    <t>C22026</t>
  </si>
  <si>
    <t>C22014</t>
  </si>
  <si>
    <t>C22015</t>
  </si>
  <si>
    <t>C22025</t>
  </si>
  <si>
    <t>C22024</t>
  </si>
  <si>
    <t>C19047</t>
  </si>
  <si>
    <r>
      <t>Greeneville 
Non-Irr.
 (</t>
    </r>
    <r>
      <rPr>
        <b/>
        <i/>
        <sz val="10"/>
        <color theme="0"/>
        <rFont val="Arial"/>
        <family val="2"/>
      </rPr>
      <t>bu/acre)</t>
    </r>
  </si>
  <si>
    <t>Table A-6.  Mean yield and agronomic traits of 15 full-season (&gt;116 DAP) corn hybrids evaluated in small plot replicated trials with irrigation at the Northeast Tennessee AgResearch and Education Center in Greeneville, Tennessee during 2022. Analysis included hybrid performance over a 1 yr (2022) period.</t>
  </si>
  <si>
    <t xml:space="preserve">Table A-9.  Mean yield and agronomic traits of 15 full-season (&gt;116 DAP) corn hybrids evaluated in small plot replicated trials with irrigation at the Highland Rim AgResearch and Education Center in Springfield, Tennessee during 2022. Analysis included hybrid performance over a 1 yr (2022), 2 yr (2021-2022), and 3 yr (2020-2022) period. </t>
  </si>
  <si>
    <t xml:space="preserve">Table A-12.  Mean yield and agronomic traits of 15 full-season (&gt;116 DAP) corn hybrids evaluated in small plot replicated trials without irrigation at the Highland Rim AgResearch and Education Center in Springfield, Tennessee during 2022. Analysis included hybrid performance over a 1 yr (2022), 2 yr (2021-2022), and 3 yr (2020-2022) period. </t>
  </si>
  <si>
    <t xml:space="preserve">Table A-15.  Mean yield and agronomic traits of 15 full-season (&gt;116 DAP) corn hybrids evaluated in small plot replicated trials without irrigation at the Middle Tennessee AgResearch and Education Center in Spring Hill, Tennessee during 2022. Analysis included hybrid performance over a 1 yr (2022), 2 yr (2021-2022), and 3 yr (2020-2022) period. </t>
  </si>
  <si>
    <t xml:space="preserve">Table A-18.  Mean yield and agronomic traits of 15 full-season (&gt;116 DAP) corn hybrids evaluated in small plot replicated trials with irrigation at the AgResearch and Education Center at Milan in Milan, Tennessee during 2022. Analysis included hybrid performance over a 1 yr (2022), 2 yr (2021-2022), and 3 yr (2020-2022) period. </t>
  </si>
  <si>
    <t xml:space="preserve">Table A-21.  Mean yield and agronomic traits of 15 full-season (&gt;116 DAP) corn hybrids evaluated in small plot replicated trials without irrigation at the AgResearch and Education Center at Milan in Milan, Tennessee during 2022. Analysis included hybrid performance over a 1 yr (2022), 2 yr (2021-2022), and 3 yr (2020-2022) period. </t>
  </si>
  <si>
    <t xml:space="preserve">Table A-24.  Mean yield and agronomic traits of 15 full-season (&gt;116 DAP) corn hybrids evaluated in small plot replicated trials with irrigation at the West Tennessee AgResearch and Education Center in Jackson, Tennessee during 2022. Analysis included hybrid performance over a 1 yr (2022), 2 yr (2021-2022), and 3 yr (2020-2022) period. </t>
  </si>
  <si>
    <t>Beck's 6374 VT2P</t>
  </si>
  <si>
    <t xml:space="preserve">Table A-1.  Mean yield and agronomic traits of 21 early-season (&lt;114 DAP) corn hybrids evaluated in small plot replicated trials with irrigation at the East Tennessee AgResearch and Education Center in Knoxville, Tennessee during 2022. Analysis included hybrid performance over a 1 yr (2022), 2 yr (2021-2022), and 3 yr (2020-2022) period. </t>
  </si>
  <si>
    <t>C-E</t>
  </si>
  <si>
    <t>D-F</t>
  </si>
  <si>
    <t>B-D</t>
  </si>
  <si>
    <t>N.S.</t>
  </si>
  <si>
    <t>C-I</t>
  </si>
  <si>
    <t>F-I</t>
  </si>
  <si>
    <t>D</t>
  </si>
  <si>
    <t>IJ</t>
  </si>
  <si>
    <t>H-J</t>
  </si>
  <si>
    <t>.</t>
  </si>
  <si>
    <t>C-F</t>
  </si>
  <si>
    <t>FG</t>
  </si>
  <si>
    <t>C-G</t>
  </si>
  <si>
    <t>G</t>
  </si>
  <si>
    <t>D-G</t>
  </si>
  <si>
    <t>E-G</t>
  </si>
  <si>
    <t>AgriGold A641-85 TRCRIB</t>
  </si>
  <si>
    <t>AgriGold A643-52 VT2RIB</t>
  </si>
  <si>
    <t>AgriGold A646-30 VT2Pro</t>
  </si>
  <si>
    <t>AgriGold A647-79 VT2Pro</t>
  </si>
  <si>
    <t>AgriGold A650-21 VT2Pro</t>
  </si>
  <si>
    <t>Augusta A7168 VT2Pro</t>
  </si>
  <si>
    <t>Augusta A7268 VT2Pro</t>
  </si>
  <si>
    <t xml:space="preserve">Dekalb DKC59-82 </t>
  </si>
  <si>
    <t xml:space="preserve">Dekalb DKC62-70 </t>
  </si>
  <si>
    <t xml:space="preserve">Dekalb DKC62-89 </t>
  </si>
  <si>
    <t xml:space="preserve">Dekalb DKC66-18 </t>
  </si>
  <si>
    <t xml:space="preserve">Dyna-Gro D50VC09 </t>
  </si>
  <si>
    <t xml:space="preserve">Dyna-Gro D52DC82 </t>
  </si>
  <si>
    <t xml:space="preserve">Dyna-Gro D52VC63 </t>
  </si>
  <si>
    <t xml:space="preserve">Dyna-Gro D53TC23 </t>
  </si>
  <si>
    <t xml:space="preserve">Dyna-Gro D54VC14 </t>
  </si>
  <si>
    <t xml:space="preserve">Dyna-Gro D57VC53 </t>
  </si>
  <si>
    <t>Innvictis A1457 VT2P</t>
  </si>
  <si>
    <t xml:space="preserve">Innvictis A1462 </t>
  </si>
  <si>
    <t>Innvictis A1551 VT2P</t>
  </si>
  <si>
    <t xml:space="preserve">Innvictis A1689 </t>
  </si>
  <si>
    <t xml:space="preserve">LG Seeds 66C06 </t>
  </si>
  <si>
    <t>LG Seeds 69C03 VT2P</t>
  </si>
  <si>
    <t>LG Seeds LG67C07 VT2Pro</t>
  </si>
  <si>
    <t>NK Seeds NK1838 3110</t>
  </si>
  <si>
    <t>Progeny 2008 VT2P</t>
  </si>
  <si>
    <t>Progeny 2012 VT2P</t>
  </si>
  <si>
    <t>Progeny 2015 VT2P</t>
  </si>
  <si>
    <t>Progeny 2118 VT2P</t>
  </si>
  <si>
    <t>Progeny 2215 VTRE</t>
  </si>
  <si>
    <t>Progeny 2216 VT2P</t>
  </si>
  <si>
    <t>Progeny 8116 SS</t>
  </si>
  <si>
    <t>Revere 0918 VT2P</t>
  </si>
  <si>
    <t>Revere 1307 TC</t>
  </si>
  <si>
    <t>Revere 1398 VT2P</t>
  </si>
  <si>
    <t>Revere 1627 TC</t>
  </si>
  <si>
    <t>Revere ZS1525 3220A</t>
  </si>
  <si>
    <t xml:space="preserve">Spectrum 6228 </t>
  </si>
  <si>
    <t xml:space="preserve">Spectrum 6416 </t>
  </si>
  <si>
    <t xml:space="preserve">Warren Seed DS 5095 </t>
  </si>
  <si>
    <t xml:space="preserve">Table 4-a.  Mean yield and agronomic traits of 21 early-season (&lt;114 DAP) corn hybrids evaluated in small plot replicated trials at nine AgResearch and Education Center locations in Tennessee during 2022. Analysis included hybrid performance over a 1 yr (2022), 2 yr (2021-2022), and 3 yr (2020-2022) period. </t>
  </si>
  <si>
    <t xml:space="preserve">Table 4-b.  Mean yield and quality of 21 early-season (&lt;114 DAP) corn hybrids evaluated in small plot replicated trials at nine AgResearch and Education Center locations in Tennessee during 2022. Analysis included hybrid performance over a 1 yr (2022), 2 yr (2021-2022), and 3 yr (2020-2022) period. </t>
  </si>
  <si>
    <r>
      <t>Herbicide Pkg</t>
    </r>
    <r>
      <rPr>
        <b/>
        <vertAlign val="superscript"/>
        <sz val="10"/>
        <color theme="0"/>
        <rFont val="Arial"/>
        <family val="2"/>
      </rPr>
      <t>‡</t>
    </r>
  </si>
  <si>
    <r>
      <t>Insect 
Pkg.</t>
    </r>
    <r>
      <rPr>
        <b/>
        <vertAlign val="superscript"/>
        <sz val="10"/>
        <color theme="0"/>
        <rFont val="Arial"/>
        <family val="2"/>
      </rPr>
      <t>‡</t>
    </r>
  </si>
  <si>
    <t>Herbicide Pkg‡</t>
  </si>
  <si>
    <t>Insect 
Pkg.‡</t>
  </si>
  <si>
    <r>
      <t>Hybrid</t>
    </r>
    <r>
      <rPr>
        <b/>
        <vertAlign val="superscript"/>
        <sz val="10"/>
        <color theme="0"/>
        <rFont val="Arial"/>
        <family val="2"/>
      </rPr>
      <t>†</t>
    </r>
  </si>
  <si>
    <t xml:space="preserve">Table 12-a.  Mean yield and agronomic traits of 15 full-season (&gt;116 DAP) corn hybrids evaluated in small plot replicated trials at eight AgResearch and Education Center locations in Tennessee during 2022. Analysis included hybrid performance over a 1 yr (2022), 2 yr (2021-2022), and 3 yr (2020-2022) period. </t>
  </si>
  <si>
    <t xml:space="preserve">Table 12-b.  Mean yield and quality traits of 15 full-season (&gt;116 DAP) corn hybrids evaluated in small plot replicated trials at eight AgResearch and Education Center locations in Tennessee during 2022. Analysis included hybrid performance over a 1 yr (2022), 2 yr (2021-2022), and 3 yr (2020-2022) period. </t>
  </si>
  <si>
    <t>James Griffin</t>
  </si>
  <si>
    <t>Revere Seed</t>
  </si>
  <si>
    <t>937-459-2529</t>
  </si>
  <si>
    <t>Erwin/Keith-Progeny</t>
  </si>
  <si>
    <t>Brian Murray</t>
  </si>
  <si>
    <t>bmurray@progenyag.com</t>
  </si>
  <si>
    <t>Table 18. Abbreviations used to identify biotech traits of corn grain hybrids evaluated in Tennessee during 2022.</t>
  </si>
  <si>
    <t xml:space="preserve">Table A-2.  Mean yield and agronomic traits of 24 medium-season (114-116 DAP) corn hybrids evaluated in small plot replicated trials with irrigation at the East Tennessee AgResearch and Education Center in Knoxville, Tennessee during 2022. Analysis included hybrid performance over a 1 yr (2022), 2 yr (2021-2022), and 3 yr (2020-2022) period. </t>
  </si>
  <si>
    <t xml:space="preserve">Table 8-b.  Mean yield and quality traits of 24 medium-season (114-116 DAP) corn hybrids evaluated in small plot replicated trials at nine AgResearch and Education Center locations in Tennessee during 2022. Analysis included hybrid performance over a 1 yr (2022), 2 yr (2021-2022), and 3 yr (2020-2022) period. </t>
  </si>
  <si>
    <t xml:space="preserve">Table 8-a.  Mean yield and agronomic traits of 24 medium-season (114-116 DAP) corn hybrids evaluated in small plot replicated trials at nine AgResearch and Education Center locations in Tennessee during 2022. Analysis included hybrid performance over a 1 yr (2022), 2 yr (2021-2022), and 3 yr (2020-2022) period. </t>
  </si>
  <si>
    <t>Table A-4.  Mean yield and agronomic traits of 21 early-season (&lt;114 DAP) corn hybrids evaluated in small plot replicated trials with irrigation at the Northeast Tennessee AgResearch and Education Center in Greeneville, Tennessee during 2022. Analysis included hybrid performance over a 1 yr (2022) period.</t>
  </si>
  <si>
    <t>Ear 
Height 
(in.)</t>
  </si>
  <si>
    <r>
      <t>Avg. 
Yield</t>
    </r>
    <r>
      <rPr>
        <b/>
        <vertAlign val="superscript"/>
        <sz val="10"/>
        <color theme="0"/>
        <rFont val="Arial"/>
        <family val="2"/>
      </rPr>
      <t xml:space="preserve">§ </t>
    </r>
    <r>
      <rPr>
        <b/>
        <sz val="10"/>
        <color theme="0"/>
        <rFont val="Arial"/>
        <family val="2"/>
      </rPr>
      <t xml:space="preserve">
(bu/ac)</t>
    </r>
  </si>
  <si>
    <t>Table A-5.  Mean yield and agronomic traits of 24 medium-season (114-116 DAP) corn hybrids evaluated in small plot replicated trials with irrigation at the Northeast Tennessee AgResearch and Education Center in Greeneville, Tennessee during 2022. Analysis included hybrid performance over a 1 yr (2022) period.</t>
  </si>
  <si>
    <t>F-H</t>
  </si>
  <si>
    <t>I</t>
  </si>
  <si>
    <t>G-I</t>
  </si>
  <si>
    <t>HI</t>
  </si>
  <si>
    <t>D-H</t>
  </si>
  <si>
    <t>C-H</t>
  </si>
  <si>
    <t>GH</t>
  </si>
  <si>
    <t>E-H</t>
  </si>
  <si>
    <t>H</t>
  </si>
  <si>
    <t xml:space="preserve">Table A-7.  Mean yield and agronomic traits of 21 early-season (&lt;114 DAP) corn hybrids evaluated in small plot replicated trials with irrigation at the Highland Rim AgResearch and Education Center in Springfield, Tennessee during 2022. Analysis included hybrid performance over a 1 yr (2022), 2 yr (2021-2022), and 3 yr (2020-2022) period. </t>
  </si>
  <si>
    <t xml:space="preserve">Table A-8.  Mean yield and agronomic traits of 24 medium-season (114-116 DAP) corn hybrids evaluated in small plot replicated trials with irrigation at the Highland Rim AgResearch and Education Center in Springfield, Tennessee during 2022. Analysis included hybrid performance over a 1 yr (2022), 2 yr (2021-2022), and 3 yr (2020-2022) period. </t>
  </si>
  <si>
    <t xml:space="preserve">Table A-10.  Mean yield and agronomic traits of 21 early-season (&lt;114 DAP) corn hybrids evaluated in small plot replicated trials without irrigation at the Highland Rim AgResearch and Education Center in Springfield, Tennessee during 2022. Analysis included hybrid performance over a 1 yr (2022), 2 yr (2021-2022), and 3 yr (2020-2022) period. </t>
  </si>
  <si>
    <t xml:space="preserve">Table A-11.  Mean yield and agronomic traits of 24 medium-season (114-116 DAP) corn hybrids evaluated in small plot replicated trials without irrigation at the Highland Rim AgResearch and Education Center in Springfield, Tennessee during 2022. Analysis included hybrid performance over a 1 yr (2022), 2 yr (2021-2022), and 3 yr (2020-2022) period. </t>
  </si>
  <si>
    <t xml:space="preserve">Table A-13.  Mean yield and agronomic traits of 21 early-season (&lt;114 DAP) corn hybrids evaluated in small plot replicated trials without irrigation at the Middle Tennessee AgResearch and Education Center in Spring Hill, Tennessee during 2022. Analysis included hybrid performance over a 1 yr (2022), 2 yr (2021-2022), and 3 yr (2020-2022) period. </t>
  </si>
  <si>
    <t xml:space="preserve">Table A-14.  Mean yield and agronomic traits of 24 medium-season (114-116 DAP) corn hybrids evaluated in small plot replicated trials without irrigation at the Middle Tennessee AgResearch and Education Center in Spring Hill, Tennessee during 2022. Analysis included hybrid performance over a 1 yr (2022), 2 yr (2021-2022), and 3 yr (2020-2022) period. </t>
  </si>
  <si>
    <t xml:space="preserve">Table A-16.  Mean yield and agronomic traits of 21 early-season (&lt;114 DAP) corn hybrids evaluated in small plot replicated trials with irrigation at the AgResearch and Education Center at Milan in Milan, Tennessee during 2022. Analysis included hybrid performance over a 1 yr (2022), 2 yr (2021-2022), and 3 yr (2020-2022) period. </t>
  </si>
  <si>
    <t xml:space="preserve">Table A-17.  Mean yield and agronomic traits of 24 medium-season (114-116 DAP) corn hybrids evaluated in small plot replicated trials with irrigation at the AgResearch and Education Center at Milan in Milan, Tennessee during 2022. Analysis included hybrid performance over a 1 yr (2022), 2 yr (2021-2022), and 3 yr (2020-2022) period. </t>
  </si>
  <si>
    <t xml:space="preserve">Table A-19.  Mean yield and agronomic traits of 21 early-season (&lt;114 DAP) corn hybrids evaluated in small plot replicated trials without irrigation at the AgResearch and Education Center at Milan in Milan, Tennessee during 2022. Analysis included hybrid performance over a 1 yr (2022), 2 yr (2021-2022), and 3 yr (2020-2022) period. </t>
  </si>
  <si>
    <t xml:space="preserve">Table A-20.  Mean yield and agronomic traits of 24 medium-season (114-116 DAP) corn hybrids evaluated in small plot replicated trials without irrigation at the AgResearch and Education Center at Milan in Milan, Tennessee during 2022. Analysis included hybrid performance over a 1 yr (2022), 2 yr (2021-2022), and 3 yr (2020-2022) period. </t>
  </si>
  <si>
    <t xml:space="preserve">Table A-22.  Mean yield and agronomic traits of 21 early-season (&lt;114 DAP) corn hybrids evaluated in small plot replicated trials with irrigation at the West Tennessee AgResearch and Education Center in Jackson, Tennessee during 2022. Analysis included hybrid performance over a 1 yr (2022), 2 yr (2021-2022), and 3 yr (2020-2022) period. </t>
  </si>
  <si>
    <t xml:space="preserve">Table A-23.  Mean yield and agronomic traits of 24 medium-season (114-116 DAP) corn hybrids evaluated in small plot replicated trials with irrigation at the West Tennessee AgResearch and Education Center in Jackson, Tennessee during 2022. Analysis included hybrid performance over a 1 yr (2022), 2 yr (2021-2022), and 3 yr (2020-2022) period. </t>
  </si>
  <si>
    <t>Table A-25.  Mean yield and agronomic traits of 21 early-season (&lt;114 DAP) corn hybrids evaluated in small plot replicated trials with irrigation at AgriCenter International in Memphis, Tennessee during 2022. Analysis included hybrid performance over a 1 yr (2022), 2 yr (2021-2022), and 3 yr (2020-2022) period.</t>
  </si>
  <si>
    <t>Table A-26.  Mean yield and agronomic traits of 24 medium-season (114-116 DAP) corn hybrids evaluated in small plot replicated trials with irrigation at AgriCenter International in Memphis, Tennessee during 2022. Analysis included hybrid performance over a 1 yr (2022), 2 yr (2021-2022), and 3 yr (2020-2022) period.</t>
  </si>
  <si>
    <t>Table 5.  Mean yields across and by location of 21 early-season (&lt;114 DAP) corn hybrids evaluated in replicated small plot trials at eight AgResearch and Education Center locations in Tennessee during 2022. Analysis included hybrid performance across a 1 yr (2022) period.</t>
  </si>
  <si>
    <t>Table 9.  Mean yields across and by location of 24 medium-season (114-116 DAP) corn hybrids evaluated in replicated small plot trials at eight AgResearch and Education Center locations in Tennessee during 2022. Analysis included hybrid performance across a 1 yr (2022) period.</t>
  </si>
  <si>
    <r>
      <t>Greeneville 
Non-Irr.
 (bu</t>
    </r>
    <r>
      <rPr>
        <b/>
        <i/>
        <sz val="10"/>
        <color theme="0"/>
        <rFont val="Arial"/>
        <family val="2"/>
      </rPr>
      <t>/acre)</t>
    </r>
  </si>
  <si>
    <t xml:space="preserve">Warren Seed DS 4878* </t>
  </si>
  <si>
    <t xml:space="preserve">Warren Seed DS 5250* </t>
  </si>
  <si>
    <t xml:space="preserve">Dekalb DKC65-95** </t>
  </si>
  <si>
    <t>Progeny 8116 SS*</t>
  </si>
  <si>
    <t>Progeny 9114 VT2P*</t>
  </si>
  <si>
    <t>AgriGold A645-16 VT2RIB***</t>
  </si>
  <si>
    <t>LG Seeds LG66C44 VT2Pro**</t>
  </si>
  <si>
    <t xml:space="preserve">Dekalb DKC65-99** </t>
  </si>
  <si>
    <t xml:space="preserve">Dekalb DKC67-44****** </t>
  </si>
  <si>
    <t>Progeny 9117 VT2P****</t>
  </si>
  <si>
    <t xml:space="preserve">Dekalb DKC68-69**** </t>
  </si>
  <si>
    <t>Revere 1707 VT2P**</t>
  </si>
  <si>
    <t xml:space="preserve">Dekalb DKC67-94* </t>
  </si>
  <si>
    <t xml:space="preserve">Dekalb DKC69-99* </t>
  </si>
  <si>
    <t xml:space="preserve">Dyna-Gro D57TC29* </t>
  </si>
  <si>
    <t xml:space="preserve">Dyna-Gro D54VC34** </t>
  </si>
  <si>
    <t>Warren Seed DS 5018**</t>
  </si>
  <si>
    <t>*</t>
  </si>
  <si>
    <t>Table 7.  Overall average yields, moistures, and test weights of 15 early-season corn hybrids evaluated in both the County Standard Tests and AgResearch and Education Center Tests in Tennessee during 2022.</t>
  </si>
  <si>
    <t>Dekalb DKC65-95</t>
  </si>
  <si>
    <t>Dekalb DKC65-99</t>
  </si>
  <si>
    <t>Table 11. Overall average yields, moistures, and test weights of 9 medium-season (114-116 DAP) corn hybrids evaluated in both the County Standard Tests and AgResearch and Education Center Tests in Tennessee during 2022.</t>
  </si>
  <si>
    <t xml:space="preserve">Table 13.  Mean yields across and by location of 15 full-season (&gt;116 DAP) corn hybrids evaluated in replicated small plot trials at eight AgResearch and Education Center locations in Tennessee during 2022. Analysis included hybrid performance across a 1 yr (2022), 2 yr (2021-2022), and 3 yr (2020-2022) period. </t>
  </si>
  <si>
    <t>Dekalb DKC67-94</t>
  </si>
  <si>
    <t>Dekalb DKC68-69</t>
  </si>
  <si>
    <t>Dekalb DKC69-99</t>
  </si>
  <si>
    <t>Beck's 6414 VT2P</t>
  </si>
  <si>
    <t>Croplan CP5497 VT2P</t>
  </si>
  <si>
    <t>Dekalb DKC67-44</t>
  </si>
  <si>
    <t xml:space="preserve">Table 3. Average yields of hybrids that were in the "A group" (not statistically different from the highest performing variety) in AgResearch and Education Center (REC) tests, County Standard Tests (CST), or both trial programs in 2022. Varieties are sorted by number of consecutive years in "A group", "A group" ranking in both REC and CST trials, then yield. </t>
  </si>
  <si>
    <r>
      <t>Table 14. Yields of 14 full-season (&gt;116 DAP) Roundup / stacked corn hybrids in 13 County Standard Tests in Tennessee during 2022.</t>
    </r>
    <r>
      <rPr>
        <b/>
        <vertAlign val="superscript"/>
        <sz val="10"/>
        <rFont val="Arial"/>
        <family val="2"/>
      </rPr>
      <t>‡</t>
    </r>
  </si>
  <si>
    <t>Jeff Linn</t>
  </si>
  <si>
    <t>866-400-9468</t>
  </si>
  <si>
    <t>doug.messersmith@revereseed.com</t>
  </si>
  <si>
    <t>jeff.linn@spectrumseed.com</t>
  </si>
  <si>
    <t>max.crittenden@innvictis.com</t>
  </si>
  <si>
    <t>Rhea</t>
  </si>
  <si>
    <t>150'</t>
  </si>
  <si>
    <t>215'</t>
  </si>
  <si>
    <t>135'</t>
  </si>
  <si>
    <t>Northeast Tennessee</t>
  </si>
  <si>
    <t>John Brien</t>
  </si>
  <si>
    <t>419-674-3771</t>
  </si>
  <si>
    <t>john.brien@agrigold.com</t>
  </si>
  <si>
    <r>
      <t>Table 10. Yields of 17 medium-season (114-116 DAP) Roundup / stacked corn hybrids in 17 County Standard Tests in Tennessee.</t>
    </r>
    <r>
      <rPr>
        <b/>
        <vertAlign val="superscript"/>
        <sz val="10"/>
        <color indexed="8"/>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</si>
</sst>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_(* \(#,##0.00\);_(* &quot;-&quot;??_);_(@_)"/>
    <numFmt numFmtId="164" formatCode="0.0"/>
    <numFmt numFmtId="165" formatCode="[$-409]mmmm\ d\,\ yyyy;@"/>
    <numFmt numFmtId="166" formatCode="m/d;@"/>
  </numFmts>
  <fonts count="4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vertAlign val="superscript"/>
      <sz val="10"/>
      <name val="Arial"/>
      <family val="2"/>
    </font>
    <font>
      <vertAlign val="superscript"/>
      <sz val="10"/>
      <name val="Arial"/>
      <family val="2"/>
    </font>
    <font>
      <u/>
      <sz val="10"/>
      <color indexed="12"/>
      <name val="Arial"/>
      <family val="2"/>
    </font>
    <font>
      <sz val="8"/>
      <name val="Arial"/>
      <family val="2"/>
    </font>
    <font>
      <vertAlign val="superscript"/>
      <sz val="8"/>
      <name val="Arial"/>
      <family val="2"/>
    </font>
    <font>
      <sz val="10"/>
      <name val="MS Sans Serif"/>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000000"/>
      <name val="Arial"/>
      <family val="2"/>
    </font>
    <font>
      <b/>
      <sz val="10"/>
      <color theme="0"/>
      <name val="Arial"/>
      <family val="2"/>
    </font>
    <font>
      <b/>
      <vertAlign val="superscript"/>
      <sz val="10"/>
      <color theme="0"/>
      <name val="Arial"/>
      <family val="2"/>
    </font>
    <font>
      <b/>
      <i/>
      <sz val="10"/>
      <color theme="0"/>
      <name val="Arial"/>
      <family val="2"/>
    </font>
    <font>
      <b/>
      <vertAlign val="subscript"/>
      <sz val="10"/>
      <color theme="0"/>
      <name val="Arial"/>
      <family val="2"/>
    </font>
    <font>
      <sz val="10"/>
      <color theme="0" tint="-0.499984740745262"/>
      <name val="Arial"/>
      <family val="2"/>
    </font>
    <font>
      <b/>
      <vertAlign val="superscript"/>
      <sz val="10"/>
      <color indexed="8"/>
      <name val="Arial"/>
      <family val="2"/>
    </font>
    <font>
      <b/>
      <vertAlign val="superscript"/>
      <sz val="10"/>
      <color theme="0"/>
      <name val="Calibri"/>
      <family val="2"/>
    </font>
    <font>
      <sz val="10"/>
      <color rgb="FF000000"/>
      <name val="Courier New"/>
      <family val="3"/>
    </font>
    <font>
      <sz val="10"/>
      <color rgb="FF008000"/>
      <name val="Courier New"/>
      <family val="3"/>
    </font>
    <font>
      <sz val="10"/>
      <color theme="1"/>
      <name val="Arial"/>
      <family val="2"/>
    </font>
    <font>
      <sz val="10"/>
      <color rgb="FF000000"/>
      <name val="Arial"/>
      <family val="2"/>
    </font>
    <font>
      <b/>
      <sz val="10"/>
      <color theme="0" tint="-0.499984740745262"/>
      <name val="Arial"/>
      <family val="2"/>
    </font>
    <font>
      <b/>
      <sz val="10"/>
      <color theme="1"/>
      <name val="Arial"/>
      <family val="2"/>
    </font>
    <font>
      <b/>
      <sz val="10"/>
      <color rgb="FF000000"/>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1" tint="0.49998474074526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tint="-0.499984740745262"/>
        <bgColor theme="1" tint="0.499984740745262"/>
      </patternFill>
    </fill>
    <fill>
      <patternFill patternType="solid">
        <fgColor theme="0"/>
        <bgColor theme="0"/>
      </patternFill>
    </fill>
    <fill>
      <patternFill patternType="solid">
        <fgColor theme="0" tint="-4.9989318521683403E-2"/>
        <bgColor theme="0" tint="-0.24994659260841701"/>
      </patternFill>
    </fill>
    <fill>
      <patternFill patternType="solid">
        <fgColor theme="0" tint="-0.34998626667073579"/>
        <bgColor indexed="64"/>
      </patternFill>
    </fill>
    <fill>
      <patternFill patternType="solid">
        <fgColor theme="0"/>
        <bgColor indexed="64"/>
      </patternFill>
    </fill>
    <fill>
      <patternFill patternType="solid">
        <fgColor theme="0" tint="-4.9989318521683403E-2"/>
        <bgColor theme="0"/>
      </patternFill>
    </fill>
    <fill>
      <patternFill patternType="solid">
        <fgColor theme="0"/>
        <bgColor theme="0" tint="-0.24994659260841701"/>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top style="medium">
        <color indexed="64"/>
      </top>
      <bottom/>
      <diagonal/>
    </border>
    <border>
      <left/>
      <right/>
      <top/>
      <bottom style="medium">
        <color auto="1"/>
      </bottom>
      <diagonal/>
    </border>
    <border>
      <left/>
      <right/>
      <top/>
      <bottom style="medium">
        <color auto="1"/>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auto="1"/>
      </bottom>
      <diagonal/>
    </border>
    <border>
      <left/>
      <right style="thin">
        <color indexed="64"/>
      </right>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71">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28" fillId="0" borderId="0"/>
    <xf numFmtId="0" fontId="28" fillId="0" borderId="0"/>
    <xf numFmtId="0" fontId="13" fillId="0" borderId="0"/>
    <xf numFmtId="0" fontId="13" fillId="0" borderId="0"/>
    <xf numFmtId="0" fontId="28"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 fillId="0" borderId="0"/>
    <xf numFmtId="0" fontId="13" fillId="0" borderId="0"/>
    <xf numFmtId="0" fontId="5" fillId="23" borderId="7" applyNumberFormat="0" applyFont="0" applyAlignment="0" applyProtection="0"/>
    <xf numFmtId="0" fontId="29" fillId="20" borderId="8" applyNumberForma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0" fontId="5" fillId="0" borderId="0"/>
    <xf numFmtId="0" fontId="5" fillId="0" borderId="0"/>
    <xf numFmtId="0" fontId="4" fillId="0" borderId="0"/>
    <xf numFmtId="0" fontId="3" fillId="0" borderId="0"/>
    <xf numFmtId="0" fontId="3" fillId="0" borderId="0"/>
    <xf numFmtId="43" fontId="3" fillId="0" borderId="0" applyFont="0" applyFill="0" applyBorder="0" applyAlignment="0" applyProtection="0"/>
    <xf numFmtId="0" fontId="2" fillId="0" borderId="0"/>
    <xf numFmtId="0" fontId="5" fillId="0" borderId="0"/>
    <xf numFmtId="0" fontId="1" fillId="0" borderId="0"/>
    <xf numFmtId="9" fontId="5" fillId="0" borderId="0" applyFont="0" applyFill="0" applyBorder="0" applyAlignment="0" applyProtection="0"/>
    <xf numFmtId="0" fontId="1" fillId="0" borderId="0"/>
  </cellStyleXfs>
  <cellXfs count="735">
    <xf numFmtId="0" fontId="0" fillId="0" borderId="0" xfId="0"/>
    <xf numFmtId="0" fontId="6" fillId="0" borderId="0" xfId="0" applyFont="1"/>
    <xf numFmtId="0" fontId="0" fillId="0" borderId="0" xfId="0" applyAlignment="1">
      <alignment horizontal="center"/>
    </xf>
    <xf numFmtId="0" fontId="6" fillId="0" borderId="0" xfId="0" applyFont="1" applyAlignment="1">
      <alignment horizontal="center"/>
    </xf>
    <xf numFmtId="0" fontId="9" fillId="0" borderId="0" xfId="0" applyFont="1"/>
    <xf numFmtId="0" fontId="6" fillId="0" borderId="0" xfId="0" applyFont="1" applyAlignment="1">
      <alignment horizontal="left" vertical="top"/>
    </xf>
    <xf numFmtId="0" fontId="11" fillId="0" borderId="0" xfId="0" applyFont="1"/>
    <xf numFmtId="0" fontId="11" fillId="0" borderId="0" xfId="0" applyFont="1" applyAlignment="1">
      <alignment horizontal="left"/>
    </xf>
    <xf numFmtId="1" fontId="7" fillId="0" borderId="0" xfId="0" applyNumberFormat="1" applyFont="1" applyAlignment="1">
      <alignment horizontal="center"/>
    </xf>
    <xf numFmtId="1" fontId="6" fillId="0" borderId="0" xfId="0" applyNumberFormat="1" applyFont="1" applyAlignment="1">
      <alignment horizontal="center"/>
    </xf>
    <xf numFmtId="164" fontId="6" fillId="0" borderId="0" xfId="0" quotePrefix="1" applyNumberFormat="1" applyFont="1" applyAlignment="1">
      <alignment horizontal="center"/>
    </xf>
    <xf numFmtId="0" fontId="0" fillId="0" borderId="0" xfId="0" applyAlignment="1">
      <alignment horizontal="left"/>
    </xf>
    <xf numFmtId="0" fontId="7" fillId="0" borderId="0" xfId="43"/>
    <xf numFmtId="0" fontId="6" fillId="0" borderId="0" xfId="43" applyFont="1"/>
    <xf numFmtId="1" fontId="6" fillId="0" borderId="0" xfId="43" applyNumberFormat="1" applyFont="1" applyAlignment="1">
      <alignment horizontal="center"/>
    </xf>
    <xf numFmtId="0" fontId="11" fillId="0" borderId="0" xfId="43" applyFont="1"/>
    <xf numFmtId="164" fontId="6" fillId="0" borderId="0" xfId="43" applyNumberFormat="1" applyFont="1" applyAlignment="1">
      <alignment horizontal="center"/>
    </xf>
    <xf numFmtId="0" fontId="9" fillId="0" borderId="0" xfId="43" applyFont="1"/>
    <xf numFmtId="0" fontId="6" fillId="0" borderId="0" xfId="0" applyFont="1" applyAlignment="1">
      <alignment horizontal="center" vertical="top"/>
    </xf>
    <xf numFmtId="0" fontId="5" fillId="0" borderId="0" xfId="0" applyFont="1"/>
    <xf numFmtId="0" fontId="6" fillId="0" borderId="0" xfId="60" applyFont="1"/>
    <xf numFmtId="0" fontId="5" fillId="0" borderId="0" xfId="60"/>
    <xf numFmtId="0" fontId="5" fillId="0" borderId="0" xfId="40" applyFont="1" applyAlignment="1">
      <alignment vertical="top"/>
    </xf>
    <xf numFmtId="0" fontId="5" fillId="0" borderId="0" xfId="40" applyFont="1"/>
    <xf numFmtId="0" fontId="5" fillId="0" borderId="0" xfId="0" applyFont="1" applyAlignment="1">
      <alignment horizontal="center" vertical="top"/>
    </xf>
    <xf numFmtId="0" fontId="6" fillId="0" borderId="0" xfId="40" applyFont="1"/>
    <xf numFmtId="0" fontId="6" fillId="0" borderId="10" xfId="60" applyFont="1" applyBorder="1"/>
    <xf numFmtId="0" fontId="5" fillId="0" borderId="10" xfId="40" applyFont="1" applyBorder="1"/>
    <xf numFmtId="0" fontId="34" fillId="25" borderId="0" xfId="0" applyFont="1" applyFill="1"/>
    <xf numFmtId="0" fontId="34" fillId="24" borderId="16" xfId="0" applyFont="1" applyFill="1" applyBorder="1" applyAlignment="1">
      <alignment wrapText="1"/>
    </xf>
    <xf numFmtId="0" fontId="34" fillId="25" borderId="16" xfId="0" applyFont="1" applyFill="1" applyBorder="1" applyAlignment="1">
      <alignment wrapText="1"/>
    </xf>
    <xf numFmtId="0" fontId="34" fillId="25" borderId="13" xfId="0" applyFont="1" applyFill="1" applyBorder="1"/>
    <xf numFmtId="1" fontId="34" fillId="25" borderId="13" xfId="0" applyNumberFormat="1" applyFont="1" applyFill="1" applyBorder="1" applyAlignment="1">
      <alignment horizontal="center" vertical="center"/>
    </xf>
    <xf numFmtId="0" fontId="34" fillId="25" borderId="16" xfId="43" applyFont="1" applyFill="1" applyBorder="1"/>
    <xf numFmtId="0" fontId="38" fillId="0" borderId="0" xfId="43" applyFont="1"/>
    <xf numFmtId="0" fontId="34" fillId="24" borderId="0" xfId="0" applyFont="1" applyFill="1" applyAlignment="1">
      <alignment wrapText="1"/>
    </xf>
    <xf numFmtId="0" fontId="38" fillId="0" borderId="0" xfId="40" applyFont="1"/>
    <xf numFmtId="0" fontId="34" fillId="25" borderId="11" xfId="40" applyFont="1" applyFill="1" applyBorder="1"/>
    <xf numFmtId="0" fontId="34" fillId="25" borderId="11" xfId="40" applyFont="1" applyFill="1" applyBorder="1" applyAlignment="1">
      <alignment vertical="top"/>
    </xf>
    <xf numFmtId="0" fontId="5" fillId="0" borderId="0" xfId="0" applyFont="1" applyAlignment="1">
      <alignment horizontal="center"/>
    </xf>
    <xf numFmtId="0" fontId="5" fillId="0" borderId="0" xfId="61" applyAlignment="1">
      <alignment vertical="center"/>
    </xf>
    <xf numFmtId="164" fontId="5" fillId="0" borderId="0" xfId="54" quotePrefix="1" applyNumberFormat="1" applyFont="1" applyAlignment="1">
      <alignment horizontal="center" vertical="center"/>
    </xf>
    <xf numFmtId="1" fontId="5" fillId="0" borderId="0" xfId="54" quotePrefix="1" applyNumberFormat="1" applyFont="1" applyAlignment="1">
      <alignment horizontal="center" vertical="center"/>
    </xf>
    <xf numFmtId="0" fontId="5" fillId="0" borderId="0" xfId="61"/>
    <xf numFmtId="0" fontId="6" fillId="0" borderId="0" xfId="61" applyFont="1" applyAlignment="1">
      <alignment vertical="center"/>
    </xf>
    <xf numFmtId="0" fontId="6" fillId="0" borderId="0" xfId="61" applyFont="1"/>
    <xf numFmtId="1" fontId="0" fillId="28" borderId="0" xfId="0" applyNumberFormat="1" applyFill="1" applyAlignment="1">
      <alignment horizontal="center"/>
    </xf>
    <xf numFmtId="0" fontId="5" fillId="28" borderId="0" xfId="0" applyFont="1" applyFill="1"/>
    <xf numFmtId="0" fontId="0" fillId="28" borderId="0" xfId="0" applyFill="1"/>
    <xf numFmtId="0" fontId="34" fillId="30" borderId="0" xfId="0" applyFont="1" applyFill="1" applyAlignment="1">
      <alignment horizontal="left"/>
    </xf>
    <xf numFmtId="0" fontId="34" fillId="24" borderId="0" xfId="0" applyFont="1" applyFill="1" applyAlignment="1">
      <alignment horizontal="left"/>
    </xf>
    <xf numFmtId="0" fontId="34" fillId="24" borderId="17" xfId="0" applyFont="1" applyFill="1" applyBorder="1" applyAlignment="1">
      <alignment horizontal="left"/>
    </xf>
    <xf numFmtId="0" fontId="34" fillId="30" borderId="0" xfId="0" applyFont="1" applyFill="1"/>
    <xf numFmtId="0" fontId="34" fillId="25" borderId="0" xfId="0" applyFont="1" applyFill="1" applyAlignment="1">
      <alignment wrapText="1"/>
    </xf>
    <xf numFmtId="0" fontId="5" fillId="28" borderId="0" xfId="43" applyFont="1" applyFill="1"/>
    <xf numFmtId="1" fontId="5" fillId="28" borderId="0" xfId="47" applyNumberFormat="1" applyFont="1" applyFill="1" applyAlignment="1">
      <alignment horizontal="center" vertical="center"/>
    </xf>
    <xf numFmtId="164" fontId="5" fillId="28" borderId="0" xfId="48" applyNumberFormat="1" applyFont="1" applyFill="1" applyAlignment="1">
      <alignment horizontal="center" vertical="center"/>
    </xf>
    <xf numFmtId="164" fontId="5" fillId="28" borderId="0" xfId="43" applyNumberFormat="1" applyFont="1" applyFill="1" applyAlignment="1">
      <alignment horizontal="center"/>
    </xf>
    <xf numFmtId="0" fontId="5" fillId="0" borderId="0" xfId="43" applyFont="1"/>
    <xf numFmtId="1" fontId="0" fillId="29" borderId="0" xfId="0" applyNumberFormat="1" applyFill="1" applyAlignment="1">
      <alignment horizontal="center"/>
    </xf>
    <xf numFmtId="0" fontId="0" fillId="0" borderId="18" xfId="0" applyBorder="1" applyAlignment="1">
      <alignment horizontal="center"/>
    </xf>
    <xf numFmtId="1" fontId="6" fillId="0" borderId="0" xfId="0" applyNumberFormat="1" applyFont="1" applyAlignment="1">
      <alignment horizontal="right"/>
    </xf>
    <xf numFmtId="1" fontId="0" fillId="28" borderId="21" xfId="0" applyNumberFormat="1" applyFill="1" applyBorder="1" applyAlignment="1">
      <alignment horizontal="center"/>
    </xf>
    <xf numFmtId="1" fontId="0" fillId="29" borderId="21" xfId="0" applyNumberFormat="1" applyFill="1" applyBorder="1" applyAlignment="1">
      <alignment horizontal="center"/>
    </xf>
    <xf numFmtId="1" fontId="6" fillId="0" borderId="0" xfId="0" applyNumberFormat="1" applyFont="1" applyAlignment="1">
      <alignment horizontal="left"/>
    </xf>
    <xf numFmtId="0" fontId="6" fillId="0" borderId="0" xfId="0" applyFont="1" applyAlignment="1">
      <alignment horizontal="left"/>
    </xf>
    <xf numFmtId="0" fontId="34" fillId="30" borderId="14" xfId="0" applyFont="1" applyFill="1" applyBorder="1"/>
    <xf numFmtId="0" fontId="34" fillId="30" borderId="14" xfId="0" applyFont="1" applyFill="1" applyBorder="1" applyAlignment="1">
      <alignment horizontal="left"/>
    </xf>
    <xf numFmtId="0" fontId="38" fillId="27" borderId="14" xfId="0" applyFont="1" applyFill="1" applyBorder="1" applyAlignment="1">
      <alignment horizontal="justify" vertical="top" wrapText="1"/>
    </xf>
    <xf numFmtId="3" fontId="38" fillId="27" borderId="14" xfId="0" applyNumberFormat="1" applyFont="1" applyFill="1" applyBorder="1" applyAlignment="1">
      <alignment horizontal="center" vertical="top" wrapText="1"/>
    </xf>
    <xf numFmtId="0" fontId="38" fillId="27" borderId="14" xfId="0" applyFont="1" applyFill="1" applyBorder="1" applyAlignment="1">
      <alignment horizontal="left" vertical="top" wrapText="1"/>
    </xf>
    <xf numFmtId="0" fontId="5" fillId="0" borderId="0" xfId="0" applyFont="1" applyAlignment="1">
      <alignment horizontal="left"/>
    </xf>
    <xf numFmtId="0" fontId="0" fillId="0" borderId="18" xfId="0" applyBorder="1" applyAlignment="1">
      <alignment horizontal="left"/>
    </xf>
    <xf numFmtId="0" fontId="34" fillId="25" borderId="11" xfId="0" applyFont="1" applyFill="1" applyBorder="1" applyAlignment="1">
      <alignment horizontal="left" wrapText="1"/>
    </xf>
    <xf numFmtId="0" fontId="34" fillId="25" borderId="11" xfId="0" applyFont="1" applyFill="1" applyBorder="1" applyAlignment="1">
      <alignment horizontal="center" wrapText="1"/>
    </xf>
    <xf numFmtId="0" fontId="34" fillId="24" borderId="11" xfId="0" applyFont="1" applyFill="1" applyBorder="1" applyAlignment="1">
      <alignment wrapText="1"/>
    </xf>
    <xf numFmtId="0" fontId="34" fillId="25" borderId="13" xfId="43" applyFont="1" applyFill="1" applyBorder="1"/>
    <xf numFmtId="1" fontId="34" fillId="25" borderId="13" xfId="43" applyNumberFormat="1" applyFont="1" applyFill="1" applyBorder="1" applyAlignment="1">
      <alignment horizontal="center"/>
    </xf>
    <xf numFmtId="164" fontId="34" fillId="25" borderId="13" xfId="43" applyNumberFormat="1" applyFont="1" applyFill="1" applyBorder="1" applyAlignment="1">
      <alignment horizontal="center"/>
    </xf>
    <xf numFmtId="164" fontId="34" fillId="25" borderId="13" xfId="0" applyNumberFormat="1" applyFont="1" applyFill="1" applyBorder="1" applyAlignment="1">
      <alignment horizontal="center" vertical="center"/>
    </xf>
    <xf numFmtId="0" fontId="34" fillId="24" borderId="12" xfId="0" applyFont="1" applyFill="1" applyBorder="1"/>
    <xf numFmtId="0" fontId="34" fillId="24" borderId="12" xfId="0" applyFont="1" applyFill="1" applyBorder="1" applyAlignment="1">
      <alignment wrapText="1"/>
    </xf>
    <xf numFmtId="0" fontId="34" fillId="25" borderId="12" xfId="0" applyFont="1" applyFill="1" applyBorder="1" applyAlignment="1">
      <alignment wrapText="1"/>
    </xf>
    <xf numFmtId="0" fontId="5" fillId="28" borderId="14" xfId="0" applyFont="1" applyFill="1" applyBorder="1"/>
    <xf numFmtId="0" fontId="0" fillId="28" borderId="14" xfId="0" applyFill="1" applyBorder="1"/>
    <xf numFmtId="1" fontId="0" fillId="28" borderId="27" xfId="0" applyNumberFormat="1" applyFill="1" applyBorder="1" applyAlignment="1">
      <alignment horizontal="center"/>
    </xf>
    <xf numFmtId="1" fontId="0" fillId="28" borderId="14" xfId="0" applyNumberFormat="1" applyFill="1" applyBorder="1" applyAlignment="1">
      <alignment horizontal="center"/>
    </xf>
    <xf numFmtId="0" fontId="34" fillId="25" borderId="11" xfId="0" applyFont="1" applyFill="1" applyBorder="1" applyAlignment="1">
      <alignment wrapText="1"/>
    </xf>
    <xf numFmtId="0" fontId="34" fillId="25" borderId="12" xfId="0" applyFont="1" applyFill="1" applyBorder="1" applyAlignment="1">
      <alignment horizontal="center" wrapText="1"/>
    </xf>
    <xf numFmtId="165" fontId="38" fillId="27" borderId="14" xfId="0" applyNumberFormat="1" applyFont="1" applyFill="1" applyBorder="1" applyAlignment="1">
      <alignment horizontal="left" vertical="top" wrapText="1"/>
    </xf>
    <xf numFmtId="0" fontId="5" fillId="0" borderId="18" xfId="0" applyFont="1" applyBorder="1" applyAlignment="1">
      <alignment horizontal="left"/>
    </xf>
    <xf numFmtId="0" fontId="38" fillId="27" borderId="14" xfId="0" applyFont="1" applyFill="1" applyBorder="1" applyAlignment="1">
      <alignment horizontal="left"/>
    </xf>
    <xf numFmtId="1" fontId="34" fillId="25" borderId="31" xfId="0" applyNumberFormat="1" applyFont="1" applyFill="1" applyBorder="1" applyAlignment="1">
      <alignment horizontal="center" vertical="center"/>
    </xf>
    <xf numFmtId="0" fontId="34" fillId="25" borderId="0" xfId="0" applyFont="1" applyFill="1" applyAlignment="1">
      <alignment horizontal="center" wrapText="1"/>
    </xf>
    <xf numFmtId="0" fontId="34" fillId="25" borderId="21" xfId="0" applyFont="1" applyFill="1" applyBorder="1" applyAlignment="1">
      <alignment horizontal="center" wrapText="1"/>
    </xf>
    <xf numFmtId="0" fontId="34" fillId="25" borderId="23" xfId="0" applyFont="1" applyFill="1" applyBorder="1" applyAlignment="1">
      <alignment horizontal="center" wrapText="1"/>
    </xf>
    <xf numFmtId="0" fontId="34" fillId="25" borderId="29" xfId="0" applyFont="1" applyFill="1" applyBorder="1" applyAlignment="1">
      <alignment horizontal="center" wrapText="1"/>
    </xf>
    <xf numFmtId="0" fontId="10" fillId="0" borderId="0" xfId="34" applyFill="1" applyBorder="1" applyAlignment="1" applyProtection="1"/>
    <xf numFmtId="1" fontId="34" fillId="25" borderId="25" xfId="0" quotePrefix="1" applyNumberFormat="1" applyFont="1" applyFill="1" applyBorder="1" applyAlignment="1">
      <alignment horizontal="center"/>
    </xf>
    <xf numFmtId="1" fontId="34" fillId="25" borderId="18" xfId="0" quotePrefix="1" applyNumberFormat="1" applyFont="1" applyFill="1" applyBorder="1" applyAlignment="1">
      <alignment horizontal="center"/>
    </xf>
    <xf numFmtId="1" fontId="34" fillId="25" borderId="0" xfId="0" quotePrefix="1" applyNumberFormat="1" applyFont="1" applyFill="1" applyAlignment="1">
      <alignment horizontal="center"/>
    </xf>
    <xf numFmtId="164" fontId="34" fillId="25" borderId="21" xfId="0" quotePrefix="1" applyNumberFormat="1" applyFont="1" applyFill="1" applyBorder="1" applyAlignment="1">
      <alignment horizontal="center"/>
    </xf>
    <xf numFmtId="164" fontId="34" fillId="25" borderId="0" xfId="0" quotePrefix="1" applyNumberFormat="1" applyFont="1" applyFill="1" applyAlignment="1">
      <alignment horizontal="center"/>
    </xf>
    <xf numFmtId="1" fontId="34" fillId="30" borderId="0" xfId="0" quotePrefix="1" applyNumberFormat="1" applyFont="1" applyFill="1" applyAlignment="1">
      <alignment horizontal="center"/>
    </xf>
    <xf numFmtId="1" fontId="34" fillId="30" borderId="21" xfId="0" quotePrefix="1" applyNumberFormat="1" applyFont="1" applyFill="1" applyBorder="1" applyAlignment="1">
      <alignment horizontal="center"/>
    </xf>
    <xf numFmtId="1" fontId="34" fillId="30" borderId="14" xfId="0" quotePrefix="1" applyNumberFormat="1" applyFont="1" applyFill="1" applyBorder="1" applyAlignment="1">
      <alignment horizontal="center"/>
    </xf>
    <xf numFmtId="1" fontId="34" fillId="30" borderId="27" xfId="0" quotePrefix="1" applyNumberFormat="1" applyFont="1" applyFill="1" applyBorder="1" applyAlignment="1">
      <alignment horizontal="center"/>
    </xf>
    <xf numFmtId="0" fontId="41" fillId="0" borderId="0" xfId="0" applyFont="1" applyAlignment="1">
      <alignment vertical="center"/>
    </xf>
    <xf numFmtId="0" fontId="42" fillId="0" borderId="0" xfId="0" applyFont="1" applyAlignment="1">
      <alignment vertical="center"/>
    </xf>
    <xf numFmtId="1" fontId="5" fillId="0" borderId="0" xfId="61" applyNumberFormat="1"/>
    <xf numFmtId="0" fontId="43" fillId="26" borderId="0" xfId="62" applyFont="1" applyFill="1"/>
    <xf numFmtId="164" fontId="43" fillId="26" borderId="0" xfId="62" applyNumberFormat="1" applyFont="1" applyFill="1" applyAlignment="1">
      <alignment horizontal="center"/>
    </xf>
    <xf numFmtId="1" fontId="43" fillId="26" borderId="21" xfId="62" applyNumberFormat="1" applyFont="1" applyFill="1" applyBorder="1" applyAlignment="1">
      <alignment horizontal="center"/>
    </xf>
    <xf numFmtId="1" fontId="43" fillId="26" borderId="0" xfId="62" applyNumberFormat="1" applyFont="1" applyFill="1" applyAlignment="1">
      <alignment horizontal="center"/>
    </xf>
    <xf numFmtId="0" fontId="43" fillId="31" borderId="0" xfId="62" applyFont="1" applyFill="1"/>
    <xf numFmtId="164" fontId="43" fillId="31" borderId="0" xfId="62" applyNumberFormat="1" applyFont="1" applyFill="1" applyAlignment="1">
      <alignment horizontal="center"/>
    </xf>
    <xf numFmtId="1" fontId="43" fillId="31" borderId="0" xfId="62" applyNumberFormat="1" applyFont="1" applyFill="1" applyAlignment="1">
      <alignment horizontal="center"/>
    </xf>
    <xf numFmtId="1" fontId="43" fillId="31" borderId="21" xfId="62" applyNumberFormat="1" applyFont="1" applyFill="1" applyBorder="1" applyAlignment="1">
      <alignment horizontal="center"/>
    </xf>
    <xf numFmtId="0" fontId="5" fillId="0" borderId="0" xfId="54" applyFont="1" applyAlignment="1">
      <alignment vertical="center"/>
    </xf>
    <xf numFmtId="0" fontId="5" fillId="0" borderId="0" xfId="54" applyFont="1"/>
    <xf numFmtId="0" fontId="34" fillId="25" borderId="15" xfId="0" applyFont="1" applyFill="1" applyBorder="1" applyAlignment="1">
      <alignment horizontal="center" wrapText="1"/>
    </xf>
    <xf numFmtId="1" fontId="5" fillId="28" borderId="21" xfId="43" applyNumberFormat="1" applyFont="1" applyFill="1" applyBorder="1" applyAlignment="1">
      <alignment horizontal="center"/>
    </xf>
    <xf numFmtId="1" fontId="34" fillId="25" borderId="31" xfId="43" applyNumberFormat="1" applyFont="1" applyFill="1" applyBorder="1" applyAlignment="1">
      <alignment horizontal="center"/>
    </xf>
    <xf numFmtId="164" fontId="5" fillId="28" borderId="22" xfId="43" applyNumberFormat="1" applyFont="1" applyFill="1" applyBorder="1" applyAlignment="1">
      <alignment horizontal="center"/>
    </xf>
    <xf numFmtId="164" fontId="34" fillId="25" borderId="32" xfId="43" applyNumberFormat="1" applyFont="1" applyFill="1" applyBorder="1" applyAlignment="1">
      <alignment horizontal="center"/>
    </xf>
    <xf numFmtId="1" fontId="5" fillId="28" borderId="21" xfId="0" applyNumberFormat="1" applyFont="1" applyFill="1" applyBorder="1" applyAlignment="1">
      <alignment horizontal="right"/>
    </xf>
    <xf numFmtId="1" fontId="5" fillId="28" borderId="0" xfId="0" applyNumberFormat="1" applyFont="1" applyFill="1" applyAlignment="1">
      <alignment horizontal="left"/>
    </xf>
    <xf numFmtId="1" fontId="5" fillId="29" borderId="0" xfId="0" applyNumberFormat="1" applyFont="1" applyFill="1" applyAlignment="1">
      <alignment horizontal="left"/>
    </xf>
    <xf numFmtId="1" fontId="5" fillId="28" borderId="0" xfId="0" applyNumberFormat="1" applyFont="1" applyFill="1" applyAlignment="1">
      <alignment horizontal="right"/>
    </xf>
    <xf numFmtId="1" fontId="5" fillId="28" borderId="22" xfId="0" applyNumberFormat="1" applyFont="1" applyFill="1" applyBorder="1" applyAlignment="1">
      <alignment horizontal="left"/>
    </xf>
    <xf numFmtId="164" fontId="0" fillId="29" borderId="0" xfId="0" applyNumberFormat="1" applyFill="1" applyAlignment="1">
      <alignment horizontal="right"/>
    </xf>
    <xf numFmtId="164" fontId="0" fillId="28" borderId="0" xfId="0" applyNumberFormat="1" applyFill="1" applyAlignment="1">
      <alignment horizontal="right"/>
    </xf>
    <xf numFmtId="164" fontId="0" fillId="29" borderId="0" xfId="0" applyNumberFormat="1" applyFill="1" applyAlignment="1">
      <alignment horizontal="left"/>
    </xf>
    <xf numFmtId="164" fontId="0" fillId="28" borderId="0" xfId="0" applyNumberFormat="1" applyFill="1" applyAlignment="1">
      <alignment horizontal="left"/>
    </xf>
    <xf numFmtId="0" fontId="6" fillId="0" borderId="0" xfId="0" quotePrefix="1" applyFont="1" applyAlignment="1">
      <alignment horizontal="left"/>
    </xf>
    <xf numFmtId="1" fontId="7" fillId="0" borderId="0" xfId="0" applyNumberFormat="1" applyFont="1" applyAlignment="1">
      <alignment horizontal="left"/>
    </xf>
    <xf numFmtId="0" fontId="9" fillId="0" borderId="0" xfId="0" applyFont="1" applyAlignment="1">
      <alignment horizontal="left"/>
    </xf>
    <xf numFmtId="1" fontId="5" fillId="28" borderId="14" xfId="0" applyNumberFormat="1" applyFont="1" applyFill="1" applyBorder="1" applyAlignment="1">
      <alignment horizontal="left"/>
    </xf>
    <xf numFmtId="1" fontId="34" fillId="30" borderId="14" xfId="0" quotePrefix="1" applyNumberFormat="1" applyFont="1" applyFill="1" applyBorder="1" applyAlignment="1">
      <alignment horizontal="left"/>
    </xf>
    <xf numFmtId="1" fontId="34" fillId="30" borderId="0" xfId="0" quotePrefix="1" applyNumberFormat="1" applyFont="1" applyFill="1" applyAlignment="1">
      <alignment horizontal="left"/>
    </xf>
    <xf numFmtId="1" fontId="34" fillId="25" borderId="0" xfId="0" quotePrefix="1" applyNumberFormat="1" applyFont="1" applyFill="1" applyAlignment="1">
      <alignment horizontal="left"/>
    </xf>
    <xf numFmtId="0" fontId="34" fillId="25" borderId="18" xfId="0" quotePrefix="1" applyFont="1" applyFill="1" applyBorder="1" applyAlignment="1">
      <alignment horizontal="left"/>
    </xf>
    <xf numFmtId="164" fontId="6" fillId="0" borderId="0" xfId="0" quotePrefix="1" applyNumberFormat="1" applyFont="1" applyAlignment="1">
      <alignment horizontal="left"/>
    </xf>
    <xf numFmtId="0" fontId="7" fillId="0" borderId="0" xfId="0" applyFont="1" applyAlignment="1">
      <alignment horizontal="left"/>
    </xf>
    <xf numFmtId="0" fontId="8" fillId="0" borderId="0" xfId="0" applyFont="1" applyAlignment="1">
      <alignment horizontal="left"/>
    </xf>
    <xf numFmtId="164" fontId="34" fillId="30" borderId="14" xfId="0" quotePrefix="1" applyNumberFormat="1" applyFont="1" applyFill="1" applyBorder="1" applyAlignment="1">
      <alignment horizontal="left"/>
    </xf>
    <xf numFmtId="164" fontId="34" fillId="30" borderId="0" xfId="0" quotePrefix="1" applyNumberFormat="1" applyFont="1" applyFill="1" applyAlignment="1">
      <alignment horizontal="left"/>
    </xf>
    <xf numFmtId="164" fontId="34" fillId="25" borderId="0" xfId="0" quotePrefix="1" applyNumberFormat="1" applyFont="1" applyFill="1" applyAlignment="1">
      <alignment horizontal="left"/>
    </xf>
    <xf numFmtId="0" fontId="12" fillId="0" borderId="0" xfId="0" applyFont="1" applyAlignment="1">
      <alignment horizontal="left"/>
    </xf>
    <xf numFmtId="1" fontId="0" fillId="29" borderId="0" xfId="0" applyNumberFormat="1" applyFill="1" applyAlignment="1">
      <alignment horizontal="left"/>
    </xf>
    <xf numFmtId="1" fontId="0" fillId="28" borderId="0" xfId="0" applyNumberFormat="1" applyFill="1" applyAlignment="1">
      <alignment horizontal="left"/>
    </xf>
    <xf numFmtId="1" fontId="34" fillId="25" borderId="18" xfId="0" quotePrefix="1" applyNumberFormat="1" applyFont="1" applyFill="1" applyBorder="1" applyAlignment="1">
      <alignment horizontal="left"/>
    </xf>
    <xf numFmtId="164" fontId="0" fillId="0" borderId="0" xfId="0" applyNumberFormat="1" applyAlignment="1">
      <alignment horizontal="left"/>
    </xf>
    <xf numFmtId="0" fontId="34" fillId="25" borderId="29" xfId="0" applyFont="1" applyFill="1" applyBorder="1" applyAlignment="1">
      <alignment horizontal="right" wrapText="1"/>
    </xf>
    <xf numFmtId="1" fontId="34" fillId="30" borderId="27" xfId="0" quotePrefix="1" applyNumberFormat="1" applyFont="1" applyFill="1" applyBorder="1" applyAlignment="1">
      <alignment horizontal="right"/>
    </xf>
    <xf numFmtId="1" fontId="34" fillId="30" borderId="21" xfId="0" quotePrefix="1" applyNumberFormat="1" applyFont="1" applyFill="1" applyBorder="1" applyAlignment="1">
      <alignment horizontal="right"/>
    </xf>
    <xf numFmtId="1" fontId="34" fillId="25" borderId="21" xfId="0" quotePrefix="1" applyNumberFormat="1" applyFont="1" applyFill="1" applyBorder="1" applyAlignment="1">
      <alignment horizontal="right"/>
    </xf>
    <xf numFmtId="0" fontId="34" fillId="25" borderId="25" xfId="0" quotePrefix="1" applyFont="1" applyFill="1" applyBorder="1" applyAlignment="1">
      <alignment horizontal="right"/>
    </xf>
    <xf numFmtId="0" fontId="6" fillId="0" borderId="0" xfId="0" quotePrefix="1" applyFont="1" applyAlignment="1">
      <alignment horizontal="right"/>
    </xf>
    <xf numFmtId="1" fontId="7" fillId="0" borderId="0" xfId="0" applyNumberFormat="1" applyFont="1" applyAlignment="1">
      <alignment horizontal="right"/>
    </xf>
    <xf numFmtId="0" fontId="9" fillId="0" borderId="0" xfId="0" applyFont="1" applyAlignment="1">
      <alignment horizontal="right"/>
    </xf>
    <xf numFmtId="0" fontId="0" fillId="0" borderId="0" xfId="0" applyAlignment="1">
      <alignment horizontal="right"/>
    </xf>
    <xf numFmtId="0" fontId="34" fillId="25" borderId="11" xfId="0" applyFont="1" applyFill="1" applyBorder="1" applyAlignment="1">
      <alignment horizontal="right" wrapText="1"/>
    </xf>
    <xf numFmtId="1" fontId="34" fillId="30" borderId="14" xfId="0" quotePrefix="1" applyNumberFormat="1" applyFont="1" applyFill="1" applyBorder="1" applyAlignment="1">
      <alignment horizontal="right"/>
    </xf>
    <xf numFmtId="1" fontId="34" fillId="30" borderId="0" xfId="0" quotePrefix="1" applyNumberFormat="1" applyFont="1" applyFill="1" applyAlignment="1">
      <alignment horizontal="right"/>
    </xf>
    <xf numFmtId="1" fontId="34" fillId="25" borderId="0" xfId="0" quotePrefix="1" applyNumberFormat="1" applyFont="1" applyFill="1" applyAlignment="1">
      <alignment horizontal="right"/>
    </xf>
    <xf numFmtId="0" fontId="34" fillId="25" borderId="18" xfId="0" quotePrefix="1" applyFont="1" applyFill="1" applyBorder="1" applyAlignment="1">
      <alignment horizontal="right"/>
    </xf>
    <xf numFmtId="164" fontId="34" fillId="30" borderId="27" xfId="0" quotePrefix="1" applyNumberFormat="1" applyFont="1" applyFill="1" applyBorder="1" applyAlignment="1">
      <alignment horizontal="right"/>
    </xf>
    <xf numFmtId="164" fontId="34" fillId="30" borderId="21" xfId="0" quotePrefix="1" applyNumberFormat="1" applyFont="1" applyFill="1" applyBorder="1" applyAlignment="1">
      <alignment horizontal="right"/>
    </xf>
    <xf numFmtId="164" fontId="34" fillId="25" borderId="21" xfId="0" quotePrefix="1" applyNumberFormat="1" applyFont="1" applyFill="1" applyBorder="1" applyAlignment="1">
      <alignment horizontal="right"/>
    </xf>
    <xf numFmtId="164" fontId="6" fillId="0" borderId="0" xfId="0" quotePrefix="1" applyNumberFormat="1" applyFont="1" applyAlignment="1">
      <alignment horizontal="right"/>
    </xf>
    <xf numFmtId="0" fontId="6" fillId="0" borderId="0" xfId="0" applyFont="1" applyAlignment="1">
      <alignment horizontal="right"/>
    </xf>
    <xf numFmtId="0" fontId="7" fillId="0" borderId="0" xfId="0" applyFont="1" applyAlignment="1">
      <alignment horizontal="right"/>
    </xf>
    <xf numFmtId="0" fontId="8" fillId="0" borderId="0" xfId="0" applyFont="1" applyAlignment="1">
      <alignment horizontal="right"/>
    </xf>
    <xf numFmtId="164" fontId="34" fillId="30" borderId="14" xfId="0" quotePrefix="1" applyNumberFormat="1" applyFont="1" applyFill="1" applyBorder="1" applyAlignment="1">
      <alignment horizontal="right"/>
    </xf>
    <xf numFmtId="164" fontId="34" fillId="30" borderId="0" xfId="0" quotePrefix="1" applyNumberFormat="1" applyFont="1" applyFill="1" applyAlignment="1">
      <alignment horizontal="right"/>
    </xf>
    <xf numFmtId="164" fontId="34" fillId="25" borderId="0" xfId="0" quotePrefix="1" applyNumberFormat="1" applyFont="1" applyFill="1" applyAlignment="1">
      <alignment horizontal="right"/>
    </xf>
    <xf numFmtId="1" fontId="34" fillId="25" borderId="25" xfId="0" quotePrefix="1" applyNumberFormat="1" applyFont="1" applyFill="1" applyBorder="1" applyAlignment="1">
      <alignment horizontal="right"/>
    </xf>
    <xf numFmtId="0" fontId="12" fillId="0" borderId="0" xfId="0" applyFont="1" applyAlignment="1">
      <alignment horizontal="right"/>
    </xf>
    <xf numFmtId="0" fontId="11" fillId="0" borderId="0" xfId="0" applyFont="1" applyAlignment="1">
      <alignment horizontal="right"/>
    </xf>
    <xf numFmtId="1" fontId="0" fillId="29" borderId="0" xfId="0" applyNumberFormat="1" applyFill="1" applyAlignment="1">
      <alignment horizontal="right"/>
    </xf>
    <xf numFmtId="1" fontId="0" fillId="28" borderId="0" xfId="0" applyNumberFormat="1" applyFill="1" applyAlignment="1">
      <alignment horizontal="right"/>
    </xf>
    <xf numFmtId="1" fontId="34" fillId="25" borderId="18" xfId="0" quotePrefix="1" applyNumberFormat="1" applyFont="1" applyFill="1" applyBorder="1" applyAlignment="1">
      <alignment horizontal="right"/>
    </xf>
    <xf numFmtId="164" fontId="0" fillId="0" borderId="0" xfId="0" applyNumberFormat="1" applyAlignment="1">
      <alignment horizontal="right"/>
    </xf>
    <xf numFmtId="1" fontId="34" fillId="30" borderId="28" xfId="0" quotePrefix="1" applyNumberFormat="1" applyFont="1" applyFill="1" applyBorder="1" applyAlignment="1">
      <alignment horizontal="left"/>
    </xf>
    <xf numFmtId="1" fontId="34" fillId="30" borderId="22" xfId="0" quotePrefix="1" applyNumberFormat="1" applyFont="1" applyFill="1" applyBorder="1" applyAlignment="1">
      <alignment horizontal="left"/>
    </xf>
    <xf numFmtId="1" fontId="34" fillId="25" borderId="22" xfId="0" quotePrefix="1" applyNumberFormat="1" applyFont="1" applyFill="1" applyBorder="1" applyAlignment="1">
      <alignment horizontal="left"/>
    </xf>
    <xf numFmtId="1" fontId="34" fillId="25" borderId="26" xfId="0" quotePrefix="1" applyNumberFormat="1" applyFont="1" applyFill="1" applyBorder="1" applyAlignment="1">
      <alignment horizontal="left"/>
    </xf>
    <xf numFmtId="0" fontId="34" fillId="25" borderId="30" xfId="0" applyFont="1" applyFill="1" applyBorder="1" applyAlignment="1">
      <alignment horizontal="left" wrapText="1"/>
    </xf>
    <xf numFmtId="1" fontId="0" fillId="29" borderId="22" xfId="0" applyNumberFormat="1" applyFill="1" applyBorder="1" applyAlignment="1">
      <alignment horizontal="left"/>
    </xf>
    <xf numFmtId="1" fontId="0" fillId="28" borderId="22" xfId="0" applyNumberFormat="1" applyFill="1" applyBorder="1" applyAlignment="1">
      <alignment horizontal="left"/>
    </xf>
    <xf numFmtId="0" fontId="34" fillId="25" borderId="26" xfId="0" quotePrefix="1" applyFont="1" applyFill="1" applyBorder="1" applyAlignment="1">
      <alignment horizontal="left"/>
    </xf>
    <xf numFmtId="1" fontId="5" fillId="28" borderId="28" xfId="0" applyNumberFormat="1" applyFont="1" applyFill="1" applyBorder="1" applyAlignment="1">
      <alignment horizontal="left"/>
    </xf>
    <xf numFmtId="0" fontId="34" fillId="25" borderId="12" xfId="0" applyFont="1" applyFill="1" applyBorder="1" applyAlignment="1">
      <alignment horizontal="right" wrapText="1"/>
    </xf>
    <xf numFmtId="0" fontId="34" fillId="25" borderId="23" xfId="0" applyFont="1" applyFill="1" applyBorder="1" applyAlignment="1">
      <alignment horizontal="right" wrapText="1"/>
    </xf>
    <xf numFmtId="164" fontId="0" fillId="28" borderId="21" xfId="0" applyNumberFormat="1" applyFill="1" applyBorder="1" applyAlignment="1">
      <alignment horizontal="right"/>
    </xf>
    <xf numFmtId="164" fontId="0" fillId="29" borderId="21" xfId="0" applyNumberFormat="1" applyFill="1" applyBorder="1" applyAlignment="1">
      <alignment horizontal="right"/>
    </xf>
    <xf numFmtId="0" fontId="34" fillId="25" borderId="12" xfId="0" applyFont="1" applyFill="1" applyBorder="1" applyAlignment="1">
      <alignment horizontal="left" wrapText="1"/>
    </xf>
    <xf numFmtId="164" fontId="5" fillId="28" borderId="0" xfId="0" applyNumberFormat="1" applyFont="1" applyFill="1" applyAlignment="1">
      <alignment horizontal="left"/>
    </xf>
    <xf numFmtId="164" fontId="5" fillId="29" borderId="0" xfId="0" applyNumberFormat="1" applyFont="1" applyFill="1" applyAlignment="1">
      <alignment horizontal="left"/>
    </xf>
    <xf numFmtId="164" fontId="34" fillId="30" borderId="22" xfId="0" quotePrefix="1" applyNumberFormat="1" applyFont="1" applyFill="1" applyBorder="1" applyAlignment="1">
      <alignment horizontal="left"/>
    </xf>
    <xf numFmtId="0" fontId="34" fillId="25" borderId="24" xfId="0" applyFont="1" applyFill="1" applyBorder="1" applyAlignment="1">
      <alignment horizontal="left" wrapText="1"/>
    </xf>
    <xf numFmtId="164" fontId="0" fillId="28" borderId="22" xfId="0" applyNumberFormat="1" applyFill="1" applyBorder="1" applyAlignment="1">
      <alignment horizontal="left"/>
    </xf>
    <xf numFmtId="164" fontId="0" fillId="29" borderId="22" xfId="0" applyNumberFormat="1" applyFill="1" applyBorder="1" applyAlignment="1">
      <alignment horizontal="left"/>
    </xf>
    <xf numFmtId="164" fontId="34" fillId="25" borderId="22" xfId="0" quotePrefix="1" applyNumberFormat="1" applyFont="1" applyFill="1" applyBorder="1" applyAlignment="1">
      <alignment horizontal="left"/>
    </xf>
    <xf numFmtId="0" fontId="34" fillId="25" borderId="21" xfId="0" applyFont="1" applyFill="1" applyBorder="1" applyAlignment="1">
      <alignment horizontal="right" wrapText="1"/>
    </xf>
    <xf numFmtId="0" fontId="34" fillId="25" borderId="0" xfId="0" applyFont="1" applyFill="1" applyAlignment="1">
      <alignment horizontal="right" wrapText="1"/>
    </xf>
    <xf numFmtId="0" fontId="34" fillId="25" borderId="22" xfId="0" applyFont="1" applyFill="1" applyBorder="1" applyAlignment="1">
      <alignment horizontal="left" wrapText="1"/>
    </xf>
    <xf numFmtId="0" fontId="34" fillId="25" borderId="0" xfId="0" applyFont="1" applyFill="1" applyAlignment="1">
      <alignment horizontal="left" wrapText="1"/>
    </xf>
    <xf numFmtId="164" fontId="34" fillId="30" borderId="28" xfId="0" quotePrefix="1" applyNumberFormat="1" applyFont="1" applyFill="1" applyBorder="1" applyAlignment="1">
      <alignment horizontal="left"/>
    </xf>
    <xf numFmtId="0" fontId="34" fillId="24" borderId="11" xfId="0" applyFont="1" applyFill="1" applyBorder="1"/>
    <xf numFmtId="0" fontId="34" fillId="25" borderId="11" xfId="0" applyFont="1" applyFill="1" applyBorder="1"/>
    <xf numFmtId="0" fontId="5" fillId="0" borderId="0" xfId="53"/>
    <xf numFmtId="0" fontId="38" fillId="27" borderId="14" xfId="40" applyFont="1" applyFill="1" applyBorder="1" applyAlignment="1">
      <alignment vertical="top"/>
    </xf>
    <xf numFmtId="0" fontId="38" fillId="27" borderId="14" xfId="40" applyFont="1" applyFill="1" applyBorder="1" applyAlignment="1">
      <alignment vertical="top" wrapText="1"/>
    </xf>
    <xf numFmtId="0" fontId="6" fillId="0" borderId="18" xfId="0" applyFont="1" applyBorder="1" applyAlignment="1">
      <alignment horizontal="left" wrapText="1"/>
    </xf>
    <xf numFmtId="0" fontId="34" fillId="25" borderId="18" xfId="0" applyFont="1" applyFill="1" applyBorder="1"/>
    <xf numFmtId="1" fontId="34" fillId="25" borderId="21" xfId="0" quotePrefix="1" applyNumberFormat="1" applyFont="1" applyFill="1" applyBorder="1" applyAlignment="1">
      <alignment horizontal="center"/>
    </xf>
    <xf numFmtId="1" fontId="0" fillId="28" borderId="22" xfId="0" applyNumberFormat="1" applyFill="1" applyBorder="1" applyAlignment="1">
      <alignment horizontal="center"/>
    </xf>
    <xf numFmtId="1" fontId="0" fillId="29" borderId="22" xfId="0" applyNumberFormat="1" applyFill="1" applyBorder="1" applyAlignment="1">
      <alignment horizontal="center"/>
    </xf>
    <xf numFmtId="0" fontId="34" fillId="24" borderId="18" xfId="0" applyFont="1" applyFill="1" applyBorder="1" applyAlignment="1">
      <alignment horizontal="left"/>
    </xf>
    <xf numFmtId="164" fontId="34" fillId="25" borderId="25" xfId="0" quotePrefix="1" applyNumberFormat="1" applyFont="1" applyFill="1" applyBorder="1" applyAlignment="1">
      <alignment horizontal="right"/>
    </xf>
    <xf numFmtId="164" fontId="34" fillId="25" borderId="18" xfId="0" quotePrefix="1" applyNumberFormat="1" applyFont="1" applyFill="1" applyBorder="1" applyAlignment="1">
      <alignment horizontal="right"/>
    </xf>
    <xf numFmtId="164" fontId="34" fillId="25" borderId="25" xfId="0" quotePrefix="1" applyNumberFormat="1" applyFont="1" applyFill="1" applyBorder="1" applyAlignment="1">
      <alignment horizontal="center"/>
    </xf>
    <xf numFmtId="164" fontId="34" fillId="25" borderId="18" xfId="0" quotePrefix="1" applyNumberFormat="1" applyFont="1" applyFill="1" applyBorder="1" applyAlignment="1">
      <alignment horizontal="center"/>
    </xf>
    <xf numFmtId="164" fontId="34" fillId="25" borderId="18" xfId="0" quotePrefix="1" applyNumberFormat="1" applyFont="1" applyFill="1" applyBorder="1" applyAlignment="1">
      <alignment horizontal="left"/>
    </xf>
    <xf numFmtId="0" fontId="6" fillId="0" borderId="18" xfId="0" applyFont="1" applyBorder="1" applyAlignment="1">
      <alignment wrapText="1"/>
    </xf>
    <xf numFmtId="0" fontId="6" fillId="0" borderId="0" xfId="0" applyFont="1" applyAlignment="1">
      <alignment horizontal="left" vertical="top" wrapText="1"/>
    </xf>
    <xf numFmtId="0" fontId="6" fillId="0" borderId="0" xfId="61" applyFont="1" applyAlignment="1">
      <alignment horizontal="center"/>
    </xf>
    <xf numFmtId="1" fontId="6" fillId="0" borderId="0" xfId="61" applyNumberFormat="1" applyFont="1" applyAlignment="1">
      <alignment horizontal="left"/>
    </xf>
    <xf numFmtId="1" fontId="6" fillId="0" borderId="0" xfId="61" applyNumberFormat="1" applyFont="1" applyAlignment="1">
      <alignment horizontal="right"/>
    </xf>
    <xf numFmtId="0" fontId="11" fillId="0" borderId="0" xfId="61" applyFont="1"/>
    <xf numFmtId="0" fontId="11" fillId="0" borderId="0" xfId="61" applyFont="1" applyAlignment="1">
      <alignment horizontal="left"/>
    </xf>
    <xf numFmtId="164" fontId="6" fillId="0" borderId="0" xfId="61" applyNumberFormat="1" applyFont="1" applyAlignment="1">
      <alignment horizontal="center"/>
    </xf>
    <xf numFmtId="164" fontId="6" fillId="0" borderId="0" xfId="61" applyNumberFormat="1" applyFont="1" applyAlignment="1">
      <alignment horizontal="left"/>
    </xf>
    <xf numFmtId="164" fontId="6" fillId="0" borderId="0" xfId="61" applyNumberFormat="1" applyFont="1" applyAlignment="1">
      <alignment horizontal="right"/>
    </xf>
    <xf numFmtId="1" fontId="34" fillId="25" borderId="0" xfId="61" applyNumberFormat="1" applyFont="1" applyFill="1" applyAlignment="1">
      <alignment horizontal="right"/>
    </xf>
    <xf numFmtId="1" fontId="34" fillId="25" borderId="22" xfId="61" quotePrefix="1" applyNumberFormat="1" applyFont="1" applyFill="1" applyBorder="1" applyAlignment="1">
      <alignment horizontal="left"/>
    </xf>
    <xf numFmtId="1" fontId="34" fillId="25" borderId="0" xfId="61" quotePrefix="1" applyNumberFormat="1" applyFont="1" applyFill="1" applyAlignment="1">
      <alignment horizontal="left"/>
    </xf>
    <xf numFmtId="1" fontId="34" fillId="25" borderId="21" xfId="61" quotePrefix="1" applyNumberFormat="1" applyFont="1" applyFill="1" applyBorder="1" applyAlignment="1">
      <alignment horizontal="right"/>
    </xf>
    <xf numFmtId="0" fontId="34" fillId="25" borderId="0" xfId="61" applyFont="1" applyFill="1"/>
    <xf numFmtId="1" fontId="34" fillId="25" borderId="0" xfId="61" applyNumberFormat="1" applyFont="1" applyFill="1" applyAlignment="1">
      <alignment horizontal="center"/>
    </xf>
    <xf numFmtId="1" fontId="34" fillId="30" borderId="22" xfId="61" quotePrefix="1" applyNumberFormat="1" applyFont="1" applyFill="1" applyBorder="1" applyAlignment="1">
      <alignment horizontal="left"/>
    </xf>
    <xf numFmtId="1" fontId="34" fillId="30" borderId="0" xfId="61" quotePrefix="1" applyNumberFormat="1" applyFont="1" applyFill="1" applyAlignment="1">
      <alignment horizontal="left"/>
    </xf>
    <xf numFmtId="1" fontId="34" fillId="30" borderId="21" xfId="61" quotePrefix="1" applyNumberFormat="1" applyFont="1" applyFill="1" applyBorder="1" applyAlignment="1">
      <alignment horizontal="right"/>
    </xf>
    <xf numFmtId="1" fontId="34" fillId="30" borderId="0" xfId="61" applyNumberFormat="1" applyFont="1" applyFill="1" applyAlignment="1">
      <alignment horizontal="center"/>
    </xf>
    <xf numFmtId="0" fontId="34" fillId="30" borderId="0" xfId="61" applyFont="1" applyFill="1"/>
    <xf numFmtId="1" fontId="34" fillId="30" borderId="28" xfId="61" quotePrefix="1" applyNumberFormat="1" applyFont="1" applyFill="1" applyBorder="1" applyAlignment="1">
      <alignment horizontal="left"/>
    </xf>
    <xf numFmtId="1" fontId="34" fillId="30" borderId="14" xfId="61" quotePrefix="1" applyNumberFormat="1" applyFont="1" applyFill="1" applyBorder="1" applyAlignment="1">
      <alignment horizontal="left"/>
    </xf>
    <xf numFmtId="1" fontId="34" fillId="30" borderId="27" xfId="61" quotePrefix="1" applyNumberFormat="1" applyFont="1" applyFill="1" applyBorder="1" applyAlignment="1">
      <alignment horizontal="right"/>
    </xf>
    <xf numFmtId="1" fontId="5" fillId="29" borderId="0" xfId="61" applyNumberFormat="1" applyFill="1" applyAlignment="1">
      <alignment horizontal="left"/>
    </xf>
    <xf numFmtId="1" fontId="5" fillId="28" borderId="0" xfId="61" applyNumberFormat="1" applyFill="1" applyAlignment="1">
      <alignment horizontal="left"/>
    </xf>
    <xf numFmtId="0" fontId="34" fillId="25" borderId="0" xfId="61" applyFont="1" applyFill="1" applyAlignment="1">
      <alignment horizontal="center" wrapText="1"/>
    </xf>
    <xf numFmtId="0" fontId="34" fillId="25" borderId="12" xfId="61" applyFont="1" applyFill="1" applyBorder="1" applyAlignment="1">
      <alignment horizontal="center" wrapText="1"/>
    </xf>
    <xf numFmtId="0" fontId="34" fillId="25" borderId="24" xfId="61" applyFont="1" applyFill="1" applyBorder="1" applyAlignment="1">
      <alignment horizontal="center" wrapText="1"/>
    </xf>
    <xf numFmtId="0" fontId="34" fillId="25" borderId="23" xfId="61" applyFont="1" applyFill="1" applyBorder="1" applyAlignment="1">
      <alignment horizontal="center" wrapText="1"/>
    </xf>
    <xf numFmtId="0" fontId="34" fillId="25" borderId="24" xfId="61" applyFont="1" applyFill="1" applyBorder="1" applyAlignment="1">
      <alignment horizontal="left" wrapText="1"/>
    </xf>
    <xf numFmtId="0" fontId="34" fillId="25" borderId="12" xfId="61" applyFont="1" applyFill="1" applyBorder="1" applyAlignment="1">
      <alignment horizontal="right" wrapText="1"/>
    </xf>
    <xf numFmtId="0" fontId="34" fillId="25" borderId="12" xfId="61" applyFont="1" applyFill="1" applyBorder="1" applyAlignment="1">
      <alignment horizontal="left" wrapText="1"/>
    </xf>
    <xf numFmtId="0" fontId="34" fillId="25" borderId="23" xfId="61" applyFont="1" applyFill="1" applyBorder="1" applyAlignment="1">
      <alignment horizontal="right" wrapText="1"/>
    </xf>
    <xf numFmtId="0" fontId="34" fillId="24" borderId="12" xfId="61" applyFont="1" applyFill="1" applyBorder="1" applyAlignment="1">
      <alignment wrapText="1"/>
    </xf>
    <xf numFmtId="0" fontId="34" fillId="24" borderId="12" xfId="61" applyFont="1" applyFill="1" applyBorder="1"/>
    <xf numFmtId="0" fontId="34" fillId="24" borderId="12" xfId="61" applyFont="1" applyFill="1" applyBorder="1" applyAlignment="1">
      <alignment horizontal="center" wrapText="1"/>
    </xf>
    <xf numFmtId="0" fontId="34" fillId="24" borderId="24" xfId="61" applyFont="1" applyFill="1" applyBorder="1" applyAlignment="1">
      <alignment horizontal="center" wrapText="1"/>
    </xf>
    <xf numFmtId="0" fontId="34" fillId="24" borderId="23" xfId="61" applyFont="1" applyFill="1" applyBorder="1" applyAlignment="1">
      <alignment horizontal="center" wrapText="1"/>
    </xf>
    <xf numFmtId="0" fontId="34" fillId="24" borderId="16" xfId="61" applyFont="1" applyFill="1" applyBorder="1" applyAlignment="1">
      <alignment wrapText="1"/>
    </xf>
    <xf numFmtId="0" fontId="6" fillId="0" borderId="0" xfId="61" applyFont="1" applyAlignment="1">
      <alignment horizontal="left" wrapText="1"/>
    </xf>
    <xf numFmtId="1" fontId="34" fillId="25" borderId="22" xfId="61" applyNumberFormat="1" applyFont="1" applyFill="1" applyBorder="1" applyAlignment="1">
      <alignment horizontal="center"/>
    </xf>
    <xf numFmtId="1" fontId="34" fillId="30" borderId="22" xfId="61" applyNumberFormat="1" applyFont="1" applyFill="1" applyBorder="1" applyAlignment="1">
      <alignment horizontal="center"/>
    </xf>
    <xf numFmtId="1" fontId="34" fillId="30" borderId="14" xfId="61" applyNumberFormat="1" applyFont="1" applyFill="1" applyBorder="1" applyAlignment="1">
      <alignment horizontal="center"/>
    </xf>
    <xf numFmtId="1" fontId="34" fillId="30" borderId="28" xfId="61" applyNumberFormat="1" applyFont="1" applyFill="1" applyBorder="1" applyAlignment="1">
      <alignment horizontal="center"/>
    </xf>
    <xf numFmtId="0" fontId="34" fillId="30" borderId="14" xfId="61" applyFont="1" applyFill="1" applyBorder="1"/>
    <xf numFmtId="0" fontId="0" fillId="33" borderId="14" xfId="0" applyFill="1" applyBorder="1"/>
    <xf numFmtId="1" fontId="5" fillId="33" borderId="27" xfId="0" applyNumberFormat="1" applyFont="1" applyFill="1" applyBorder="1" applyAlignment="1">
      <alignment horizontal="right"/>
    </xf>
    <xf numFmtId="1" fontId="5" fillId="33" borderId="14" xfId="0" applyNumberFormat="1" applyFont="1" applyFill="1" applyBorder="1" applyAlignment="1">
      <alignment horizontal="left"/>
    </xf>
    <xf numFmtId="1" fontId="5" fillId="33" borderId="14" xfId="0" applyNumberFormat="1" applyFont="1" applyFill="1" applyBorder="1" applyAlignment="1">
      <alignment horizontal="right"/>
    </xf>
    <xf numFmtId="1" fontId="0" fillId="33" borderId="27" xfId="0" applyNumberFormat="1" applyFill="1" applyBorder="1" applyAlignment="1">
      <alignment horizontal="center"/>
    </xf>
    <xf numFmtId="1" fontId="0" fillId="33" borderId="14" xfId="0" applyNumberFormat="1" applyFill="1" applyBorder="1" applyAlignment="1">
      <alignment horizontal="center"/>
    </xf>
    <xf numFmtId="1" fontId="5" fillId="32" borderId="21" xfId="0" applyNumberFormat="1" applyFont="1" applyFill="1" applyBorder="1" applyAlignment="1">
      <alignment horizontal="right"/>
    </xf>
    <xf numFmtId="1" fontId="5" fillId="32" borderId="0" xfId="0" applyNumberFormat="1" applyFont="1" applyFill="1" applyAlignment="1">
      <alignment horizontal="right"/>
    </xf>
    <xf numFmtId="0" fontId="0" fillId="33" borderId="0" xfId="0" applyFill="1"/>
    <xf numFmtId="1" fontId="5" fillId="33" borderId="21" xfId="0" applyNumberFormat="1" applyFont="1" applyFill="1" applyBorder="1" applyAlignment="1">
      <alignment horizontal="right"/>
    </xf>
    <xf numFmtId="1" fontId="5" fillId="33" borderId="0" xfId="0" applyNumberFormat="1" applyFont="1" applyFill="1" applyAlignment="1">
      <alignment horizontal="left"/>
    </xf>
    <xf numFmtId="1" fontId="5" fillId="33" borderId="0" xfId="0" applyNumberFormat="1" applyFont="1" applyFill="1" applyAlignment="1">
      <alignment horizontal="right"/>
    </xf>
    <xf numFmtId="1" fontId="5" fillId="33" borderId="22" xfId="0" applyNumberFormat="1" applyFont="1" applyFill="1" applyBorder="1" applyAlignment="1">
      <alignment horizontal="left"/>
    </xf>
    <xf numFmtId="1" fontId="0" fillId="33" borderId="21" xfId="0" applyNumberFormat="1" applyFill="1" applyBorder="1" applyAlignment="1">
      <alignment horizontal="center"/>
    </xf>
    <xf numFmtId="1" fontId="0" fillId="33" borderId="0" xfId="0" applyNumberFormat="1" applyFill="1" applyAlignment="1">
      <alignment horizontal="center"/>
    </xf>
    <xf numFmtId="1" fontId="5" fillId="33" borderId="14" xfId="61" applyNumberFormat="1" applyFill="1" applyBorder="1" applyAlignment="1">
      <alignment horizontal="left"/>
    </xf>
    <xf numFmtId="1" fontId="5" fillId="32" borderId="0" xfId="61" applyNumberFormat="1" applyFill="1" applyAlignment="1">
      <alignment horizontal="left"/>
    </xf>
    <xf numFmtId="1" fontId="5" fillId="33" borderId="0" xfId="61" applyNumberFormat="1" applyFill="1" applyAlignment="1">
      <alignment horizontal="left"/>
    </xf>
    <xf numFmtId="0" fontId="34" fillId="24" borderId="23" xfId="61" applyFont="1" applyFill="1" applyBorder="1" applyAlignment="1">
      <alignment wrapText="1"/>
    </xf>
    <xf numFmtId="1" fontId="34" fillId="30" borderId="14" xfId="61" quotePrefix="1" applyNumberFormat="1" applyFont="1" applyFill="1" applyBorder="1" applyAlignment="1">
      <alignment horizontal="center"/>
    </xf>
    <xf numFmtId="1" fontId="34" fillId="30" borderId="0" xfId="61" quotePrefix="1" applyNumberFormat="1" applyFont="1" applyFill="1" applyAlignment="1">
      <alignment horizontal="center"/>
    </xf>
    <xf numFmtId="1" fontId="34" fillId="25" borderId="0" xfId="61" quotePrefix="1" applyNumberFormat="1" applyFont="1" applyFill="1" applyAlignment="1">
      <alignment horizontal="center"/>
    </xf>
    <xf numFmtId="0" fontId="34" fillId="25" borderId="24" xfId="0" applyFont="1" applyFill="1" applyBorder="1" applyAlignment="1">
      <alignment horizontal="center" wrapText="1"/>
    </xf>
    <xf numFmtId="0" fontId="6" fillId="0" borderId="33" xfId="0" applyFont="1" applyBorder="1" applyAlignment="1">
      <alignment horizontal="left" wrapText="1"/>
    </xf>
    <xf numFmtId="164" fontId="5" fillId="33" borderId="27" xfId="0" applyNumberFormat="1" applyFont="1" applyFill="1" applyBorder="1" applyAlignment="1">
      <alignment horizontal="right"/>
    </xf>
    <xf numFmtId="164" fontId="5" fillId="32" borderId="21" xfId="0" applyNumberFormat="1" applyFont="1" applyFill="1" applyBorder="1" applyAlignment="1">
      <alignment horizontal="right"/>
    </xf>
    <xf numFmtId="164" fontId="5" fillId="33" borderId="21" xfId="0" applyNumberFormat="1" applyFont="1" applyFill="1" applyBorder="1" applyAlignment="1">
      <alignment horizontal="right"/>
    </xf>
    <xf numFmtId="164" fontId="5" fillId="33" borderId="14" xfId="0" applyNumberFormat="1" applyFont="1" applyFill="1" applyBorder="1" applyAlignment="1">
      <alignment horizontal="right"/>
    </xf>
    <xf numFmtId="164" fontId="5" fillId="32" borderId="0" xfId="0" applyNumberFormat="1" applyFont="1" applyFill="1" applyAlignment="1">
      <alignment horizontal="right"/>
    </xf>
    <xf numFmtId="164" fontId="5" fillId="33" borderId="0" xfId="0" applyNumberFormat="1" applyFont="1" applyFill="1" applyAlignment="1">
      <alignment horizontal="right"/>
    </xf>
    <xf numFmtId="164" fontId="5" fillId="28" borderId="21" xfId="0" applyNumberFormat="1" applyFont="1" applyFill="1" applyBorder="1" applyAlignment="1">
      <alignment horizontal="right"/>
    </xf>
    <xf numFmtId="164" fontId="5" fillId="29" borderId="21" xfId="0" applyNumberFormat="1" applyFont="1" applyFill="1" applyBorder="1" applyAlignment="1">
      <alignment horizontal="right"/>
    </xf>
    <xf numFmtId="164" fontId="5" fillId="28" borderId="14" xfId="0" applyNumberFormat="1" applyFont="1" applyFill="1" applyBorder="1" applyAlignment="1">
      <alignment horizontal="left"/>
    </xf>
    <xf numFmtId="164" fontId="5" fillId="28" borderId="28" xfId="0" applyNumberFormat="1" applyFont="1" applyFill="1" applyBorder="1" applyAlignment="1">
      <alignment horizontal="left"/>
    </xf>
    <xf numFmtId="164" fontId="5" fillId="28" borderId="22" xfId="0" applyNumberFormat="1" applyFont="1" applyFill="1" applyBorder="1" applyAlignment="1">
      <alignment horizontal="left"/>
    </xf>
    <xf numFmtId="164" fontId="5" fillId="28" borderId="0" xfId="0" applyNumberFormat="1" applyFont="1" applyFill="1" applyAlignment="1">
      <alignment horizontal="right"/>
    </xf>
    <xf numFmtId="164" fontId="5" fillId="29" borderId="0" xfId="0" applyNumberFormat="1" applyFont="1" applyFill="1" applyAlignment="1">
      <alignment horizontal="right"/>
    </xf>
    <xf numFmtId="164" fontId="5" fillId="33" borderId="14" xfId="0" applyNumberFormat="1" applyFont="1" applyFill="1" applyBorder="1" applyAlignment="1">
      <alignment horizontal="left"/>
    </xf>
    <xf numFmtId="164" fontId="5" fillId="32" borderId="0" xfId="0" applyNumberFormat="1" applyFont="1" applyFill="1" applyAlignment="1">
      <alignment horizontal="left"/>
    </xf>
    <xf numFmtId="164" fontId="5" fillId="33" borderId="0" xfId="0" applyNumberFormat="1" applyFont="1" applyFill="1" applyAlignment="1">
      <alignment horizontal="left"/>
    </xf>
    <xf numFmtId="164" fontId="5" fillId="33" borderId="22" xfId="0" applyNumberFormat="1" applyFont="1" applyFill="1" applyBorder="1" applyAlignment="1">
      <alignment horizontal="left"/>
    </xf>
    <xf numFmtId="1" fontId="43" fillId="26" borderId="27" xfId="62" applyNumberFormat="1" applyFont="1" applyFill="1" applyBorder="1" applyAlignment="1">
      <alignment horizontal="center"/>
    </xf>
    <xf numFmtId="1" fontId="43" fillId="26" borderId="14" xfId="62" applyNumberFormat="1" applyFont="1" applyFill="1" applyBorder="1" applyAlignment="1">
      <alignment horizontal="center"/>
    </xf>
    <xf numFmtId="1" fontId="43" fillId="31" borderId="23" xfId="62" applyNumberFormat="1" applyFont="1" applyFill="1" applyBorder="1" applyAlignment="1">
      <alignment horizontal="center"/>
    </xf>
    <xf numFmtId="1" fontId="43" fillId="31" borderId="12" xfId="62" applyNumberFormat="1" applyFont="1" applyFill="1" applyBorder="1" applyAlignment="1">
      <alignment horizontal="center"/>
    </xf>
    <xf numFmtId="1" fontId="43" fillId="31" borderId="27" xfId="62" applyNumberFormat="1" applyFont="1" applyFill="1" applyBorder="1" applyAlignment="1">
      <alignment horizontal="center"/>
    </xf>
    <xf numFmtId="1" fontId="43" fillId="31" borderId="14" xfId="62" applyNumberFormat="1" applyFont="1" applyFill="1" applyBorder="1" applyAlignment="1">
      <alignment horizontal="center"/>
    </xf>
    <xf numFmtId="1" fontId="34" fillId="25" borderId="33" xfId="0" quotePrefix="1" applyNumberFormat="1" applyFont="1" applyFill="1" applyBorder="1" applyAlignment="1">
      <alignment horizontal="left"/>
    </xf>
    <xf numFmtId="0" fontId="6" fillId="0" borderId="33" xfId="0" applyFont="1" applyBorder="1" applyAlignment="1">
      <alignment wrapText="1"/>
    </xf>
    <xf numFmtId="164" fontId="34" fillId="25" borderId="33" xfId="0" quotePrefix="1" applyNumberFormat="1" applyFont="1" applyFill="1" applyBorder="1" applyAlignment="1">
      <alignment horizontal="right"/>
    </xf>
    <xf numFmtId="164" fontId="34" fillId="25" borderId="33" xfId="0" quotePrefix="1" applyNumberFormat="1" applyFont="1" applyFill="1" applyBorder="1" applyAlignment="1">
      <alignment horizontal="center"/>
    </xf>
    <xf numFmtId="1" fontId="34" fillId="25" borderId="33" xfId="0" quotePrefix="1" applyNumberFormat="1" applyFont="1" applyFill="1" applyBorder="1" applyAlignment="1">
      <alignment horizontal="right"/>
    </xf>
    <xf numFmtId="0" fontId="34" fillId="24" borderId="11" xfId="0" applyFont="1" applyFill="1" applyBorder="1" applyAlignment="1">
      <alignment horizontal="left" wrapText="1"/>
    </xf>
    <xf numFmtId="1" fontId="34" fillId="30" borderId="14" xfId="61" quotePrefix="1" applyNumberFormat="1" applyFont="1" applyFill="1" applyBorder="1" applyAlignment="1">
      <alignment horizontal="right"/>
    </xf>
    <xf numFmtId="1" fontId="34" fillId="30" borderId="28" xfId="61" quotePrefix="1" applyNumberFormat="1" applyFont="1" applyFill="1" applyBorder="1" applyAlignment="1">
      <alignment horizontal="right"/>
    </xf>
    <xf numFmtId="1" fontId="34" fillId="30" borderId="0" xfId="61" applyNumberFormat="1" applyFont="1" applyFill="1" applyAlignment="1">
      <alignment horizontal="right"/>
    </xf>
    <xf numFmtId="1" fontId="34" fillId="30" borderId="0" xfId="61" quotePrefix="1" applyNumberFormat="1" applyFont="1" applyFill="1" applyAlignment="1">
      <alignment horizontal="right"/>
    </xf>
    <xf numFmtId="1" fontId="34" fillId="30" borderId="22" xfId="61" quotePrefix="1" applyNumberFormat="1" applyFont="1" applyFill="1" applyBorder="1" applyAlignment="1">
      <alignment horizontal="right"/>
    </xf>
    <xf numFmtId="1" fontId="34" fillId="25" borderId="0" xfId="61" quotePrefix="1" applyNumberFormat="1" applyFont="1" applyFill="1" applyAlignment="1">
      <alignment horizontal="right"/>
    </xf>
    <xf numFmtId="1" fontId="34" fillId="25" borderId="22" xfId="61" quotePrefix="1" applyNumberFormat="1" applyFont="1" applyFill="1" applyBorder="1" applyAlignment="1">
      <alignment horizontal="right"/>
    </xf>
    <xf numFmtId="1" fontId="34" fillId="30" borderId="14" xfId="61" applyNumberFormat="1" applyFont="1" applyFill="1" applyBorder="1" applyAlignment="1">
      <alignment horizontal="right"/>
    </xf>
    <xf numFmtId="1" fontId="5" fillId="28" borderId="27" xfId="0" applyNumberFormat="1" applyFont="1" applyFill="1" applyBorder="1" applyAlignment="1">
      <alignment horizontal="right"/>
    </xf>
    <xf numFmtId="1" fontId="5" fillId="28" borderId="14" xfId="0" applyNumberFormat="1" applyFont="1" applyFill="1" applyBorder="1" applyAlignment="1">
      <alignment horizontal="right"/>
    </xf>
    <xf numFmtId="164" fontId="5" fillId="28" borderId="27" xfId="0" applyNumberFormat="1" applyFont="1" applyFill="1" applyBorder="1" applyAlignment="1">
      <alignment horizontal="right"/>
    </xf>
    <xf numFmtId="164" fontId="5" fillId="28" borderId="14" xfId="0" applyNumberFormat="1" applyFont="1" applyFill="1" applyBorder="1" applyAlignment="1">
      <alignment horizontal="right"/>
    </xf>
    <xf numFmtId="1" fontId="5" fillId="28" borderId="14" xfId="61" applyNumberFormat="1" applyFill="1" applyBorder="1" applyAlignment="1">
      <alignment horizontal="left"/>
    </xf>
    <xf numFmtId="1" fontId="5" fillId="33" borderId="12" xfId="61" applyNumberFormat="1" applyFill="1" applyBorder="1" applyAlignment="1">
      <alignment horizontal="left"/>
    </xf>
    <xf numFmtId="164" fontId="5" fillId="29" borderId="27" xfId="0" applyNumberFormat="1" applyFont="1" applyFill="1" applyBorder="1" applyAlignment="1">
      <alignment horizontal="right"/>
    </xf>
    <xf numFmtId="164" fontId="5" fillId="29" borderId="14" xfId="0" applyNumberFormat="1" applyFont="1" applyFill="1" applyBorder="1" applyAlignment="1">
      <alignment horizontal="left"/>
    </xf>
    <xf numFmtId="164" fontId="5" fillId="29" borderId="14" xfId="0" applyNumberFormat="1" applyFont="1" applyFill="1" applyBorder="1" applyAlignment="1">
      <alignment horizontal="right"/>
    </xf>
    <xf numFmtId="0" fontId="34" fillId="25" borderId="34" xfId="0" applyFont="1" applyFill="1" applyBorder="1" applyAlignment="1">
      <alignment horizontal="center" wrapText="1"/>
    </xf>
    <xf numFmtId="0" fontId="34" fillId="25" borderId="35" xfId="0" applyFont="1" applyFill="1" applyBorder="1" applyAlignment="1">
      <alignment horizontal="center" wrapText="1"/>
    </xf>
    <xf numFmtId="1" fontId="5" fillId="28" borderId="21" xfId="47" applyNumberFormat="1" applyFont="1" applyFill="1" applyBorder="1" applyAlignment="1">
      <alignment horizontal="center" vertical="center"/>
    </xf>
    <xf numFmtId="0" fontId="5" fillId="33" borderId="0" xfId="43" applyFont="1" applyFill="1"/>
    <xf numFmtId="1" fontId="5" fillId="33" borderId="21" xfId="43" applyNumberFormat="1" applyFont="1" applyFill="1" applyBorder="1" applyAlignment="1">
      <alignment horizontal="center"/>
    </xf>
    <xf numFmtId="164" fontId="5" fillId="33" borderId="0" xfId="43" applyNumberFormat="1" applyFont="1" applyFill="1" applyAlignment="1">
      <alignment horizontal="center"/>
    </xf>
    <xf numFmtId="164" fontId="5" fillId="33" borderId="22" xfId="43" applyNumberFormat="1" applyFont="1" applyFill="1" applyBorder="1" applyAlignment="1">
      <alignment horizontal="center"/>
    </xf>
    <xf numFmtId="1" fontId="5" fillId="33" borderId="21" xfId="47" applyNumberFormat="1" applyFont="1" applyFill="1" applyBorder="1" applyAlignment="1">
      <alignment horizontal="center" vertical="center"/>
    </xf>
    <xf numFmtId="164" fontId="5" fillId="33" borderId="0" xfId="48" applyNumberFormat="1" applyFont="1" applyFill="1" applyAlignment="1">
      <alignment horizontal="center" vertical="center"/>
    </xf>
    <xf numFmtId="1" fontId="5" fillId="33" borderId="0" xfId="47" applyNumberFormat="1" applyFont="1" applyFill="1" applyAlignment="1">
      <alignment horizontal="center" vertical="center"/>
    </xf>
    <xf numFmtId="0" fontId="5" fillId="31" borderId="14" xfId="40" applyFont="1" applyFill="1" applyBorder="1" applyAlignment="1">
      <alignment vertical="top"/>
    </xf>
    <xf numFmtId="0" fontId="33" fillId="31" borderId="14" xfId="40" applyFont="1" applyFill="1" applyBorder="1" applyAlignment="1">
      <alignment vertical="top" wrapText="1"/>
    </xf>
    <xf numFmtId="0" fontId="33" fillId="31" borderId="14" xfId="40" applyFont="1" applyFill="1" applyBorder="1" applyAlignment="1">
      <alignment vertical="top"/>
    </xf>
    <xf numFmtId="0" fontId="5" fillId="31" borderId="14" xfId="40" applyFont="1" applyFill="1" applyBorder="1"/>
    <xf numFmtId="0" fontId="5" fillId="31" borderId="14" xfId="40" applyFont="1" applyFill="1" applyBorder="1" applyAlignment="1">
      <alignment vertical="top" wrapText="1"/>
    </xf>
    <xf numFmtId="0" fontId="44" fillId="31" borderId="14" xfId="40" applyFont="1" applyFill="1" applyBorder="1" applyAlignment="1">
      <alignment vertical="top" wrapText="1"/>
    </xf>
    <xf numFmtId="0" fontId="5" fillId="31" borderId="15" xfId="40" applyFont="1" applyFill="1" applyBorder="1" applyAlignment="1">
      <alignment vertical="top"/>
    </xf>
    <xf numFmtId="0" fontId="33" fillId="31" borderId="15" xfId="40" applyFont="1" applyFill="1" applyBorder="1" applyAlignment="1">
      <alignment vertical="top" wrapText="1"/>
    </xf>
    <xf numFmtId="0" fontId="5" fillId="31" borderId="0" xfId="40" applyFont="1" applyFill="1" applyAlignment="1">
      <alignment horizontal="left" vertical="top"/>
    </xf>
    <xf numFmtId="0" fontId="5" fillId="31" borderId="0" xfId="40" applyFont="1" applyFill="1" applyAlignment="1">
      <alignment vertical="top"/>
    </xf>
    <xf numFmtId="0" fontId="33" fillId="31" borderId="0" xfId="40" applyFont="1" applyFill="1" applyAlignment="1">
      <alignment vertical="top" wrapText="1"/>
    </xf>
    <xf numFmtId="0" fontId="5" fillId="31" borderId="13" xfId="40" applyFont="1" applyFill="1" applyBorder="1" applyAlignment="1">
      <alignment vertical="top"/>
    </xf>
    <xf numFmtId="0" fontId="33" fillId="31" borderId="13" xfId="40" applyFont="1" applyFill="1" applyBorder="1" applyAlignment="1">
      <alignment vertical="top" wrapText="1"/>
    </xf>
    <xf numFmtId="166" fontId="34" fillId="25" borderId="0" xfId="0" applyNumberFormat="1" applyFont="1" applyFill="1" applyAlignment="1">
      <alignment horizontal="center" wrapText="1"/>
    </xf>
    <xf numFmtId="166" fontId="34" fillId="25" borderId="21" xfId="0" applyNumberFormat="1" applyFont="1" applyFill="1" applyBorder="1" applyAlignment="1">
      <alignment horizontal="center" wrapText="1"/>
    </xf>
    <xf numFmtId="0" fontId="34" fillId="25" borderId="14" xfId="61" applyFont="1" applyFill="1" applyBorder="1" applyAlignment="1">
      <alignment wrapText="1"/>
    </xf>
    <xf numFmtId="0" fontId="34" fillId="25" borderId="14" xfId="61" applyFont="1" applyFill="1" applyBorder="1" applyAlignment="1">
      <alignment horizontal="left" wrapText="1"/>
    </xf>
    <xf numFmtId="0" fontId="5" fillId="0" borderId="0" xfId="61" applyAlignment="1">
      <alignment vertical="top" wrapText="1"/>
    </xf>
    <xf numFmtId="165" fontId="5" fillId="0" borderId="0" xfId="61" applyNumberFormat="1" applyAlignment="1">
      <alignment horizontal="left"/>
    </xf>
    <xf numFmtId="0" fontId="34" fillId="24" borderId="15" xfId="0" applyFont="1" applyFill="1" applyBorder="1" applyAlignment="1">
      <alignment wrapText="1"/>
    </xf>
    <xf numFmtId="0" fontId="34" fillId="24" borderId="15" xfId="0" applyFont="1" applyFill="1" applyBorder="1"/>
    <xf numFmtId="0" fontId="34" fillId="25" borderId="0" xfId="0" applyFont="1" applyFill="1" applyAlignment="1">
      <alignment horizontal="center" wrapText="1"/>
    </xf>
    <xf numFmtId="0" fontId="34" fillId="25" borderId="21" xfId="0" applyFont="1" applyFill="1" applyBorder="1" applyAlignment="1">
      <alignment horizontal="center" wrapText="1"/>
    </xf>
    <xf numFmtId="0" fontId="0" fillId="33" borderId="0" xfId="0" applyFill="1" applyAlignment="1">
      <alignment wrapText="1"/>
    </xf>
    <xf numFmtId="1" fontId="5" fillId="33" borderId="21" xfId="0" applyNumberFormat="1" applyFont="1" applyFill="1" applyBorder="1" applyAlignment="1">
      <alignment horizontal="right" wrapText="1"/>
    </xf>
    <xf numFmtId="1" fontId="5" fillId="33" borderId="0" xfId="0" applyNumberFormat="1" applyFont="1" applyFill="1" applyAlignment="1">
      <alignment horizontal="left" wrapText="1"/>
    </xf>
    <xf numFmtId="1" fontId="5" fillId="33" borderId="0" xfId="0" applyNumberFormat="1" applyFont="1" applyFill="1" applyAlignment="1">
      <alignment horizontal="right" wrapText="1"/>
    </xf>
    <xf numFmtId="164" fontId="5" fillId="33" borderId="21" xfId="0" applyNumberFormat="1" applyFont="1" applyFill="1" applyBorder="1" applyAlignment="1">
      <alignment horizontal="right" wrapText="1"/>
    </xf>
    <xf numFmtId="164" fontId="5" fillId="33" borderId="0" xfId="0" applyNumberFormat="1" applyFont="1" applyFill="1" applyAlignment="1">
      <alignment horizontal="right" wrapText="1"/>
    </xf>
    <xf numFmtId="1" fontId="0" fillId="33" borderId="21" xfId="0" applyNumberFormat="1" applyFill="1" applyBorder="1" applyAlignment="1">
      <alignment horizontal="center" wrapText="1"/>
    </xf>
    <xf numFmtId="1" fontId="0" fillId="33" borderId="0" xfId="0" applyNumberFormat="1" applyFill="1" applyAlignment="1">
      <alignment horizontal="center" wrapText="1"/>
    </xf>
    <xf numFmtId="0" fontId="0" fillId="28" borderId="0" xfId="0" applyFill="1" applyAlignment="1">
      <alignment wrapText="1"/>
    </xf>
    <xf numFmtId="1" fontId="5" fillId="28" borderId="21" xfId="0" applyNumberFormat="1" applyFont="1" applyFill="1" applyBorder="1" applyAlignment="1">
      <alignment horizontal="right" wrapText="1"/>
    </xf>
    <xf numFmtId="1" fontId="5" fillId="28" borderId="0" xfId="0" applyNumberFormat="1" applyFont="1" applyFill="1" applyAlignment="1">
      <alignment horizontal="left" wrapText="1"/>
    </xf>
    <xf numFmtId="1" fontId="5" fillId="28" borderId="0" xfId="0" applyNumberFormat="1" applyFont="1" applyFill="1" applyAlignment="1">
      <alignment horizontal="right" wrapText="1"/>
    </xf>
    <xf numFmtId="164" fontId="5" fillId="28" borderId="21" xfId="0" applyNumberFormat="1" applyFont="1" applyFill="1" applyBorder="1" applyAlignment="1">
      <alignment horizontal="right" wrapText="1"/>
    </xf>
    <xf numFmtId="164" fontId="5" fillId="28" borderId="0" xfId="0" applyNumberFormat="1" applyFont="1" applyFill="1" applyAlignment="1">
      <alignment horizontal="right" wrapText="1"/>
    </xf>
    <xf numFmtId="1" fontId="0" fillId="28" borderId="21" xfId="0" applyNumberFormat="1" applyFill="1" applyBorder="1" applyAlignment="1">
      <alignment horizontal="center" wrapText="1"/>
    </xf>
    <xf numFmtId="1" fontId="0" fillId="28" borderId="0" xfId="0" applyNumberFormat="1" applyFill="1" applyAlignment="1">
      <alignment horizontal="center" wrapText="1"/>
    </xf>
    <xf numFmtId="0" fontId="34" fillId="30" borderId="14" xfId="0" applyFont="1" applyFill="1" applyBorder="1" applyAlignment="1">
      <alignment horizontal="left" wrapText="1"/>
    </xf>
    <xf numFmtId="0" fontId="34" fillId="30" borderId="14" xfId="0" applyFont="1" applyFill="1" applyBorder="1" applyAlignment="1">
      <alignment wrapText="1"/>
    </xf>
    <xf numFmtId="1" fontId="34" fillId="30" borderId="27" xfId="0" quotePrefix="1" applyNumberFormat="1" applyFont="1" applyFill="1" applyBorder="1" applyAlignment="1">
      <alignment horizontal="right" wrapText="1"/>
    </xf>
    <xf numFmtId="1" fontId="34" fillId="30" borderId="14" xfId="0" quotePrefix="1" applyNumberFormat="1" applyFont="1" applyFill="1" applyBorder="1" applyAlignment="1">
      <alignment horizontal="left" wrapText="1"/>
    </xf>
    <xf numFmtId="1" fontId="34" fillId="30" borderId="14" xfId="0" quotePrefix="1" applyNumberFormat="1" applyFont="1" applyFill="1" applyBorder="1" applyAlignment="1">
      <alignment horizontal="right" wrapText="1"/>
    </xf>
    <xf numFmtId="1" fontId="34" fillId="30" borderId="28" xfId="0" quotePrefix="1" applyNumberFormat="1" applyFont="1" applyFill="1" applyBorder="1" applyAlignment="1">
      <alignment horizontal="left" wrapText="1"/>
    </xf>
    <xf numFmtId="164" fontId="34" fillId="30" borderId="14" xfId="0" quotePrefix="1" applyNumberFormat="1" applyFont="1" applyFill="1" applyBorder="1" applyAlignment="1">
      <alignment horizontal="right" wrapText="1"/>
    </xf>
    <xf numFmtId="164" fontId="34" fillId="30" borderId="14" xfId="0" quotePrefix="1" applyNumberFormat="1" applyFont="1" applyFill="1" applyBorder="1" applyAlignment="1">
      <alignment horizontal="left" wrapText="1"/>
    </xf>
    <xf numFmtId="1" fontId="34" fillId="30" borderId="27" xfId="0" quotePrefix="1" applyNumberFormat="1" applyFont="1" applyFill="1" applyBorder="1" applyAlignment="1">
      <alignment horizontal="center" wrapText="1"/>
    </xf>
    <xf numFmtId="1" fontId="34" fillId="30" borderId="14" xfId="0" quotePrefix="1" applyNumberFormat="1" applyFont="1" applyFill="1" applyBorder="1" applyAlignment="1">
      <alignment horizontal="center" wrapText="1"/>
    </xf>
    <xf numFmtId="0" fontId="34" fillId="30" borderId="0" xfId="0" applyFont="1" applyFill="1" applyAlignment="1">
      <alignment horizontal="left" wrapText="1"/>
    </xf>
    <xf numFmtId="0" fontId="34" fillId="30" borderId="0" xfId="0" applyFont="1" applyFill="1" applyAlignment="1">
      <alignment wrapText="1"/>
    </xf>
    <xf numFmtId="1" fontId="34" fillId="30" borderId="21" xfId="0" quotePrefix="1" applyNumberFormat="1" applyFont="1" applyFill="1" applyBorder="1" applyAlignment="1">
      <alignment horizontal="right" wrapText="1"/>
    </xf>
    <xf numFmtId="1" fontId="34" fillId="30" borderId="0" xfId="0" quotePrefix="1" applyNumberFormat="1" applyFont="1" applyFill="1" applyAlignment="1">
      <alignment horizontal="left" wrapText="1"/>
    </xf>
    <xf numFmtId="1" fontId="34" fillId="30" borderId="0" xfId="0" quotePrefix="1" applyNumberFormat="1" applyFont="1" applyFill="1" applyAlignment="1">
      <alignment horizontal="right" wrapText="1"/>
    </xf>
    <xf numFmtId="1" fontId="34" fillId="30" borderId="22" xfId="0" quotePrefix="1" applyNumberFormat="1" applyFont="1" applyFill="1" applyBorder="1" applyAlignment="1">
      <alignment horizontal="left" wrapText="1"/>
    </xf>
    <xf numFmtId="164" fontId="34" fillId="30" borderId="0" xfId="0" quotePrefix="1" applyNumberFormat="1" applyFont="1" applyFill="1" applyAlignment="1">
      <alignment horizontal="right" wrapText="1"/>
    </xf>
    <xf numFmtId="164" fontId="34" fillId="30" borderId="0" xfId="0" quotePrefix="1" applyNumberFormat="1" applyFont="1" applyFill="1" applyAlignment="1">
      <alignment horizontal="left" wrapText="1"/>
    </xf>
    <xf numFmtId="1" fontId="34" fillId="30" borderId="21" xfId="0" quotePrefix="1" applyNumberFormat="1" applyFont="1" applyFill="1" applyBorder="1" applyAlignment="1">
      <alignment horizontal="center" wrapText="1"/>
    </xf>
    <xf numFmtId="1" fontId="34" fillId="30" borderId="0" xfId="0" quotePrefix="1" applyNumberFormat="1" applyFont="1" applyFill="1" applyAlignment="1">
      <alignment horizontal="center" wrapText="1"/>
    </xf>
    <xf numFmtId="0" fontId="34" fillId="24" borderId="0" xfId="0" applyFont="1" applyFill="1" applyAlignment="1">
      <alignment horizontal="left" wrapText="1"/>
    </xf>
    <xf numFmtId="1" fontId="34" fillId="25" borderId="21" xfId="0" quotePrefix="1" applyNumberFormat="1" applyFont="1" applyFill="1" applyBorder="1" applyAlignment="1">
      <alignment horizontal="right" wrapText="1"/>
    </xf>
    <xf numFmtId="1" fontId="34" fillId="25" borderId="0" xfId="0" quotePrefix="1" applyNumberFormat="1" applyFont="1" applyFill="1" applyAlignment="1">
      <alignment horizontal="left" wrapText="1"/>
    </xf>
    <xf numFmtId="1" fontId="34" fillId="25" borderId="0" xfId="0" quotePrefix="1" applyNumberFormat="1" applyFont="1" applyFill="1" applyAlignment="1">
      <alignment horizontal="right" wrapText="1"/>
    </xf>
    <xf numFmtId="1" fontId="34" fillId="25" borderId="22" xfId="0" quotePrefix="1" applyNumberFormat="1" applyFont="1" applyFill="1" applyBorder="1" applyAlignment="1">
      <alignment horizontal="left" wrapText="1"/>
    </xf>
    <xf numFmtId="164" fontId="34" fillId="25" borderId="0" xfId="0" quotePrefix="1" applyNumberFormat="1" applyFont="1" applyFill="1" applyAlignment="1">
      <alignment horizontal="right" wrapText="1"/>
    </xf>
    <xf numFmtId="164" fontId="34" fillId="25" borderId="0" xfId="0" quotePrefix="1" applyNumberFormat="1" applyFont="1" applyFill="1" applyAlignment="1">
      <alignment horizontal="left" wrapText="1"/>
    </xf>
    <xf numFmtId="164" fontId="34" fillId="25" borderId="21" xfId="0" quotePrefix="1" applyNumberFormat="1" applyFont="1" applyFill="1" applyBorder="1" applyAlignment="1">
      <alignment horizontal="center" wrapText="1"/>
    </xf>
    <xf numFmtId="164" fontId="34" fillId="25" borderId="0" xfId="0" quotePrefix="1" applyNumberFormat="1" applyFont="1" applyFill="1" applyAlignment="1">
      <alignment horizontal="center" wrapText="1"/>
    </xf>
    <xf numFmtId="0" fontId="34" fillId="25" borderId="18" xfId="0" applyFont="1" applyFill="1" applyBorder="1" applyAlignment="1">
      <alignment wrapText="1"/>
    </xf>
    <xf numFmtId="0" fontId="5" fillId="0" borderId="0" xfId="0" applyFont="1" applyFill="1" applyAlignment="1">
      <alignment horizontal="left" vertical="top" wrapText="1"/>
    </xf>
    <xf numFmtId="165" fontId="5" fillId="0" borderId="0" xfId="0" applyNumberFormat="1" applyFont="1" applyFill="1" applyAlignment="1">
      <alignment horizontal="left" vertical="top" wrapText="1"/>
    </xf>
    <xf numFmtId="3" fontId="5" fillId="0" borderId="0" xfId="0" applyNumberFormat="1" applyFont="1" applyFill="1" applyAlignment="1">
      <alignment horizontal="center" vertical="top" wrapText="1"/>
    </xf>
    <xf numFmtId="0" fontId="5" fillId="0" borderId="0" xfId="0" applyFont="1" applyFill="1" applyAlignment="1">
      <alignment horizontal="left"/>
    </xf>
    <xf numFmtId="0" fontId="5" fillId="0" borderId="18" xfId="0" applyFont="1" applyFill="1" applyBorder="1" applyAlignment="1">
      <alignment horizontal="left" vertical="top" wrapText="1"/>
    </xf>
    <xf numFmtId="165" fontId="5" fillId="0" borderId="18" xfId="0" applyNumberFormat="1" applyFont="1" applyFill="1" applyBorder="1" applyAlignment="1">
      <alignment horizontal="left" vertical="top" wrapText="1"/>
    </xf>
    <xf numFmtId="3" fontId="5" fillId="0" borderId="18" xfId="0" quotePrefix="1" applyNumberFormat="1" applyFont="1" applyFill="1" applyBorder="1" applyAlignment="1">
      <alignment horizontal="center" vertical="top" wrapText="1"/>
    </xf>
    <xf numFmtId="0" fontId="5" fillId="0" borderId="18" xfId="0" applyFont="1" applyFill="1" applyBorder="1" applyAlignment="1">
      <alignment horizontal="left"/>
    </xf>
    <xf numFmtId="0" fontId="5" fillId="26" borderId="0" xfId="0" applyFont="1" applyFill="1" applyAlignment="1">
      <alignment horizontal="left" vertical="top" wrapText="1"/>
    </xf>
    <xf numFmtId="165" fontId="5" fillId="26" borderId="0" xfId="0" applyNumberFormat="1" applyFont="1" applyFill="1" applyAlignment="1">
      <alignment horizontal="left" vertical="top" wrapText="1"/>
    </xf>
    <xf numFmtId="3" fontId="5" fillId="26" borderId="0" xfId="0" applyNumberFormat="1" applyFont="1" applyFill="1" applyAlignment="1">
      <alignment horizontal="center" vertical="top" wrapText="1"/>
    </xf>
    <xf numFmtId="0" fontId="5" fillId="26" borderId="0" xfId="0" applyFont="1" applyFill="1" applyAlignment="1">
      <alignment horizontal="left" vertical="center" wrapText="1"/>
    </xf>
    <xf numFmtId="165" fontId="5" fillId="26" borderId="0" xfId="0" applyNumberFormat="1" applyFont="1" applyFill="1" applyAlignment="1">
      <alignment horizontal="left" vertical="center"/>
    </xf>
    <xf numFmtId="165" fontId="0" fillId="26" borderId="0" xfId="0" applyNumberFormat="1" applyFill="1" applyAlignment="1">
      <alignment horizontal="left" vertical="center"/>
    </xf>
    <xf numFmtId="3" fontId="5" fillId="26" borderId="0" xfId="0" applyNumberFormat="1" applyFont="1" applyFill="1" applyAlignment="1">
      <alignment horizontal="center" vertical="center" wrapText="1"/>
    </xf>
    <xf numFmtId="0" fontId="5" fillId="0" borderId="0" xfId="0" applyFont="1" applyFill="1" applyAlignment="1">
      <alignment horizontal="justify" vertical="top" wrapText="1"/>
    </xf>
    <xf numFmtId="0" fontId="5" fillId="0" borderId="18" xfId="0" applyFont="1" applyFill="1" applyBorder="1" applyAlignment="1">
      <alignment horizontal="justify" vertical="top" wrapText="1"/>
    </xf>
    <xf numFmtId="0" fontId="5" fillId="26" borderId="0" xfId="0" applyFont="1" applyFill="1" applyAlignment="1">
      <alignment horizontal="justify" vertical="top" wrapText="1"/>
    </xf>
    <xf numFmtId="3" fontId="5" fillId="0" borderId="0" xfId="0" quotePrefix="1" applyNumberFormat="1" applyFont="1" applyFill="1" applyAlignment="1">
      <alignment horizontal="center" vertical="top" wrapText="1"/>
    </xf>
    <xf numFmtId="0" fontId="0" fillId="0" borderId="0" xfId="0" applyFill="1" applyAlignment="1">
      <alignment horizontal="left"/>
    </xf>
    <xf numFmtId="0" fontId="5" fillId="26" borderId="18" xfId="0" applyFont="1" applyFill="1" applyBorder="1" applyAlignment="1">
      <alignment horizontal="left" vertical="center" wrapText="1"/>
    </xf>
    <xf numFmtId="0" fontId="5" fillId="26" borderId="18" xfId="0" applyFont="1" applyFill="1" applyBorder="1" applyAlignment="1">
      <alignment horizontal="justify" vertical="center" wrapText="1"/>
    </xf>
    <xf numFmtId="165" fontId="5" fillId="26" borderId="18" xfId="0" applyNumberFormat="1" applyFont="1" applyFill="1" applyBorder="1" applyAlignment="1">
      <alignment horizontal="left" vertical="center"/>
    </xf>
    <xf numFmtId="165" fontId="0" fillId="26" borderId="18" xfId="0" applyNumberFormat="1" applyFill="1" applyBorder="1" applyAlignment="1">
      <alignment horizontal="left" vertical="center"/>
    </xf>
    <xf numFmtId="3" fontId="5" fillId="26" borderId="18" xfId="0" applyNumberFormat="1" applyFont="1" applyFill="1" applyBorder="1" applyAlignment="1">
      <alignment horizontal="center" vertical="center" wrapText="1"/>
    </xf>
    <xf numFmtId="1" fontId="5" fillId="0" borderId="0" xfId="61" applyNumberFormat="1" applyFill="1" applyAlignment="1">
      <alignment horizontal="left"/>
    </xf>
    <xf numFmtId="0" fontId="43" fillId="0" borderId="0" xfId="62" applyFont="1" applyFill="1"/>
    <xf numFmtId="1" fontId="43" fillId="0" borderId="0" xfId="62" applyNumberFormat="1" applyFont="1" applyFill="1" applyAlignment="1">
      <alignment horizontal="center"/>
    </xf>
    <xf numFmtId="164" fontId="43" fillId="0" borderId="0" xfId="62" applyNumberFormat="1" applyFont="1" applyFill="1" applyAlignment="1">
      <alignment horizontal="center"/>
    </xf>
    <xf numFmtId="1" fontId="43" fillId="0" borderId="21" xfId="62" applyNumberFormat="1" applyFont="1" applyFill="1" applyBorder="1" applyAlignment="1">
      <alignment horizontal="center"/>
    </xf>
    <xf numFmtId="1" fontId="5" fillId="26" borderId="0" xfId="61" applyNumberFormat="1" applyFill="1" applyAlignment="1">
      <alignment horizontal="left"/>
    </xf>
    <xf numFmtId="0" fontId="5" fillId="26" borderId="0" xfId="61" applyFill="1"/>
    <xf numFmtId="1" fontId="5" fillId="0" borderId="27" xfId="0" applyNumberFormat="1" applyFont="1" applyFill="1" applyBorder="1" applyAlignment="1">
      <alignment horizontal="right"/>
    </xf>
    <xf numFmtId="1" fontId="5" fillId="0" borderId="14" xfId="0" applyNumberFormat="1" applyFont="1" applyFill="1" applyBorder="1" applyAlignment="1">
      <alignment horizontal="left"/>
    </xf>
    <xf numFmtId="1" fontId="5" fillId="0" borderId="14" xfId="0" applyNumberFormat="1" applyFont="1" applyFill="1" applyBorder="1" applyAlignment="1">
      <alignment horizontal="right"/>
    </xf>
    <xf numFmtId="164" fontId="5" fillId="0" borderId="27" xfId="0" applyNumberFormat="1" applyFont="1" applyFill="1" applyBorder="1" applyAlignment="1">
      <alignment horizontal="right"/>
    </xf>
    <xf numFmtId="164" fontId="5" fillId="0" borderId="14" xfId="0" applyNumberFormat="1" applyFont="1" applyFill="1" applyBorder="1" applyAlignment="1">
      <alignment horizontal="right"/>
    </xf>
    <xf numFmtId="1" fontId="0" fillId="0" borderId="27" xfId="0" applyNumberFormat="1" applyFill="1" applyBorder="1" applyAlignment="1">
      <alignment horizontal="center"/>
    </xf>
    <xf numFmtId="1" fontId="0" fillId="0" borderId="14" xfId="0" applyNumberFormat="1" applyFill="1" applyBorder="1" applyAlignment="1">
      <alignment horizontal="center"/>
    </xf>
    <xf numFmtId="0" fontId="5" fillId="0" borderId="14" xfId="0" applyFont="1" applyFill="1" applyBorder="1"/>
    <xf numFmtId="164" fontId="5" fillId="0" borderId="14" xfId="0" applyNumberFormat="1" applyFont="1" applyFill="1" applyBorder="1" applyAlignment="1">
      <alignment horizontal="left"/>
    </xf>
    <xf numFmtId="164" fontId="5" fillId="0" borderId="28" xfId="0" applyNumberFormat="1" applyFont="1" applyFill="1" applyBorder="1" applyAlignment="1">
      <alignment horizontal="left"/>
    </xf>
    <xf numFmtId="0" fontId="0" fillId="0" borderId="0" xfId="0" applyFill="1"/>
    <xf numFmtId="1" fontId="5" fillId="0" borderId="21" xfId="0" applyNumberFormat="1" applyFont="1" applyFill="1" applyBorder="1" applyAlignment="1">
      <alignment horizontal="right"/>
    </xf>
    <xf numFmtId="1" fontId="5" fillId="0" borderId="0" xfId="0" applyNumberFormat="1" applyFont="1" applyFill="1" applyAlignment="1">
      <alignment horizontal="left"/>
    </xf>
    <xf numFmtId="1" fontId="5" fillId="0" borderId="0" xfId="0" applyNumberFormat="1" applyFont="1" applyFill="1" applyAlignment="1">
      <alignment horizontal="right"/>
    </xf>
    <xf numFmtId="164" fontId="5" fillId="0" borderId="21" xfId="0" applyNumberFormat="1" applyFont="1" applyFill="1" applyBorder="1" applyAlignment="1">
      <alignment horizontal="right"/>
    </xf>
    <xf numFmtId="164" fontId="5" fillId="0" borderId="0" xfId="0" applyNumberFormat="1" applyFont="1" applyFill="1" applyAlignment="1">
      <alignment horizontal="right"/>
    </xf>
    <xf numFmtId="1" fontId="0" fillId="0" borderId="21" xfId="0" applyNumberFormat="1" applyFill="1" applyBorder="1" applyAlignment="1">
      <alignment horizontal="center"/>
    </xf>
    <xf numFmtId="1" fontId="0" fillId="0" borderId="0" xfId="0" applyNumberFormat="1" applyFill="1" applyAlignment="1">
      <alignment horizontal="center"/>
    </xf>
    <xf numFmtId="164" fontId="5" fillId="0" borderId="0" xfId="0" applyNumberFormat="1" applyFont="1" applyFill="1" applyAlignment="1">
      <alignment horizontal="left"/>
    </xf>
    <xf numFmtId="164" fontId="5" fillId="0" borderId="22" xfId="0" applyNumberFormat="1" applyFont="1" applyFill="1" applyBorder="1" applyAlignment="1">
      <alignment horizontal="left"/>
    </xf>
    <xf numFmtId="0" fontId="5" fillId="0" borderId="0" xfId="0" applyFont="1" applyFill="1"/>
    <xf numFmtId="0" fontId="2" fillId="0" borderId="0" xfId="66"/>
    <xf numFmtId="0" fontId="43" fillId="31" borderId="0" xfId="66" applyFont="1" applyFill="1"/>
    <xf numFmtId="0" fontId="43" fillId="31" borderId="0" xfId="66" applyFont="1" applyFill="1" applyAlignment="1">
      <alignment horizontal="center"/>
    </xf>
    <xf numFmtId="0" fontId="5" fillId="31" borderId="0" xfId="61" applyFill="1" applyAlignment="1">
      <alignment vertical="top" wrapText="1"/>
    </xf>
    <xf numFmtId="165" fontId="5" fillId="31" borderId="0" xfId="61" applyNumberFormat="1" applyFill="1" applyAlignment="1">
      <alignment horizontal="center" vertical="top" wrapText="1"/>
    </xf>
    <xf numFmtId="165" fontId="5" fillId="31" borderId="0" xfId="61" applyNumberFormat="1" applyFill="1" applyAlignment="1">
      <alignment horizontal="center" wrapText="1"/>
    </xf>
    <xf numFmtId="0" fontId="43" fillId="26" borderId="0" xfId="66" applyFont="1" applyFill="1"/>
    <xf numFmtId="0" fontId="43" fillId="26" borderId="0" xfId="66" applyFont="1" applyFill="1" applyAlignment="1">
      <alignment horizontal="center"/>
    </xf>
    <xf numFmtId="0" fontId="5" fillId="26" borderId="0" xfId="61" applyFill="1" applyAlignment="1">
      <alignment vertical="top" wrapText="1"/>
    </xf>
    <xf numFmtId="165" fontId="5" fillId="26" borderId="0" xfId="61" applyNumberFormat="1" applyFill="1" applyAlignment="1">
      <alignment horizontal="center" vertical="top" wrapText="1"/>
    </xf>
    <xf numFmtId="14" fontId="5" fillId="31" borderId="0" xfId="61" applyNumberFormat="1" applyFill="1" applyAlignment="1">
      <alignment vertical="top" wrapText="1"/>
    </xf>
    <xf numFmtId="14" fontId="5" fillId="26" borderId="0" xfId="61" applyNumberFormat="1" applyFill="1" applyAlignment="1">
      <alignment vertical="top" wrapText="1"/>
    </xf>
    <xf numFmtId="165" fontId="5" fillId="26" borderId="0" xfId="61" applyNumberFormat="1" applyFill="1" applyAlignment="1">
      <alignment horizontal="center" wrapText="1"/>
    </xf>
    <xf numFmtId="1" fontId="5" fillId="32" borderId="12" xfId="61" applyNumberFormat="1" applyFill="1" applyBorder="1" applyAlignment="1">
      <alignment horizontal="left"/>
    </xf>
    <xf numFmtId="0" fontId="43" fillId="26" borderId="12" xfId="62" applyFont="1" applyFill="1" applyBorder="1"/>
    <xf numFmtId="1" fontId="43" fillId="26" borderId="12" xfId="62" applyNumberFormat="1" applyFont="1" applyFill="1" applyBorder="1" applyAlignment="1">
      <alignment horizontal="center"/>
    </xf>
    <xf numFmtId="164" fontId="43" fillId="26" borderId="12" xfId="62" applyNumberFormat="1" applyFont="1" applyFill="1" applyBorder="1" applyAlignment="1">
      <alignment horizontal="center"/>
    </xf>
    <xf numFmtId="1" fontId="43" fillId="26" borderId="23" xfId="62" applyNumberFormat="1" applyFont="1" applyFill="1" applyBorder="1" applyAlignment="1">
      <alignment horizontal="center"/>
    </xf>
    <xf numFmtId="1" fontId="43" fillId="31" borderId="0" xfId="62" applyNumberFormat="1" applyFont="1" applyFill="1" applyBorder="1" applyAlignment="1">
      <alignment horizontal="center"/>
    </xf>
    <xf numFmtId="1" fontId="43" fillId="26" borderId="0" xfId="62" applyNumberFormat="1" applyFont="1" applyFill="1" applyBorder="1" applyAlignment="1">
      <alignment horizontal="center"/>
    </xf>
    <xf numFmtId="0" fontId="43" fillId="31" borderId="12" xfId="62" applyFont="1" applyFill="1" applyBorder="1"/>
    <xf numFmtId="164" fontId="43" fillId="31" borderId="12" xfId="62" applyNumberFormat="1" applyFont="1" applyFill="1" applyBorder="1" applyAlignment="1">
      <alignment horizontal="center"/>
    </xf>
    <xf numFmtId="1" fontId="5" fillId="32" borderId="0" xfId="61" applyNumberFormat="1" applyFill="1" applyBorder="1" applyAlignment="1">
      <alignment horizontal="left"/>
    </xf>
    <xf numFmtId="0" fontId="43" fillId="26" borderId="0" xfId="62" applyFont="1" applyFill="1" applyBorder="1"/>
    <xf numFmtId="164" fontId="43" fillId="26" borderId="0" xfId="62" applyNumberFormat="1" applyFont="1" applyFill="1" applyBorder="1" applyAlignment="1">
      <alignment horizontal="center"/>
    </xf>
    <xf numFmtId="1" fontId="5" fillId="33" borderId="0" xfId="61" applyNumberFormat="1" applyFill="1" applyBorder="1" applyAlignment="1">
      <alignment horizontal="left"/>
    </xf>
    <xf numFmtId="0" fontId="43" fillId="31" borderId="0" xfId="62" applyFont="1" applyFill="1" applyBorder="1"/>
    <xf numFmtId="164" fontId="43" fillId="31" borderId="0" xfId="62" applyNumberFormat="1" applyFont="1" applyFill="1" applyBorder="1" applyAlignment="1">
      <alignment horizontal="center"/>
    </xf>
    <xf numFmtId="0" fontId="34" fillId="25" borderId="29" xfId="61" applyFont="1" applyFill="1" applyBorder="1" applyAlignment="1">
      <alignment horizontal="center" wrapText="1"/>
    </xf>
    <xf numFmtId="0" fontId="34" fillId="25" borderId="11" xfId="61" applyFont="1" applyFill="1" applyBorder="1" applyAlignment="1">
      <alignment horizontal="center" wrapText="1"/>
    </xf>
    <xf numFmtId="166" fontId="34" fillId="25" borderId="35" xfId="61" applyNumberFormat="1" applyFont="1" applyFill="1" applyBorder="1" applyAlignment="1">
      <alignment horizontal="center" wrapText="1"/>
    </xf>
    <xf numFmtId="166" fontId="34" fillId="25" borderId="15" xfId="61" applyNumberFormat="1" applyFont="1" applyFill="1" applyBorder="1" applyAlignment="1">
      <alignment horizontal="center" wrapText="1"/>
    </xf>
    <xf numFmtId="0" fontId="6" fillId="0" borderId="0" xfId="0" applyFont="1" applyAlignment="1">
      <alignment horizontal="left" wrapText="1"/>
    </xf>
    <xf numFmtId="0" fontId="34" fillId="25" borderId="23" xfId="0" applyFont="1" applyFill="1" applyBorder="1" applyAlignment="1">
      <alignment horizontal="center" wrapText="1"/>
    </xf>
    <xf numFmtId="0" fontId="34" fillId="25" borderId="12" xfId="0" applyFont="1" applyFill="1" applyBorder="1" applyAlignment="1">
      <alignment horizontal="center" wrapText="1"/>
    </xf>
    <xf numFmtId="0" fontId="34" fillId="24" borderId="12" xfId="61" applyFont="1" applyFill="1" applyBorder="1" applyAlignment="1">
      <alignment horizontal="center" wrapText="1"/>
    </xf>
    <xf numFmtId="0" fontId="6" fillId="0" borderId="33" xfId="0" applyFont="1" applyBorder="1" applyAlignment="1">
      <alignment horizontal="left" wrapText="1"/>
    </xf>
    <xf numFmtId="0" fontId="0" fillId="28" borderId="0" xfId="0" applyFill="1" applyBorder="1"/>
    <xf numFmtId="0" fontId="0" fillId="0" borderId="0" xfId="0" applyAlignment="1">
      <alignment horizontal="left" vertical="top"/>
    </xf>
    <xf numFmtId="0" fontId="5" fillId="28" borderId="0" xfId="0" applyFont="1" applyFill="1" applyBorder="1"/>
    <xf numFmtId="0" fontId="0" fillId="28" borderId="28" xfId="0" applyFill="1" applyBorder="1"/>
    <xf numFmtId="0" fontId="1" fillId="0" borderId="0" xfId="68"/>
    <xf numFmtId="0" fontId="34" fillId="25" borderId="16" xfId="68" applyFont="1" applyFill="1" applyBorder="1" applyAlignment="1">
      <alignment horizontal="left" wrapText="1"/>
    </xf>
    <xf numFmtId="0" fontId="34" fillId="25" borderId="0" xfId="68" applyFont="1" applyFill="1" applyAlignment="1">
      <alignment wrapText="1"/>
    </xf>
    <xf numFmtId="0" fontId="34" fillId="24" borderId="0" xfId="68" applyFont="1" applyFill="1" applyAlignment="1">
      <alignment wrapText="1"/>
    </xf>
    <xf numFmtId="0" fontId="34" fillId="24" borderId="21" xfId="68" applyFont="1" applyFill="1" applyBorder="1" applyAlignment="1">
      <alignment horizontal="center" wrapText="1"/>
    </xf>
    <xf numFmtId="0" fontId="34" fillId="24" borderId="14" xfId="61" applyFont="1" applyFill="1" applyBorder="1" applyAlignment="1">
      <alignment horizontal="center" wrapText="1"/>
    </xf>
    <xf numFmtId="0" fontId="34" fillId="24" borderId="14" xfId="68" applyFont="1" applyFill="1" applyBorder="1" applyAlignment="1">
      <alignment horizontal="center" wrapText="1"/>
    </xf>
    <xf numFmtId="0" fontId="34" fillId="25" borderId="27" xfId="68" applyFont="1" applyFill="1" applyBorder="1" applyAlignment="1">
      <alignment horizontal="center" wrapText="1"/>
    </xf>
    <xf numFmtId="0" fontId="34" fillId="24" borderId="0" xfId="61" applyFont="1" applyFill="1" applyAlignment="1">
      <alignment horizontal="center" wrapText="1"/>
    </xf>
    <xf numFmtId="0" fontId="43" fillId="0" borderId="0" xfId="68" applyFont="1" applyAlignment="1">
      <alignment horizontal="center"/>
    </xf>
    <xf numFmtId="0" fontId="43" fillId="0" borderId="0" xfId="68" applyFont="1"/>
    <xf numFmtId="1" fontId="43" fillId="0" borderId="0" xfId="68" applyNumberFormat="1" applyFont="1" applyAlignment="1">
      <alignment horizontal="center"/>
    </xf>
    <xf numFmtId="0" fontId="0" fillId="28" borderId="14" xfId="0" applyFill="1" applyBorder="1" applyAlignment="1">
      <alignment horizontal="left"/>
    </xf>
    <xf numFmtId="0" fontId="0" fillId="28" borderId="0" xfId="0" applyFill="1" applyBorder="1" applyAlignment="1">
      <alignment horizontal="left"/>
    </xf>
    <xf numFmtId="0" fontId="0" fillId="28" borderId="0" xfId="0" applyFill="1" applyAlignment="1">
      <alignment horizontal="left"/>
    </xf>
    <xf numFmtId="0" fontId="0" fillId="33" borderId="0" xfId="0" applyFill="1" applyAlignment="1">
      <alignment horizontal="left"/>
    </xf>
    <xf numFmtId="0" fontId="34" fillId="24" borderId="12" xfId="61" applyFont="1" applyFill="1" applyBorder="1" applyAlignment="1">
      <alignment horizontal="center" wrapText="1"/>
    </xf>
    <xf numFmtId="0" fontId="34" fillId="24" borderId="16" xfId="0" applyFont="1" applyFill="1" applyBorder="1" applyAlignment="1">
      <alignment horizontal="left" wrapText="1"/>
    </xf>
    <xf numFmtId="0" fontId="34" fillId="25" borderId="10" xfId="0" applyFont="1" applyFill="1" applyBorder="1" applyAlignment="1">
      <alignment horizontal="left" wrapText="1"/>
    </xf>
    <xf numFmtId="0" fontId="34" fillId="25" borderId="17" xfId="0" applyFont="1" applyFill="1" applyBorder="1" applyAlignment="1">
      <alignment horizontal="left" wrapText="1"/>
    </xf>
    <xf numFmtId="0" fontId="34" fillId="25" borderId="0" xfId="0" applyFont="1" applyFill="1" applyAlignment="1">
      <alignment horizontal="left"/>
    </xf>
    <xf numFmtId="0" fontId="34" fillId="25" borderId="10" xfId="0" applyFont="1" applyFill="1" applyBorder="1" applyAlignment="1">
      <alignment horizontal="left"/>
    </xf>
    <xf numFmtId="0" fontId="34" fillId="25" borderId="17" xfId="0" applyFont="1" applyFill="1" applyBorder="1" applyAlignment="1">
      <alignment horizontal="left"/>
    </xf>
    <xf numFmtId="0" fontId="34" fillId="25" borderId="16" xfId="43" applyFont="1" applyFill="1" applyBorder="1" applyAlignment="1">
      <alignment horizontal="left"/>
    </xf>
    <xf numFmtId="0" fontId="34" fillId="24" borderId="12" xfId="0" applyFont="1" applyFill="1" applyBorder="1" applyAlignment="1">
      <alignment horizontal="left" wrapText="1"/>
    </xf>
    <xf numFmtId="0" fontId="5" fillId="28" borderId="0" xfId="43" applyFont="1" applyFill="1" applyAlignment="1">
      <alignment horizontal="left"/>
    </xf>
    <xf numFmtId="0" fontId="5" fillId="33" borderId="0" xfId="43" applyFont="1" applyFill="1" applyAlignment="1">
      <alignment horizontal="left"/>
    </xf>
    <xf numFmtId="0" fontId="34" fillId="25" borderId="13" xfId="43" applyFont="1" applyFill="1" applyBorder="1" applyAlignment="1">
      <alignment horizontal="left"/>
    </xf>
    <xf numFmtId="0" fontId="6" fillId="0" borderId="0" xfId="43" applyFont="1" applyAlignment="1">
      <alignment horizontal="left"/>
    </xf>
    <xf numFmtId="0" fontId="7" fillId="0" borderId="0" xfId="43" applyAlignment="1">
      <alignment horizontal="left"/>
    </xf>
    <xf numFmtId="0" fontId="9" fillId="0" borderId="0" xfId="43" applyFont="1" applyAlignment="1">
      <alignment horizontal="left"/>
    </xf>
    <xf numFmtId="0" fontId="34" fillId="24" borderId="12" xfId="61" applyFont="1" applyFill="1" applyBorder="1" applyAlignment="1">
      <alignment horizontal="left"/>
    </xf>
    <xf numFmtId="0" fontId="34" fillId="24" borderId="12" xfId="61" applyFont="1" applyFill="1" applyBorder="1" applyAlignment="1">
      <alignment horizontal="left" wrapText="1"/>
    </xf>
    <xf numFmtId="0" fontId="34" fillId="30" borderId="14" xfId="61" applyFont="1" applyFill="1" applyBorder="1" applyAlignment="1">
      <alignment horizontal="left"/>
    </xf>
    <xf numFmtId="0" fontId="34" fillId="30" borderId="0" xfId="61" applyFont="1" applyFill="1" applyAlignment="1">
      <alignment horizontal="left"/>
    </xf>
    <xf numFmtId="0" fontId="34" fillId="25" borderId="0" xfId="61" applyFont="1" applyFill="1" applyAlignment="1">
      <alignment horizontal="left"/>
    </xf>
    <xf numFmtId="0" fontId="5" fillId="0" borderId="0" xfId="61" applyAlignment="1">
      <alignment horizontal="left"/>
    </xf>
    <xf numFmtId="0" fontId="6" fillId="0" borderId="0" xfId="61" applyFont="1" applyAlignment="1">
      <alignment horizontal="left"/>
    </xf>
    <xf numFmtId="0" fontId="34" fillId="25" borderId="18" xfId="0" applyFont="1" applyFill="1" applyBorder="1" applyAlignment="1">
      <alignment horizontal="left"/>
    </xf>
    <xf numFmtId="0" fontId="34" fillId="24" borderId="24" xfId="0" applyFont="1" applyFill="1" applyBorder="1" applyAlignment="1">
      <alignment horizontal="left" wrapText="1"/>
    </xf>
    <xf numFmtId="0" fontId="0" fillId="0" borderId="14" xfId="0" applyFill="1" applyBorder="1" applyAlignment="1">
      <alignment horizontal="left"/>
    </xf>
    <xf numFmtId="0" fontId="5" fillId="28" borderId="33" xfId="43" applyFont="1" applyFill="1" applyBorder="1"/>
    <xf numFmtId="0" fontId="0" fillId="33" borderId="14" xfId="0" applyFill="1" applyBorder="1" applyAlignment="1">
      <alignment horizontal="left"/>
    </xf>
    <xf numFmtId="0" fontId="34" fillId="24" borderId="33" xfId="61" applyFont="1" applyFill="1" applyBorder="1" applyAlignment="1">
      <alignment horizontal="left"/>
    </xf>
    <xf numFmtId="0" fontId="34" fillId="25" borderId="33" xfId="61" applyFont="1" applyFill="1" applyBorder="1" applyAlignment="1">
      <alignment horizontal="left"/>
    </xf>
    <xf numFmtId="0" fontId="34" fillId="25" borderId="33" xfId="61" applyFont="1" applyFill="1" applyBorder="1"/>
    <xf numFmtId="1" fontId="34" fillId="25" borderId="25" xfId="61" quotePrefix="1" applyNumberFormat="1" applyFont="1" applyFill="1" applyBorder="1" applyAlignment="1">
      <alignment horizontal="right"/>
    </xf>
    <xf numFmtId="1" fontId="34" fillId="25" borderId="33" xfId="61" quotePrefix="1" applyNumberFormat="1" applyFont="1" applyFill="1" applyBorder="1" applyAlignment="1">
      <alignment horizontal="right"/>
    </xf>
    <xf numFmtId="1" fontId="34" fillId="25" borderId="26" xfId="61" quotePrefix="1" applyNumberFormat="1" applyFont="1" applyFill="1" applyBorder="1" applyAlignment="1">
      <alignment horizontal="right"/>
    </xf>
    <xf numFmtId="1" fontId="34" fillId="25" borderId="33" xfId="61" applyNumberFormat="1" applyFont="1" applyFill="1" applyBorder="1" applyAlignment="1">
      <alignment horizontal="right"/>
    </xf>
    <xf numFmtId="1" fontId="5" fillId="33" borderId="0" xfId="0" applyNumberFormat="1" applyFont="1" applyFill="1" applyBorder="1" applyAlignment="1">
      <alignment horizontal="right"/>
    </xf>
    <xf numFmtId="1" fontId="34" fillId="25" borderId="33" xfId="61" quotePrefix="1" applyNumberFormat="1" applyFont="1" applyFill="1" applyBorder="1" applyAlignment="1">
      <alignment horizontal="left"/>
    </xf>
    <xf numFmtId="1" fontId="34" fillId="25" borderId="33" xfId="61" quotePrefix="1" applyNumberFormat="1" applyFont="1" applyFill="1" applyBorder="1" applyAlignment="1">
      <alignment horizontal="center"/>
    </xf>
    <xf numFmtId="1" fontId="34" fillId="25" borderId="26" xfId="61" quotePrefix="1" applyNumberFormat="1" applyFont="1" applyFill="1" applyBorder="1" applyAlignment="1">
      <alignment horizontal="left"/>
    </xf>
    <xf numFmtId="1" fontId="34" fillId="25" borderId="26" xfId="61" applyNumberFormat="1" applyFont="1" applyFill="1" applyBorder="1" applyAlignment="1">
      <alignment horizontal="center"/>
    </xf>
    <xf numFmtId="1" fontId="34" fillId="25" borderId="33" xfId="61" applyNumberFormat="1" applyFont="1" applyFill="1" applyBorder="1" applyAlignment="1">
      <alignment horizontal="center"/>
    </xf>
    <xf numFmtId="0" fontId="34" fillId="25" borderId="0" xfId="61" applyFont="1" applyFill="1" applyBorder="1" applyAlignment="1">
      <alignment horizontal="center" wrapText="1"/>
    </xf>
    <xf numFmtId="1" fontId="5" fillId="28" borderId="0" xfId="0" applyNumberFormat="1" applyFont="1" applyFill="1" applyBorder="1" applyAlignment="1">
      <alignment horizontal="left"/>
    </xf>
    <xf numFmtId="1" fontId="5" fillId="28" borderId="0" xfId="61" applyNumberFormat="1" applyFill="1" applyBorder="1" applyAlignment="1">
      <alignment horizontal="left"/>
    </xf>
    <xf numFmtId="1" fontId="5" fillId="28" borderId="0" xfId="0" applyNumberFormat="1" applyFont="1" applyFill="1" applyBorder="1" applyAlignment="1">
      <alignment horizontal="right"/>
    </xf>
    <xf numFmtId="1" fontId="5" fillId="29" borderId="0" xfId="0" applyNumberFormat="1" applyFont="1" applyFill="1" applyBorder="1" applyAlignment="1">
      <alignment horizontal="left"/>
    </xf>
    <xf numFmtId="1" fontId="34" fillId="30" borderId="0" xfId="61" quotePrefix="1" applyNumberFormat="1" applyFont="1" applyFill="1" applyBorder="1" applyAlignment="1">
      <alignment horizontal="left"/>
    </xf>
    <xf numFmtId="1" fontId="34" fillId="30" borderId="0" xfId="61" quotePrefix="1" applyNumberFormat="1" applyFont="1" applyFill="1" applyBorder="1" applyAlignment="1">
      <alignment horizontal="center"/>
    </xf>
    <xf numFmtId="1" fontId="34" fillId="25" borderId="0" xfId="61" quotePrefix="1" applyNumberFormat="1" applyFont="1" applyFill="1" applyBorder="1" applyAlignment="1">
      <alignment horizontal="left"/>
    </xf>
    <xf numFmtId="1" fontId="34" fillId="25" borderId="0" xfId="61" quotePrefix="1" applyNumberFormat="1" applyFont="1" applyFill="1" applyBorder="1" applyAlignment="1">
      <alignment horizontal="center"/>
    </xf>
    <xf numFmtId="1" fontId="5" fillId="29" borderId="0" xfId="61" applyNumberFormat="1" applyFill="1" applyBorder="1" applyAlignment="1">
      <alignment horizontal="left"/>
    </xf>
    <xf numFmtId="1" fontId="34" fillId="30" borderId="0" xfId="61" quotePrefix="1" applyNumberFormat="1" applyFont="1" applyFill="1" applyBorder="1" applyAlignment="1">
      <alignment horizontal="right"/>
    </xf>
    <xf numFmtId="1" fontId="34" fillId="25" borderId="0" xfId="61" quotePrefix="1" applyNumberFormat="1" applyFont="1" applyFill="1" applyBorder="1" applyAlignment="1">
      <alignment horizontal="right"/>
    </xf>
    <xf numFmtId="1" fontId="34" fillId="25" borderId="26" xfId="61" applyNumberFormat="1" applyFont="1" applyFill="1" applyBorder="1" applyAlignment="1">
      <alignment horizontal="right"/>
    </xf>
    <xf numFmtId="0" fontId="0" fillId="33" borderId="28" xfId="0" applyFill="1" applyBorder="1"/>
    <xf numFmtId="1" fontId="5" fillId="33" borderId="0" xfId="0" applyNumberFormat="1" applyFont="1" applyFill="1" applyBorder="1" applyAlignment="1">
      <alignment horizontal="left"/>
    </xf>
    <xf numFmtId="164" fontId="5" fillId="33" borderId="0" xfId="0" applyNumberFormat="1" applyFont="1" applyFill="1" applyBorder="1" applyAlignment="1">
      <alignment horizontal="right"/>
    </xf>
    <xf numFmtId="164" fontId="5" fillId="28" borderId="0" xfId="0" applyNumberFormat="1" applyFont="1" applyFill="1" applyBorder="1" applyAlignment="1">
      <alignment horizontal="right"/>
    </xf>
    <xf numFmtId="1" fontId="0" fillId="29" borderId="14" xfId="0" applyNumberFormat="1" applyFill="1" applyBorder="1" applyAlignment="1">
      <alignment horizontal="right"/>
    </xf>
    <xf numFmtId="1" fontId="0" fillId="28" borderId="0" xfId="0" applyNumberFormat="1" applyFill="1" applyBorder="1" applyAlignment="1">
      <alignment horizontal="right"/>
    </xf>
    <xf numFmtId="1" fontId="0" fillId="29" borderId="14" xfId="0" applyNumberFormat="1" applyFill="1" applyBorder="1" applyAlignment="1">
      <alignment horizontal="left"/>
    </xf>
    <xf numFmtId="1" fontId="0" fillId="28" borderId="0" xfId="0" applyNumberFormat="1" applyFill="1" applyBorder="1" applyAlignment="1">
      <alignment horizontal="left"/>
    </xf>
    <xf numFmtId="1" fontId="0" fillId="29" borderId="28" xfId="0" applyNumberFormat="1" applyFill="1" applyBorder="1" applyAlignment="1">
      <alignment horizontal="left"/>
    </xf>
    <xf numFmtId="1" fontId="0" fillId="29" borderId="27" xfId="0" applyNumberFormat="1" applyFill="1" applyBorder="1" applyAlignment="1">
      <alignment horizontal="center"/>
    </xf>
    <xf numFmtId="1" fontId="0" fillId="29" borderId="14" xfId="0" applyNumberFormat="1" applyFill="1" applyBorder="1" applyAlignment="1">
      <alignment horizontal="center"/>
    </xf>
    <xf numFmtId="1" fontId="0" fillId="28" borderId="0" xfId="0" applyNumberFormat="1" applyFill="1" applyBorder="1" applyAlignment="1">
      <alignment horizontal="center"/>
    </xf>
    <xf numFmtId="1" fontId="0" fillId="29" borderId="28" xfId="0" applyNumberFormat="1" applyFill="1" applyBorder="1" applyAlignment="1">
      <alignment horizontal="center"/>
    </xf>
    <xf numFmtId="1" fontId="0" fillId="33" borderId="0" xfId="0" applyNumberFormat="1" applyFill="1" applyBorder="1" applyAlignment="1">
      <alignment horizontal="center"/>
    </xf>
    <xf numFmtId="164" fontId="5" fillId="29" borderId="0" xfId="0" applyNumberFormat="1" applyFont="1" applyFill="1" applyBorder="1" applyAlignment="1">
      <alignment horizontal="left"/>
    </xf>
    <xf numFmtId="164" fontId="5" fillId="29" borderId="0" xfId="0" applyNumberFormat="1" applyFont="1" applyFill="1" applyBorder="1" applyAlignment="1">
      <alignment horizontal="right"/>
    </xf>
    <xf numFmtId="164" fontId="5" fillId="32" borderId="27" xfId="0" applyNumberFormat="1" applyFont="1" applyFill="1" applyBorder="1" applyAlignment="1">
      <alignment horizontal="right"/>
    </xf>
    <xf numFmtId="164" fontId="5" fillId="32" borderId="14" xfId="0" applyNumberFormat="1" applyFont="1" applyFill="1" applyBorder="1" applyAlignment="1">
      <alignment horizontal="left"/>
    </xf>
    <xf numFmtId="164" fontId="5" fillId="33" borderId="0" xfId="0" applyNumberFormat="1" applyFont="1" applyFill="1" applyBorder="1" applyAlignment="1">
      <alignment horizontal="left"/>
    </xf>
    <xf numFmtId="164" fontId="5" fillId="32" borderId="14" xfId="0" applyNumberFormat="1" applyFont="1" applyFill="1" applyBorder="1" applyAlignment="1">
      <alignment horizontal="right"/>
    </xf>
    <xf numFmtId="1" fontId="5" fillId="0" borderId="0" xfId="0" applyNumberFormat="1" applyFont="1" applyFill="1" applyBorder="1" applyAlignment="1">
      <alignment horizontal="left"/>
    </xf>
    <xf numFmtId="1" fontId="5" fillId="0" borderId="0" xfId="0" applyNumberFormat="1" applyFont="1" applyFill="1" applyBorder="1" applyAlignment="1">
      <alignment horizontal="right"/>
    </xf>
    <xf numFmtId="164" fontId="5" fillId="0" borderId="0" xfId="0" applyNumberFormat="1" applyFont="1" applyFill="1" applyBorder="1" applyAlignment="1">
      <alignment horizontal="right"/>
    </xf>
    <xf numFmtId="1" fontId="0" fillId="0" borderId="0" xfId="0" applyNumberFormat="1" applyFill="1" applyBorder="1" applyAlignment="1">
      <alignment horizontal="center"/>
    </xf>
    <xf numFmtId="0" fontId="5" fillId="0" borderId="0" xfId="0" applyFont="1" applyFill="1" applyBorder="1"/>
    <xf numFmtId="0" fontId="0" fillId="0" borderId="0" xfId="0" applyFill="1" applyBorder="1" applyAlignment="1">
      <alignment horizontal="left"/>
    </xf>
    <xf numFmtId="164" fontId="5" fillId="0" borderId="0" xfId="0" applyNumberFormat="1" applyFont="1" applyFill="1" applyBorder="1" applyAlignment="1">
      <alignment horizontal="left"/>
    </xf>
    <xf numFmtId="0" fontId="0" fillId="33" borderId="0" xfId="0" applyFill="1" applyBorder="1"/>
    <xf numFmtId="0" fontId="0" fillId="33" borderId="0" xfId="0" applyFill="1" applyBorder="1" applyAlignment="1">
      <alignment horizontal="left"/>
    </xf>
    <xf numFmtId="164" fontId="5" fillId="28" borderId="0" xfId="0" applyNumberFormat="1" applyFont="1" applyFill="1" applyBorder="1" applyAlignment="1">
      <alignment horizontal="left"/>
    </xf>
    <xf numFmtId="0" fontId="34" fillId="27" borderId="0" xfId="0" applyFont="1" applyFill="1" applyAlignment="1">
      <alignment vertical="top"/>
    </xf>
    <xf numFmtId="0" fontId="34" fillId="24" borderId="11" xfId="0" applyFont="1" applyFill="1" applyBorder="1" applyAlignment="1">
      <alignment horizontal="left" vertical="top" wrapText="1"/>
    </xf>
    <xf numFmtId="0" fontId="5" fillId="28" borderId="0" xfId="43" applyFont="1" applyFill="1" applyAlignment="1">
      <alignment vertical="top"/>
    </xf>
    <xf numFmtId="0" fontId="6" fillId="0" borderId="0" xfId="0" applyFont="1" applyAlignment="1">
      <alignment vertical="top"/>
    </xf>
    <xf numFmtId="0" fontId="5" fillId="28" borderId="0" xfId="43" applyFont="1" applyFill="1" applyAlignment="1">
      <alignment horizontal="left" vertical="top"/>
    </xf>
    <xf numFmtId="0" fontId="5" fillId="28" borderId="0" xfId="43" applyFont="1" applyFill="1" applyAlignment="1">
      <alignment horizontal="left" vertical="top" wrapText="1"/>
    </xf>
    <xf numFmtId="0" fontId="0" fillId="0" borderId="0" xfId="0" applyAlignment="1">
      <alignment horizontal="left" vertical="top" wrapText="1"/>
    </xf>
    <xf numFmtId="0" fontId="5" fillId="28" borderId="33" xfId="43" applyFont="1" applyFill="1" applyBorder="1" applyAlignment="1">
      <alignment horizontal="left" vertical="top"/>
    </xf>
    <xf numFmtId="0" fontId="5" fillId="28" borderId="33" xfId="43" applyFont="1" applyFill="1" applyBorder="1" applyAlignment="1">
      <alignment horizontal="left" vertical="top" wrapText="1"/>
    </xf>
    <xf numFmtId="1" fontId="5" fillId="33" borderId="28" xfId="0" applyNumberFormat="1" applyFont="1" applyFill="1" applyBorder="1" applyAlignment="1">
      <alignment horizontal="left"/>
    </xf>
    <xf numFmtId="164" fontId="5" fillId="33" borderId="28" xfId="0" applyNumberFormat="1" applyFont="1" applyFill="1" applyBorder="1" applyAlignment="1">
      <alignment horizontal="left"/>
    </xf>
    <xf numFmtId="0" fontId="0" fillId="28" borderId="14" xfId="0" applyFill="1" applyBorder="1" applyAlignment="1">
      <alignment wrapText="1"/>
    </xf>
    <xf numFmtId="0" fontId="0" fillId="33" borderId="0" xfId="0" applyFill="1" applyBorder="1" applyAlignment="1">
      <alignment wrapText="1"/>
    </xf>
    <xf numFmtId="1" fontId="5" fillId="28" borderId="27" xfId="0" applyNumberFormat="1" applyFont="1" applyFill="1" applyBorder="1" applyAlignment="1">
      <alignment horizontal="right" wrapText="1"/>
    </xf>
    <xf numFmtId="1" fontId="5" fillId="28" borderId="14" xfId="0" applyNumberFormat="1" applyFont="1" applyFill="1" applyBorder="1" applyAlignment="1">
      <alignment horizontal="left" wrapText="1"/>
    </xf>
    <xf numFmtId="1" fontId="5" fillId="33" borderId="0" xfId="0" applyNumberFormat="1" applyFont="1" applyFill="1" applyBorder="1" applyAlignment="1">
      <alignment horizontal="left" wrapText="1"/>
    </xf>
    <xf numFmtId="1" fontId="5" fillId="28" borderId="14" xfId="0" applyNumberFormat="1" applyFont="1" applyFill="1" applyBorder="1" applyAlignment="1">
      <alignment horizontal="right" wrapText="1"/>
    </xf>
    <xf numFmtId="1" fontId="5" fillId="33" borderId="0" xfId="0" applyNumberFormat="1" applyFont="1" applyFill="1" applyBorder="1" applyAlignment="1">
      <alignment horizontal="right" wrapText="1"/>
    </xf>
    <xf numFmtId="164" fontId="5" fillId="28" borderId="27" xfId="0" applyNumberFormat="1" applyFont="1" applyFill="1" applyBorder="1" applyAlignment="1">
      <alignment horizontal="right" wrapText="1"/>
    </xf>
    <xf numFmtId="164" fontId="5" fillId="28" borderId="14" xfId="0" applyNumberFormat="1" applyFont="1" applyFill="1" applyBorder="1" applyAlignment="1">
      <alignment horizontal="right" wrapText="1"/>
    </xf>
    <xf numFmtId="164" fontId="5" fillId="33" borderId="0" xfId="0" applyNumberFormat="1" applyFont="1" applyFill="1" applyBorder="1" applyAlignment="1">
      <alignment horizontal="right" wrapText="1"/>
    </xf>
    <xf numFmtId="1" fontId="0" fillId="28" borderId="27" xfId="0" applyNumberFormat="1" applyFill="1" applyBorder="1" applyAlignment="1">
      <alignment horizontal="center" wrapText="1"/>
    </xf>
    <xf numFmtId="1" fontId="0" fillId="28" borderId="14" xfId="0" applyNumberFormat="1" applyFill="1" applyBorder="1" applyAlignment="1">
      <alignment horizontal="center" wrapText="1"/>
    </xf>
    <xf numFmtId="1" fontId="0" fillId="33" borderId="0" xfId="0" applyNumberFormat="1" applyFill="1" applyBorder="1" applyAlignment="1">
      <alignment horizontal="center" wrapText="1"/>
    </xf>
    <xf numFmtId="2" fontId="5" fillId="0" borderId="0" xfId="61" applyNumberFormat="1"/>
    <xf numFmtId="1" fontId="43" fillId="0" borderId="21" xfId="63" applyNumberFormat="1" applyFont="1" applyFill="1" applyBorder="1" applyAlignment="1">
      <alignment horizontal="center"/>
    </xf>
    <xf numFmtId="1" fontId="43" fillId="0" borderId="21" xfId="64" applyNumberFormat="1" applyFont="1" applyFill="1" applyBorder="1" applyAlignment="1">
      <alignment horizontal="center"/>
    </xf>
    <xf numFmtId="0" fontId="45" fillId="25" borderId="0" xfId="68" applyNumberFormat="1" applyFont="1" applyFill="1" applyBorder="1" applyAlignment="1">
      <alignment wrapText="1"/>
    </xf>
    <xf numFmtId="0" fontId="45" fillId="24" borderId="0" xfId="68" applyNumberFormat="1" applyFont="1" applyFill="1" applyBorder="1" applyAlignment="1">
      <alignment wrapText="1"/>
    </xf>
    <xf numFmtId="0" fontId="45" fillId="24" borderId="21" xfId="68" applyNumberFormat="1" applyFont="1" applyFill="1" applyBorder="1" applyAlignment="1">
      <alignment horizontal="center" wrapText="1"/>
    </xf>
    <xf numFmtId="0" fontId="45" fillId="24" borderId="0" xfId="61" applyNumberFormat="1" applyFont="1" applyFill="1" applyBorder="1" applyAlignment="1">
      <alignment horizontal="center" wrapText="1"/>
    </xf>
    <xf numFmtId="0" fontId="45" fillId="24" borderId="0" xfId="68" applyNumberFormat="1" applyFont="1" applyFill="1" applyBorder="1" applyAlignment="1">
      <alignment horizontal="center" wrapText="1"/>
    </xf>
    <xf numFmtId="0" fontId="45" fillId="25" borderId="21" xfId="68" applyNumberFormat="1" applyFont="1" applyFill="1" applyBorder="1" applyAlignment="1">
      <alignment horizontal="center" wrapText="1"/>
    </xf>
    <xf numFmtId="0" fontId="45" fillId="25" borderId="0" xfId="68" applyNumberFormat="1" applyFont="1" applyFill="1" applyBorder="1" applyAlignment="1">
      <alignment horizontal="center" wrapText="1"/>
    </xf>
    <xf numFmtId="0" fontId="43" fillId="0" borderId="16" xfId="68" applyNumberFormat="1" applyFont="1" applyFill="1" applyBorder="1" applyAlignment="1"/>
    <xf numFmtId="1" fontId="43" fillId="0" borderId="19" xfId="68" applyNumberFormat="1" applyFont="1" applyFill="1" applyBorder="1" applyAlignment="1">
      <alignment horizontal="center"/>
    </xf>
    <xf numFmtId="0" fontId="43" fillId="0" borderId="16" xfId="68" applyNumberFormat="1" applyFont="1" applyFill="1" applyBorder="1" applyAlignment="1">
      <alignment horizontal="center"/>
    </xf>
    <xf numFmtId="9" fontId="43" fillId="0" borderId="16" xfId="69" applyNumberFormat="1" applyFont="1" applyFill="1" applyBorder="1" applyAlignment="1">
      <alignment horizontal="center"/>
    </xf>
    <xf numFmtId="1" fontId="5" fillId="0" borderId="19" xfId="61" applyNumberFormat="1" applyFont="1" applyFill="1" applyBorder="1" applyAlignment="1">
      <alignment horizontal="right"/>
    </xf>
    <xf numFmtId="1" fontId="43" fillId="0" borderId="16" xfId="70" applyNumberFormat="1" applyFont="1" applyFill="1" applyBorder="1" applyAlignment="1">
      <alignment horizontal="center"/>
    </xf>
    <xf numFmtId="0" fontId="43" fillId="0" borderId="0" xfId="68" applyNumberFormat="1" applyFont="1" applyFill="1" applyBorder="1" applyAlignment="1"/>
    <xf numFmtId="1" fontId="43" fillId="0" borderId="21" xfId="68" applyNumberFormat="1" applyFont="1" applyFill="1" applyBorder="1" applyAlignment="1">
      <alignment horizontal="center"/>
    </xf>
    <xf numFmtId="0" fontId="43" fillId="0" borderId="0" xfId="68" applyNumberFormat="1" applyFont="1" applyFill="1" applyBorder="1" applyAlignment="1">
      <alignment horizontal="center"/>
    </xf>
    <xf numFmtId="9" fontId="43" fillId="0" borderId="0" xfId="69" applyNumberFormat="1" applyFont="1" applyFill="1" applyBorder="1" applyAlignment="1">
      <alignment horizontal="center"/>
    </xf>
    <xf numFmtId="1" fontId="5" fillId="0" borderId="21" xfId="61" applyNumberFormat="1" applyFont="1" applyFill="1" applyBorder="1" applyAlignment="1">
      <alignment horizontal="right"/>
    </xf>
    <xf numFmtId="1" fontId="43" fillId="0" borderId="0" xfId="70" applyNumberFormat="1" applyFont="1" applyFill="1" applyBorder="1" applyAlignment="1">
      <alignment horizontal="center"/>
    </xf>
    <xf numFmtId="1" fontId="43" fillId="0" borderId="21" xfId="70" applyNumberFormat="1" applyFont="1" applyFill="1" applyBorder="1" applyAlignment="1">
      <alignment horizontal="right"/>
    </xf>
    <xf numFmtId="0" fontId="43" fillId="0" borderId="33" xfId="68" applyNumberFormat="1" applyFont="1" applyFill="1" applyBorder="1" applyAlignment="1"/>
    <xf numFmtId="1" fontId="43" fillId="0" borderId="25" xfId="68" applyNumberFormat="1" applyFont="1" applyFill="1" applyBorder="1" applyAlignment="1">
      <alignment horizontal="center"/>
    </xf>
    <xf numFmtId="0" fontId="43" fillId="0" borderId="33" xfId="68" applyNumberFormat="1" applyFont="1" applyFill="1" applyBorder="1" applyAlignment="1">
      <alignment horizontal="center"/>
    </xf>
    <xf numFmtId="9" fontId="43" fillId="0" borderId="33" xfId="69" applyNumberFormat="1" applyFont="1" applyFill="1" applyBorder="1" applyAlignment="1">
      <alignment horizontal="center"/>
    </xf>
    <xf numFmtId="1" fontId="43" fillId="0" borderId="33" xfId="70" applyNumberFormat="1" applyFont="1" applyFill="1" applyBorder="1" applyAlignment="1">
      <alignment horizontal="center"/>
    </xf>
    <xf numFmtId="1" fontId="5" fillId="0" borderId="25" xfId="61" applyNumberFormat="1" applyFont="1" applyFill="1" applyBorder="1" applyAlignment="1">
      <alignment horizontal="right"/>
    </xf>
    <xf numFmtId="0" fontId="0" fillId="0" borderId="14" xfId="0" applyFill="1" applyBorder="1"/>
    <xf numFmtId="0" fontId="43" fillId="0" borderId="14" xfId="68" applyNumberFormat="1" applyFont="1" applyFill="1" applyBorder="1" applyAlignment="1"/>
    <xf numFmtId="1" fontId="43" fillId="0" borderId="27" xfId="68" applyNumberFormat="1" applyFont="1" applyFill="1" applyBorder="1" applyAlignment="1">
      <alignment horizontal="center"/>
    </xf>
    <xf numFmtId="0" fontId="43" fillId="0" borderId="14" xfId="68" applyNumberFormat="1" applyFont="1" applyFill="1" applyBorder="1" applyAlignment="1">
      <alignment horizontal="center"/>
    </xf>
    <xf numFmtId="9" fontId="43" fillId="0" borderId="14" xfId="69" applyNumberFormat="1" applyFont="1" applyFill="1" applyBorder="1" applyAlignment="1">
      <alignment horizontal="center"/>
    </xf>
    <xf numFmtId="1" fontId="43" fillId="0" borderId="27" xfId="70" applyNumberFormat="1" applyFont="1" applyFill="1" applyBorder="1" applyAlignment="1">
      <alignment horizontal="right"/>
    </xf>
    <xf numFmtId="1" fontId="43" fillId="0" borderId="14" xfId="70" applyNumberFormat="1" applyFont="1" applyFill="1" applyBorder="1" applyAlignment="1">
      <alignment horizontal="center"/>
    </xf>
    <xf numFmtId="0" fontId="0" fillId="0" borderId="0" xfId="0" applyFill="1" applyBorder="1"/>
    <xf numFmtId="1" fontId="43" fillId="0" borderId="21" xfId="70" applyNumberFormat="1" applyFont="1" applyFill="1" applyBorder="1" applyAlignment="1"/>
    <xf numFmtId="0" fontId="5" fillId="0" borderId="0" xfId="61" applyNumberFormat="1" applyFont="1" applyFill="1" applyBorder="1" applyAlignment="1"/>
    <xf numFmtId="0" fontId="5" fillId="0" borderId="21" xfId="61" applyNumberFormat="1" applyFont="1" applyFill="1" applyBorder="1" applyAlignment="1"/>
    <xf numFmtId="0" fontId="0" fillId="0" borderId="33" xfId="0" applyFill="1" applyBorder="1"/>
    <xf numFmtId="0" fontId="43" fillId="0" borderId="0" xfId="63" applyNumberFormat="1" applyFont="1" applyFill="1" applyBorder="1" applyAlignment="1"/>
    <xf numFmtId="0" fontId="43" fillId="0" borderId="0" xfId="63" applyNumberFormat="1" applyFont="1" applyFill="1" applyBorder="1" applyAlignment="1">
      <alignment horizontal="center"/>
    </xf>
    <xf numFmtId="1" fontId="43" fillId="0" borderId="0" xfId="64" applyNumberFormat="1" applyFont="1" applyFill="1" applyBorder="1" applyAlignment="1">
      <alignment horizontal="center"/>
    </xf>
    <xf numFmtId="0" fontId="0" fillId="0" borderId="16" xfId="0" applyFill="1" applyBorder="1"/>
    <xf numFmtId="1" fontId="43" fillId="0" borderId="21" xfId="64" applyNumberFormat="1" applyFont="1" applyFill="1" applyBorder="1" applyAlignment="1">
      <alignment horizontal="right"/>
    </xf>
    <xf numFmtId="1" fontId="5" fillId="0" borderId="0" xfId="61" applyNumberFormat="1" applyFill="1" applyBorder="1" applyAlignment="1">
      <alignment horizontal="left"/>
    </xf>
    <xf numFmtId="0" fontId="43" fillId="0" borderId="0" xfId="62" applyFont="1" applyFill="1" applyBorder="1"/>
    <xf numFmtId="1" fontId="43" fillId="0" borderId="0" xfId="62" applyNumberFormat="1" applyFont="1" applyFill="1" applyBorder="1" applyAlignment="1">
      <alignment horizontal="center"/>
    </xf>
    <xf numFmtId="164" fontId="43" fillId="0" borderId="0" xfId="62" applyNumberFormat="1" applyFont="1" applyFill="1" applyBorder="1" applyAlignment="1">
      <alignment horizontal="center"/>
    </xf>
    <xf numFmtId="1" fontId="5" fillId="26" borderId="14" xfId="61" applyNumberFormat="1" applyFill="1" applyBorder="1" applyAlignment="1">
      <alignment horizontal="left"/>
    </xf>
    <xf numFmtId="0" fontId="43" fillId="26" borderId="14" xfId="62" applyFont="1" applyFill="1" applyBorder="1"/>
    <xf numFmtId="164" fontId="43" fillId="26" borderId="14" xfId="62" applyNumberFormat="1" applyFont="1" applyFill="1" applyBorder="1" applyAlignment="1">
      <alignment horizontal="center"/>
    </xf>
    <xf numFmtId="0" fontId="0" fillId="0" borderId="28" xfId="0" applyFill="1" applyBorder="1"/>
    <xf numFmtId="1" fontId="5" fillId="0" borderId="14" xfId="61" applyNumberFormat="1" applyFill="1" applyBorder="1" applyAlignment="1">
      <alignment horizontal="left"/>
    </xf>
    <xf numFmtId="1" fontId="5" fillId="0" borderId="28" xfId="0" applyNumberFormat="1" applyFont="1" applyFill="1" applyBorder="1" applyAlignment="1">
      <alignment horizontal="right"/>
    </xf>
    <xf numFmtId="1" fontId="5" fillId="0" borderId="0" xfId="61" applyNumberFormat="1" applyFill="1" applyAlignment="1">
      <alignment horizontal="center"/>
    </xf>
    <xf numFmtId="1" fontId="5" fillId="0" borderId="22" xfId="0" applyNumberFormat="1" applyFont="1" applyFill="1" applyBorder="1" applyAlignment="1">
      <alignment horizontal="right"/>
    </xf>
    <xf numFmtId="0" fontId="6" fillId="0" borderId="0" xfId="0" applyFont="1" applyAlignment="1">
      <alignment horizontal="left" wrapText="1"/>
    </xf>
    <xf numFmtId="0" fontId="34" fillId="25" borderId="16" xfId="0" applyFont="1" applyFill="1" applyBorder="1" applyAlignment="1">
      <alignment horizontal="left" wrapText="1"/>
    </xf>
    <xf numFmtId="0" fontId="34" fillId="25" borderId="0" xfId="0" applyFont="1" applyFill="1" applyBorder="1" applyAlignment="1">
      <alignment horizontal="left" wrapText="1"/>
    </xf>
    <xf numFmtId="0" fontId="6" fillId="0" borderId="0" xfId="61" applyFont="1" applyAlignment="1">
      <alignment horizontal="left" wrapText="1"/>
    </xf>
    <xf numFmtId="0" fontId="46" fillId="0" borderId="33" xfId="68" applyFont="1" applyBorder="1" applyAlignment="1">
      <alignment horizontal="left" wrapText="1"/>
    </xf>
    <xf numFmtId="0" fontId="34" fillId="25" borderId="29" xfId="68" applyFont="1" applyFill="1" applyBorder="1" applyAlignment="1">
      <alignment horizontal="center" wrapText="1"/>
    </xf>
    <xf numFmtId="0" fontId="34" fillId="25" borderId="11" xfId="68" applyFont="1" applyFill="1" applyBorder="1" applyAlignment="1">
      <alignment horizontal="center" wrapText="1"/>
    </xf>
    <xf numFmtId="0" fontId="34" fillId="25" borderId="30" xfId="68" applyFont="1" applyFill="1" applyBorder="1" applyAlignment="1">
      <alignment horizontal="center" wrapText="1"/>
    </xf>
    <xf numFmtId="0" fontId="34" fillId="25" borderId="0" xfId="0" applyFont="1" applyFill="1" applyAlignment="1">
      <alignment horizontal="center" wrapText="1"/>
    </xf>
    <xf numFmtId="0" fontId="34" fillId="25" borderId="22" xfId="0" applyFont="1" applyFill="1" applyBorder="1" applyAlignment="1">
      <alignment horizontal="center" wrapText="1"/>
    </xf>
    <xf numFmtId="0" fontId="34" fillId="25" borderId="25" xfId="0" applyFont="1" applyFill="1" applyBorder="1" applyAlignment="1">
      <alignment horizontal="center" wrapText="1"/>
    </xf>
    <xf numFmtId="0" fontId="34" fillId="25" borderId="33" xfId="0" applyFont="1" applyFill="1" applyBorder="1" applyAlignment="1">
      <alignment horizontal="center" wrapText="1"/>
    </xf>
    <xf numFmtId="0" fontId="34" fillId="25" borderId="26" xfId="0" applyFont="1" applyFill="1" applyBorder="1" applyAlignment="1">
      <alignment horizontal="center" wrapText="1"/>
    </xf>
    <xf numFmtId="0" fontId="6" fillId="0" borderId="18" xfId="0" applyFont="1" applyBorder="1" applyAlignment="1">
      <alignment horizontal="left" wrapText="1"/>
    </xf>
    <xf numFmtId="164" fontId="34" fillId="25" borderId="19" xfId="0" applyNumberFormat="1" applyFont="1" applyFill="1" applyBorder="1" applyAlignment="1">
      <alignment horizontal="center" wrapText="1"/>
    </xf>
    <xf numFmtId="164" fontId="34" fillId="25" borderId="16" xfId="0" applyNumberFormat="1" applyFont="1" applyFill="1" applyBorder="1" applyAlignment="1">
      <alignment horizontal="center" wrapText="1"/>
    </xf>
    <xf numFmtId="0" fontId="34" fillId="25" borderId="19" xfId="0" applyFont="1" applyFill="1" applyBorder="1" applyAlignment="1">
      <alignment horizontal="center" wrapText="1"/>
    </xf>
    <xf numFmtId="0" fontId="34" fillId="25" borderId="16" xfId="0" applyFont="1" applyFill="1" applyBorder="1" applyAlignment="1">
      <alignment horizontal="center" wrapText="1"/>
    </xf>
    <xf numFmtId="0" fontId="34" fillId="25" borderId="20" xfId="0" applyFont="1" applyFill="1" applyBorder="1" applyAlignment="1">
      <alignment horizontal="center" wrapText="1"/>
    </xf>
    <xf numFmtId="0" fontId="34" fillId="25" borderId="21" xfId="0" applyFont="1" applyFill="1" applyBorder="1" applyAlignment="1">
      <alignment horizontal="center" wrapText="1"/>
    </xf>
    <xf numFmtId="0" fontId="34" fillId="25" borderId="12" xfId="0" applyFont="1" applyFill="1" applyBorder="1" applyAlignment="1">
      <alignment horizontal="center" wrapText="1"/>
    </xf>
    <xf numFmtId="0" fontId="34" fillId="25" borderId="24" xfId="0" applyFont="1" applyFill="1" applyBorder="1" applyAlignment="1">
      <alignment horizontal="center" wrapText="1"/>
    </xf>
    <xf numFmtId="0" fontId="34" fillId="25" borderId="23" xfId="0" applyFont="1" applyFill="1" applyBorder="1" applyAlignment="1">
      <alignment horizontal="center" wrapText="1"/>
    </xf>
    <xf numFmtId="164" fontId="34" fillId="25" borderId="20" xfId="0" applyNumberFormat="1" applyFont="1" applyFill="1" applyBorder="1" applyAlignment="1">
      <alignment horizontal="center" wrapText="1"/>
    </xf>
    <xf numFmtId="0" fontId="34" fillId="24" borderId="12" xfId="61" applyFont="1" applyFill="1" applyBorder="1" applyAlignment="1">
      <alignment horizontal="center" wrapText="1"/>
    </xf>
    <xf numFmtId="0" fontId="34" fillId="24" borderId="24" xfId="61" applyFont="1" applyFill="1" applyBorder="1" applyAlignment="1">
      <alignment horizontal="center" wrapText="1"/>
    </xf>
    <xf numFmtId="0" fontId="34" fillId="24" borderId="19" xfId="61" applyFont="1" applyFill="1" applyBorder="1" applyAlignment="1">
      <alignment horizontal="center" wrapText="1"/>
    </xf>
    <xf numFmtId="0" fontId="34" fillId="24" borderId="16" xfId="61" applyFont="1" applyFill="1" applyBorder="1" applyAlignment="1">
      <alignment horizontal="center" wrapText="1"/>
    </xf>
    <xf numFmtId="0" fontId="6" fillId="0" borderId="18" xfId="61" applyFont="1" applyBorder="1" applyAlignment="1">
      <alignment horizontal="left" wrapText="1"/>
    </xf>
    <xf numFmtId="0" fontId="6" fillId="0" borderId="33" xfId="61" applyFont="1" applyBorder="1" applyAlignment="1">
      <alignment horizontal="left" wrapText="1"/>
    </xf>
    <xf numFmtId="0" fontId="34" fillId="24" borderId="20" xfId="61" applyFont="1" applyFill="1" applyBorder="1" applyAlignment="1">
      <alignment horizontal="center" wrapText="1"/>
    </xf>
    <xf numFmtId="0" fontId="14" fillId="0" borderId="17" xfId="0" applyFont="1" applyBorder="1" applyAlignment="1">
      <alignment horizontal="left" wrapText="1"/>
    </xf>
    <xf numFmtId="0" fontId="34" fillId="25" borderId="29" xfId="43" applyFont="1" applyFill="1" applyBorder="1" applyAlignment="1">
      <alignment horizontal="center"/>
    </xf>
    <xf numFmtId="0" fontId="34" fillId="25" borderId="11" xfId="43" applyFont="1" applyFill="1" applyBorder="1" applyAlignment="1">
      <alignment horizontal="center"/>
    </xf>
    <xf numFmtId="0" fontId="34" fillId="25" borderId="30" xfId="43" applyFont="1" applyFill="1" applyBorder="1" applyAlignment="1">
      <alignment horizontal="center"/>
    </xf>
    <xf numFmtId="0" fontId="6" fillId="0" borderId="33" xfId="43" applyFont="1" applyBorder="1" applyAlignment="1">
      <alignment horizontal="left" wrapText="1"/>
    </xf>
    <xf numFmtId="0" fontId="34" fillId="25" borderId="0" xfId="0" applyFont="1" applyFill="1" applyBorder="1" applyAlignment="1">
      <alignment horizontal="center" wrapText="1"/>
    </xf>
    <xf numFmtId="0" fontId="6" fillId="0" borderId="33" xfId="0" applyFont="1" applyBorder="1" applyAlignment="1">
      <alignment horizontal="left" wrapText="1"/>
    </xf>
    <xf numFmtId="0" fontId="6" fillId="0" borderId="18" xfId="0" applyFont="1" applyBorder="1" applyAlignment="1">
      <alignment horizontal="left"/>
    </xf>
  </cellXfs>
  <cellStyles count="7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65" xr:uid="{63772545-CF2C-4014-8BD8-7BDFAE7A174D}"/>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10" xfId="38" xr:uid="{00000000-0005-0000-0000-000027000000}"/>
    <cellStyle name="Normal 11" xfId="39" xr:uid="{00000000-0005-0000-0000-000028000000}"/>
    <cellStyle name="Normal 12" xfId="40" xr:uid="{00000000-0005-0000-0000-000029000000}"/>
    <cellStyle name="Normal 13" xfId="41" xr:uid="{00000000-0005-0000-0000-00002A000000}"/>
    <cellStyle name="Normal 14" xfId="42" xr:uid="{00000000-0005-0000-0000-00002B000000}"/>
    <cellStyle name="Normal 15" xfId="43" xr:uid="{00000000-0005-0000-0000-00002C000000}"/>
    <cellStyle name="Normal 15 2" xfId="61" xr:uid="{00000000-0005-0000-0000-00002D000000}"/>
    <cellStyle name="Normal 16" xfId="63" xr:uid="{71D0A78B-2D76-4CA1-B3CA-849698DE7CBA}"/>
    <cellStyle name="Normal 16 2" xfId="68" xr:uid="{D520278A-C0F0-49B1-A8CF-171CEBC41F49}"/>
    <cellStyle name="Normal 17" xfId="66" xr:uid="{7C016C3B-E25E-4F3E-BEE2-5714AC694AE0}"/>
    <cellStyle name="Normal 17 2" xfId="67" xr:uid="{814B5ED8-44BD-4ACE-A1B7-14BE94E42ECD}"/>
    <cellStyle name="Normal 2" xfId="44" xr:uid="{00000000-0005-0000-0000-00002E000000}"/>
    <cellStyle name="Normal 2 2" xfId="62" xr:uid="{00000000-0005-0000-0000-00002F000000}"/>
    <cellStyle name="Normal 2 2 2" xfId="64" xr:uid="{069BFE9E-817F-4CBA-85D9-192D81F274CF}"/>
    <cellStyle name="Normal 2 2 2 2" xfId="70" xr:uid="{54715EC6-CF1E-4CE2-9D0C-9F4B366CC563}"/>
    <cellStyle name="Normal 3" xfId="45" xr:uid="{00000000-0005-0000-0000-000030000000}"/>
    <cellStyle name="Normal 3 2" xfId="46" xr:uid="{00000000-0005-0000-0000-000031000000}"/>
    <cellStyle name="Normal 4" xfId="47" xr:uid="{00000000-0005-0000-0000-000032000000}"/>
    <cellStyle name="Normal 5" xfId="48" xr:uid="{00000000-0005-0000-0000-000033000000}"/>
    <cellStyle name="Normal 6" xfId="49" xr:uid="{00000000-0005-0000-0000-000034000000}"/>
    <cellStyle name="Normal 7" xfId="50" xr:uid="{00000000-0005-0000-0000-000035000000}"/>
    <cellStyle name="Normal 8" xfId="51" xr:uid="{00000000-0005-0000-0000-000036000000}"/>
    <cellStyle name="Normal 9" xfId="52" xr:uid="{00000000-0005-0000-0000-000037000000}"/>
    <cellStyle name="Normal_2007 Corn Tables DRAFT" xfId="53" xr:uid="{00000000-0005-0000-0000-000038000000}"/>
    <cellStyle name="Normal_2007 Corn Tables DRAFT 2" xfId="60" xr:uid="{00000000-0005-0000-0000-000039000000}"/>
    <cellStyle name="Normal_Sheet1" xfId="54" xr:uid="{00000000-0005-0000-0000-00003A000000}"/>
    <cellStyle name="Note" xfId="55" builtinId="10" customBuiltin="1"/>
    <cellStyle name="Output" xfId="56" builtinId="21" customBuiltin="1"/>
    <cellStyle name="Percent 2" xfId="69" xr:uid="{8D0CF3C7-FB6A-4932-84E9-CF18436B5243}"/>
    <cellStyle name="Title" xfId="57" builtinId="15" customBuiltin="1"/>
    <cellStyle name="Total" xfId="58" builtinId="25" customBuiltin="1"/>
    <cellStyle name="Warning Text" xfId="59" builtinId="11" customBuiltin="1"/>
  </cellStyles>
  <dxfs count="1313">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ill>
        <patternFill>
          <bgColor theme="0" tint="-4.9989318521683403E-2"/>
        </patternFill>
      </fill>
    </dxf>
    <dxf>
      <fill>
        <patternFill>
          <bgColor theme="0" tint="-4.9989318521683403E-2"/>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ill>
        <patternFill>
          <bgColor theme="0" tint="-4.9989318521683403E-2"/>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C000"/>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E699"/>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E699"/>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auto="1"/>
      </font>
      <fill>
        <patternFill>
          <bgColor rgb="FFFFE699"/>
        </patternFill>
      </fill>
    </dxf>
    <dxf>
      <fill>
        <patternFill>
          <bgColor theme="0" tint="-4.9989318521683403E-2"/>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auto="1"/>
      </font>
      <fill>
        <patternFill>
          <bgColor rgb="FFFFE699"/>
        </patternFill>
      </fill>
    </dxf>
    <dxf>
      <fill>
        <patternFill>
          <bgColor theme="0" tint="-4.9989318521683403E-2"/>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auto="1"/>
      </font>
      <fill>
        <patternFill>
          <bgColor rgb="FFFFE699"/>
        </patternFill>
      </fill>
    </dxf>
    <dxf>
      <fill>
        <patternFill>
          <bgColor theme="0" tint="-4.9989318521683403E-2"/>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auto="1"/>
      </font>
      <fill>
        <patternFill>
          <bgColor rgb="FFFFE699"/>
        </patternFill>
      </fill>
    </dxf>
    <dxf>
      <fill>
        <patternFill>
          <bgColor theme="0" tint="-4.9989318521683403E-2"/>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auto="1"/>
      </font>
      <fill>
        <patternFill>
          <bgColor rgb="FFFFE699"/>
        </patternFill>
      </fill>
    </dxf>
    <dxf>
      <fill>
        <patternFill>
          <bgColor theme="0" tint="-4.9989318521683403E-2"/>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auto="1"/>
      </font>
      <fill>
        <patternFill>
          <bgColor rgb="FFFFE699"/>
        </patternFill>
      </fill>
    </dxf>
    <dxf>
      <fill>
        <patternFill>
          <bgColor theme="0" tint="-4.9989318521683403E-2"/>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C000"/>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E699"/>
        </patternFill>
      </fill>
    </dxf>
    <dxf>
      <font>
        <color auto="1"/>
      </font>
      <fill>
        <patternFill>
          <bgColor rgb="FFFFC000"/>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E699"/>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C000"/>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E699"/>
        </patternFill>
      </fill>
    </dxf>
    <dxf>
      <font>
        <color auto="1"/>
      </font>
      <fill>
        <patternFill>
          <bgColor rgb="FFFFC000"/>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E699"/>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C000"/>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E699"/>
        </patternFill>
      </fill>
    </dxf>
    <dxf>
      <font>
        <color auto="1"/>
      </font>
      <fill>
        <patternFill>
          <bgColor rgb="FFFFC000"/>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E699"/>
        </patternFill>
      </fill>
    </dxf>
    <dxf>
      <font>
        <color auto="1"/>
      </font>
      <fill>
        <patternFill>
          <bgColor rgb="FFFFC000"/>
        </patternFill>
      </fill>
    </dxf>
    <dxf>
      <font>
        <color auto="1"/>
      </font>
      <fill>
        <patternFill>
          <bgColor rgb="FFFFE699"/>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C000"/>
        </patternFill>
      </fill>
    </dxf>
    <dxf>
      <font>
        <color auto="1"/>
      </font>
      <fill>
        <patternFill>
          <bgColor rgb="FFFFE699"/>
        </patternFill>
      </fill>
    </dxf>
    <dxf>
      <fill>
        <patternFill>
          <bgColor theme="0" tint="-4.9989318521683403E-2"/>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E699"/>
        </patternFill>
      </fill>
    </dxf>
    <dxf>
      <font>
        <color auto="1"/>
      </font>
      <fill>
        <patternFill>
          <bgColor rgb="FFFFC000"/>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E699"/>
        </patternFill>
      </fill>
    </dxf>
    <dxf>
      <font>
        <color auto="1"/>
      </font>
      <fill>
        <patternFill>
          <bgColor rgb="FFFFC0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ill>
        <patternFill>
          <bgColor theme="0" tint="-4.9989318521683403E-2"/>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C000"/>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ill>
        <patternFill>
          <bgColor theme="0" tint="-4.9989318521683403E-2"/>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ill>
        <patternFill>
          <bgColor theme="0" tint="-4.9989318521683403E-2"/>
        </patternFill>
      </fill>
    </dxf>
    <dxf>
      <fill>
        <patternFill>
          <bgColor theme="0" tint="-4.9989318521683403E-2"/>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E699"/>
        </patternFill>
      </fill>
    </dxf>
    <dxf>
      <font>
        <color auto="1"/>
      </font>
      <fill>
        <patternFill>
          <bgColor rgb="FFFFC000"/>
        </patternFill>
      </fill>
    </dxf>
    <dxf>
      <font>
        <color auto="1"/>
      </font>
      <fill>
        <patternFill>
          <bgColor rgb="FFFFC000"/>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ill>
        <patternFill>
          <bgColor theme="0" tint="-4.9989318521683403E-2"/>
        </patternFill>
      </fill>
    </dxf>
    <dxf>
      <font>
        <color auto="1"/>
      </font>
      <fill>
        <patternFill>
          <bgColor rgb="FFFFC000"/>
        </patternFill>
      </fill>
    </dxf>
    <dxf>
      <font>
        <color auto="1"/>
      </font>
      <fill>
        <patternFill>
          <bgColor rgb="FFFFC000"/>
        </patternFill>
      </fill>
    </dxf>
    <dxf>
      <font>
        <color auto="1"/>
      </font>
      <fill>
        <patternFill>
          <bgColor rgb="FFFFC000"/>
        </patternFill>
      </fill>
    </dxf>
    <dxf>
      <fill>
        <patternFill>
          <bgColor theme="0" tint="-4.9989318521683403E-2"/>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E699"/>
        </patternFill>
      </fill>
    </dxf>
    <dxf>
      <fill>
        <patternFill>
          <bgColor theme="0" tint="-4.9989318521683403E-2"/>
        </patternFill>
      </fill>
    </dxf>
    <dxf>
      <fill>
        <patternFill>
          <bgColor theme="0" tint="-4.9989318521683403E-2"/>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E699"/>
        </patternFill>
      </fill>
    </dxf>
    <dxf>
      <font>
        <b/>
        <i val="0"/>
        <u/>
        <color auto="1"/>
      </font>
      <fill>
        <patternFill>
          <bgColor rgb="FFFFE699"/>
        </patternFill>
      </fill>
    </dxf>
    <dxf>
      <fill>
        <patternFill>
          <bgColor rgb="FFFFE699"/>
        </patternFill>
      </fill>
    </dxf>
    <dxf>
      <fill>
        <patternFill>
          <bgColor rgb="FFFFE699"/>
        </patternFill>
      </fill>
    </dxf>
    <dxf>
      <font>
        <b/>
        <i val="0"/>
        <u/>
        <color auto="1"/>
      </font>
      <fill>
        <patternFill>
          <bgColor rgb="FFFFE699"/>
        </patternFill>
      </fill>
    </dxf>
    <dxf>
      <fill>
        <patternFill>
          <bgColor rgb="FFFFE699"/>
        </patternFill>
      </fill>
    </dxf>
    <dxf>
      <font>
        <b/>
        <i val="0"/>
        <u/>
        <color auto="1"/>
      </font>
      <fill>
        <patternFill>
          <bgColor rgb="FFFFE699"/>
        </patternFill>
      </fill>
    </dxf>
    <dxf>
      <fill>
        <patternFill>
          <bgColor rgb="FFFFE699"/>
        </patternFill>
      </fill>
    </dxf>
    <dxf>
      <font>
        <b/>
        <i val="0"/>
        <u/>
        <color auto="1"/>
      </font>
      <fill>
        <patternFill>
          <bgColor rgb="FFFFE699"/>
        </patternFill>
      </fill>
    </dxf>
    <dxf>
      <fill>
        <patternFill>
          <bgColor rgb="FFFFE699"/>
        </patternFill>
      </fill>
    </dxf>
    <dxf>
      <font>
        <b/>
        <i val="0"/>
        <u/>
        <color auto="1"/>
      </font>
      <fill>
        <patternFill>
          <bgColor rgb="FFFFE699"/>
        </patternFill>
      </fill>
    </dxf>
    <dxf>
      <font>
        <b/>
        <i val="0"/>
        <u/>
        <color auto="1"/>
      </font>
      <fill>
        <patternFill>
          <bgColor rgb="FFFFE699"/>
        </patternFill>
      </fill>
    </dxf>
    <dxf>
      <fill>
        <patternFill>
          <bgColor rgb="FFFFE699"/>
        </patternFill>
      </fill>
    </dxf>
    <dxf>
      <font>
        <b/>
        <i val="0"/>
        <u/>
        <color auto="1"/>
      </font>
      <fill>
        <patternFill>
          <bgColor rgb="FFFFE699"/>
        </patternFill>
      </fill>
    </dxf>
    <dxf>
      <fill>
        <patternFill>
          <bgColor rgb="FFFFE699"/>
        </patternFill>
      </fill>
    </dxf>
    <dxf>
      <font>
        <b/>
        <i val="0"/>
        <u/>
        <color auto="1"/>
      </font>
      <fill>
        <patternFill>
          <bgColor rgb="FFFFE699"/>
        </patternFill>
      </fill>
    </dxf>
    <dxf>
      <fill>
        <patternFill>
          <bgColor rgb="FFFFE699"/>
        </patternFill>
      </fill>
    </dxf>
    <dxf>
      <font>
        <b/>
        <i val="0"/>
        <u/>
        <color auto="1"/>
      </font>
      <fill>
        <patternFill>
          <bgColor rgb="FFFFE699"/>
        </patternFill>
      </fill>
    </dxf>
    <dxf>
      <fill>
        <patternFill>
          <bgColor rgb="FFFFE699"/>
        </patternFill>
      </fill>
    </dxf>
    <dxf>
      <font>
        <b/>
        <i val="0"/>
        <u/>
        <color auto="1"/>
      </font>
      <fill>
        <patternFill>
          <bgColor rgb="FFFFE699"/>
        </patternFill>
      </fill>
    </dxf>
    <dxf>
      <fill>
        <patternFill>
          <bgColor rgb="FFFFE699"/>
        </patternFill>
      </fill>
    </dxf>
    <dxf>
      <font>
        <b/>
        <i val="0"/>
        <u/>
        <color auto="1"/>
      </font>
      <fill>
        <patternFill>
          <bgColor rgb="FFFFE699"/>
        </patternFill>
      </fill>
    </dxf>
    <dxf>
      <fill>
        <patternFill>
          <bgColor rgb="FFFFE699"/>
        </patternFill>
      </fill>
    </dxf>
    <dxf>
      <font>
        <b/>
        <i val="0"/>
        <u/>
        <color auto="1"/>
      </font>
      <fill>
        <patternFill>
          <bgColor rgb="FFFFE699"/>
        </patternFill>
      </fill>
    </dxf>
    <dxf>
      <fill>
        <patternFill>
          <bgColor rgb="FFFFE699"/>
        </patternFill>
      </fill>
    </dxf>
    <dxf>
      <font>
        <b/>
        <i val="0"/>
        <u/>
        <color auto="1"/>
      </font>
      <fill>
        <patternFill>
          <bgColor rgb="FFFFE699"/>
        </patternFill>
      </fill>
    </dxf>
    <dxf>
      <fill>
        <patternFill>
          <bgColor rgb="FFFFE699"/>
        </patternFill>
      </fill>
    </dxf>
    <dxf>
      <font>
        <b/>
        <i val="0"/>
        <u/>
        <color auto="1"/>
      </font>
      <fill>
        <patternFill>
          <bgColor rgb="FFFFE699"/>
        </patternFill>
      </fill>
    </dxf>
    <dxf>
      <fill>
        <patternFill>
          <bgColor rgb="FFFFE699"/>
        </patternFill>
      </fill>
    </dxf>
    <dxf>
      <font>
        <b/>
        <i val="0"/>
        <u/>
        <color auto="1"/>
      </font>
      <fill>
        <patternFill>
          <bgColor rgb="FFFFE699"/>
        </patternFill>
      </fill>
    </dxf>
    <dxf>
      <font>
        <color auto="1"/>
      </font>
      <fill>
        <patternFill>
          <bgColor rgb="FFFFC000"/>
        </patternFill>
      </fill>
    </dxf>
    <dxf>
      <font>
        <color auto="1"/>
      </font>
      <fill>
        <patternFill>
          <bgColor rgb="FFFFC000"/>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ill>
        <patternFill>
          <bgColor theme="0" tint="-4.9989318521683403E-2"/>
        </patternFill>
      </fill>
    </dxf>
    <dxf>
      <fill>
        <patternFill>
          <bgColor theme="0" tint="-4.9989318521683403E-2"/>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C000"/>
        </patternFill>
      </fill>
    </dxf>
    <dxf>
      <fill>
        <patternFill>
          <bgColor theme="0" tint="-4.9989318521683403E-2"/>
        </patternFill>
      </fill>
    </dxf>
    <dxf>
      <fill>
        <patternFill>
          <bgColor rgb="FFFFE699"/>
        </patternFill>
      </fill>
    </dxf>
    <dxf>
      <font>
        <b/>
        <i val="0"/>
        <u/>
        <color auto="1"/>
      </font>
      <fill>
        <patternFill>
          <bgColor rgb="FFFFE699"/>
        </patternFill>
      </fill>
    </dxf>
    <dxf>
      <fill>
        <patternFill>
          <bgColor rgb="FFFFE699"/>
        </patternFill>
      </fill>
    </dxf>
    <dxf>
      <font>
        <b/>
        <i val="0"/>
        <u/>
        <color auto="1"/>
      </font>
      <fill>
        <patternFill>
          <bgColor rgb="FFFFE699"/>
        </patternFill>
      </fill>
    </dxf>
    <dxf>
      <fill>
        <patternFill>
          <bgColor rgb="FFFFE699"/>
        </patternFill>
      </fill>
    </dxf>
    <dxf>
      <font>
        <b/>
        <i val="0"/>
        <u/>
        <color auto="1"/>
      </font>
      <fill>
        <patternFill>
          <bgColor rgb="FFFFE699"/>
        </patternFill>
      </fill>
    </dxf>
    <dxf>
      <fill>
        <patternFill>
          <bgColor rgb="FFFFE699"/>
        </patternFill>
      </fill>
    </dxf>
    <dxf>
      <font>
        <b/>
        <i val="0"/>
        <u/>
        <color auto="1"/>
      </font>
      <fill>
        <patternFill>
          <bgColor rgb="FFFFE699"/>
        </patternFill>
      </fill>
    </dxf>
    <dxf>
      <fill>
        <patternFill>
          <bgColor rgb="FFFFE699"/>
        </patternFill>
      </fill>
    </dxf>
    <dxf>
      <font>
        <b/>
        <i val="0"/>
        <u/>
        <color auto="1"/>
      </font>
      <fill>
        <patternFill>
          <bgColor rgb="FFFFE699"/>
        </patternFill>
      </fill>
    </dxf>
    <dxf>
      <fill>
        <patternFill>
          <bgColor rgb="FFFFE699"/>
        </patternFill>
      </fill>
    </dxf>
    <dxf>
      <font>
        <b/>
        <i val="0"/>
        <u/>
        <color auto="1"/>
      </font>
      <fill>
        <patternFill>
          <bgColor rgb="FFFFE699"/>
        </patternFill>
      </fill>
    </dxf>
    <dxf>
      <fill>
        <patternFill>
          <bgColor rgb="FFFFE699"/>
        </patternFill>
      </fill>
    </dxf>
    <dxf>
      <font>
        <b/>
        <i val="0"/>
        <u/>
        <color auto="1"/>
      </font>
      <fill>
        <patternFill>
          <bgColor rgb="FFFFE699"/>
        </patternFill>
      </fill>
    </dxf>
    <dxf>
      <fill>
        <patternFill>
          <bgColor rgb="FFFFE699"/>
        </patternFill>
      </fill>
    </dxf>
    <dxf>
      <font>
        <b/>
        <i val="0"/>
        <u/>
        <color auto="1"/>
      </font>
      <fill>
        <patternFill>
          <bgColor rgb="FFFFE699"/>
        </patternFill>
      </fill>
    </dxf>
    <dxf>
      <fill>
        <patternFill>
          <bgColor rgb="FFFFE699"/>
        </patternFill>
      </fill>
    </dxf>
    <dxf>
      <font>
        <b/>
        <i val="0"/>
        <u/>
        <color auto="1"/>
      </font>
      <fill>
        <patternFill>
          <bgColor rgb="FFFFE699"/>
        </patternFill>
      </fill>
    </dxf>
    <dxf>
      <fill>
        <patternFill>
          <bgColor rgb="FFFFE699"/>
        </patternFill>
      </fill>
    </dxf>
    <dxf>
      <font>
        <b/>
        <i val="0"/>
        <u/>
        <color auto="1"/>
      </font>
      <fill>
        <patternFill>
          <bgColor rgb="FFFFE699"/>
        </patternFill>
      </fill>
    </dxf>
    <dxf>
      <fill>
        <patternFill>
          <bgColor rgb="FFFFE699"/>
        </patternFill>
      </fill>
    </dxf>
    <dxf>
      <font>
        <b/>
        <i val="0"/>
        <u/>
        <color auto="1"/>
      </font>
      <fill>
        <patternFill>
          <bgColor rgb="FFFFE699"/>
        </patternFill>
      </fill>
    </dxf>
    <dxf>
      <fill>
        <patternFill>
          <bgColor rgb="FFFFE699"/>
        </patternFill>
      </fill>
    </dxf>
    <dxf>
      <font>
        <b/>
        <i val="0"/>
        <u/>
        <color auto="1"/>
      </font>
      <fill>
        <patternFill>
          <bgColor rgb="FFFFE699"/>
        </patternFill>
      </fill>
    </dxf>
    <dxf>
      <fill>
        <patternFill>
          <bgColor rgb="FFFFE699"/>
        </patternFill>
      </fill>
    </dxf>
    <dxf>
      <font>
        <b/>
        <i val="0"/>
        <u/>
        <color auto="1"/>
      </font>
      <fill>
        <patternFill>
          <bgColor rgb="FFFFE699"/>
        </patternFill>
      </fill>
    </dxf>
    <dxf>
      <fill>
        <patternFill>
          <bgColor rgb="FFFFE699"/>
        </patternFill>
      </fill>
    </dxf>
    <dxf>
      <font>
        <b/>
        <i val="0"/>
        <u/>
        <color auto="1"/>
      </font>
      <fill>
        <patternFill>
          <bgColor rgb="FFFFE699"/>
        </patternFill>
      </fill>
    </dxf>
    <dxf>
      <fill>
        <patternFill>
          <bgColor rgb="FFFFE699"/>
        </patternFill>
      </fill>
    </dxf>
    <dxf>
      <font>
        <b/>
        <i val="0"/>
        <u/>
        <color auto="1"/>
      </font>
      <fill>
        <patternFill>
          <bgColor rgb="FFFFE699"/>
        </patternFill>
      </fill>
    </dxf>
    <dxf>
      <fill>
        <patternFill>
          <bgColor rgb="FFFFE699"/>
        </patternFill>
      </fill>
    </dxf>
    <dxf>
      <font>
        <b/>
        <i val="0"/>
        <u/>
        <color auto="1"/>
      </font>
      <fill>
        <patternFill>
          <bgColor rgb="FFFFE699"/>
        </patternFill>
      </fill>
    </dxf>
    <dxf>
      <fill>
        <patternFill>
          <bgColor rgb="FFFFE699"/>
        </patternFill>
      </fill>
    </dxf>
    <dxf>
      <font>
        <b/>
        <i val="0"/>
        <u/>
        <color auto="1"/>
      </font>
      <fill>
        <patternFill>
          <bgColor rgb="FFFFE699"/>
        </patternFill>
      </fill>
    </dxf>
    <dxf>
      <font>
        <color auto="1"/>
      </font>
      <fill>
        <patternFill>
          <bgColor rgb="FFFFC000"/>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ill>
        <patternFill>
          <bgColor theme="0" tint="-4.9989318521683403E-2"/>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ill>
        <patternFill>
          <bgColor theme="0" tint="-4.9989318521683403E-2"/>
        </patternFill>
      </fill>
    </dxf>
    <dxf>
      <fill>
        <patternFill>
          <bgColor theme="0" tint="-4.9989318521683403E-2"/>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auto="1"/>
      </font>
      <fill>
        <patternFill>
          <bgColor rgb="FFFFE699"/>
        </patternFill>
      </fill>
    </dxf>
    <dxf>
      <font>
        <color auto="1"/>
      </font>
      <fill>
        <patternFill>
          <bgColor rgb="FFFFC000"/>
        </patternFill>
      </fill>
    </dxf>
    <dxf>
      <fill>
        <patternFill>
          <bgColor theme="0" tint="-4.9989318521683403E-2"/>
        </patternFill>
      </fill>
    </dxf>
    <dxf>
      <fill>
        <patternFill>
          <bgColor rgb="FFFFE699"/>
        </patternFill>
      </fill>
    </dxf>
    <dxf>
      <font>
        <b/>
        <i val="0"/>
        <u/>
        <color auto="1"/>
      </font>
      <fill>
        <patternFill>
          <bgColor rgb="FFFFE699"/>
        </patternFill>
      </fill>
    </dxf>
    <dxf>
      <fill>
        <patternFill>
          <bgColor rgb="FFFFE699"/>
        </patternFill>
      </fill>
    </dxf>
    <dxf>
      <font>
        <b/>
        <i val="0"/>
        <u/>
        <color auto="1"/>
      </font>
      <fill>
        <patternFill>
          <bgColor rgb="FFFFE699"/>
        </patternFill>
      </fill>
    </dxf>
    <dxf>
      <fill>
        <patternFill>
          <bgColor rgb="FFFFE699"/>
        </patternFill>
      </fill>
    </dxf>
    <dxf>
      <font>
        <b/>
        <i val="0"/>
        <u/>
        <color auto="1"/>
      </font>
      <fill>
        <patternFill>
          <bgColor rgb="FFFFE699"/>
        </patternFill>
      </fill>
    </dxf>
    <dxf>
      <fill>
        <patternFill>
          <bgColor rgb="FFFFE699"/>
        </patternFill>
      </fill>
    </dxf>
    <dxf>
      <font>
        <b/>
        <i val="0"/>
        <u/>
        <color auto="1"/>
      </font>
      <fill>
        <patternFill>
          <bgColor rgb="FFFFE699"/>
        </patternFill>
      </fill>
    </dxf>
    <dxf>
      <fill>
        <patternFill>
          <bgColor rgb="FFFFE699"/>
        </patternFill>
      </fill>
    </dxf>
    <dxf>
      <font>
        <b/>
        <i val="0"/>
        <u/>
        <color auto="1"/>
      </font>
      <fill>
        <patternFill>
          <bgColor rgb="FFFFE699"/>
        </patternFill>
      </fill>
    </dxf>
    <dxf>
      <fill>
        <patternFill>
          <bgColor rgb="FFFFE699"/>
        </patternFill>
      </fill>
    </dxf>
    <dxf>
      <font>
        <b/>
        <i val="0"/>
        <u/>
        <color auto="1"/>
      </font>
      <fill>
        <patternFill>
          <bgColor rgb="FFFFE699"/>
        </patternFill>
      </fill>
    </dxf>
    <dxf>
      <fill>
        <patternFill>
          <bgColor rgb="FFFFE699"/>
        </patternFill>
      </fill>
    </dxf>
    <dxf>
      <font>
        <b/>
        <i val="0"/>
        <u/>
        <color auto="1"/>
      </font>
      <fill>
        <patternFill>
          <bgColor rgb="FFFFE699"/>
        </patternFill>
      </fill>
    </dxf>
    <dxf>
      <fill>
        <patternFill>
          <bgColor rgb="FFFFE699"/>
        </patternFill>
      </fill>
    </dxf>
    <dxf>
      <font>
        <b/>
        <i val="0"/>
        <u/>
        <color auto="1"/>
      </font>
      <fill>
        <patternFill>
          <bgColor rgb="FFFFE699"/>
        </patternFill>
      </fill>
    </dxf>
    <dxf>
      <fill>
        <patternFill>
          <bgColor rgb="FFFFE699"/>
        </patternFill>
      </fill>
    </dxf>
    <dxf>
      <font>
        <b/>
        <i val="0"/>
        <u/>
        <color auto="1"/>
      </font>
      <fill>
        <patternFill>
          <bgColor rgb="FFFFE699"/>
        </patternFill>
      </fill>
    </dxf>
    <dxf>
      <fill>
        <patternFill>
          <bgColor rgb="FFFFE699"/>
        </patternFill>
      </fill>
    </dxf>
    <dxf>
      <font>
        <b/>
        <i val="0"/>
        <u/>
        <color auto="1"/>
      </font>
      <fill>
        <patternFill>
          <bgColor rgb="FFFFE699"/>
        </patternFill>
      </fill>
    </dxf>
    <dxf>
      <fill>
        <patternFill>
          <bgColor rgb="FFFFE699"/>
        </patternFill>
      </fill>
    </dxf>
    <dxf>
      <font>
        <b/>
        <i val="0"/>
        <u/>
        <color auto="1"/>
      </font>
      <fill>
        <patternFill>
          <bgColor rgb="FFFFE699"/>
        </patternFill>
      </fill>
    </dxf>
    <dxf>
      <fill>
        <patternFill>
          <bgColor rgb="FFFFE699"/>
        </patternFill>
      </fill>
    </dxf>
    <dxf>
      <font>
        <b/>
        <i val="0"/>
        <u/>
        <color auto="1"/>
      </font>
      <fill>
        <patternFill>
          <bgColor rgb="FFFFE699"/>
        </patternFill>
      </fill>
    </dxf>
    <dxf>
      <fill>
        <patternFill>
          <bgColor rgb="FFFFE699"/>
        </patternFill>
      </fill>
    </dxf>
    <dxf>
      <font>
        <b/>
        <i val="0"/>
        <u/>
        <color auto="1"/>
      </font>
      <fill>
        <patternFill>
          <bgColor rgb="FFFFE699"/>
        </patternFill>
      </fill>
    </dxf>
    <dxf>
      <fill>
        <patternFill>
          <bgColor rgb="FFFFE699"/>
        </patternFill>
      </fill>
    </dxf>
    <dxf>
      <font>
        <b/>
        <i val="0"/>
        <u/>
        <color auto="1"/>
      </font>
      <fill>
        <patternFill>
          <bgColor rgb="FFFFE699"/>
        </patternFill>
      </fill>
    </dxf>
    <dxf>
      <font>
        <color auto="1"/>
      </font>
      <fill>
        <patternFill>
          <bgColor rgb="FFFFC000"/>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C000"/>
        </patternFill>
      </fill>
    </dxf>
    <dxf>
      <font>
        <color auto="1"/>
      </font>
      <fill>
        <patternFill>
          <bgColor rgb="FFFFC000"/>
        </patternFill>
      </fill>
    </dxf>
    <dxf>
      <font>
        <color auto="1"/>
      </font>
      <fill>
        <patternFill>
          <bgColor rgb="FFFFC000"/>
        </patternFill>
      </fill>
    </dxf>
    <dxf>
      <fill>
        <patternFill>
          <bgColor theme="0" tint="-4.9989318521683403E-2"/>
        </patternFill>
      </fill>
    </dxf>
    <dxf>
      <fill>
        <patternFill>
          <bgColor theme="0" tint="-4.9989318521683403E-2"/>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ill>
        <patternFill>
          <bgColor theme="0" tint="-4.9989318521683403E-2"/>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ill>
        <patternFill>
          <bgColor theme="0" tint="-4.9989318521683403E-2"/>
        </patternFill>
      </fill>
    </dxf>
    <dxf>
      <fill>
        <patternFill>
          <bgColor theme="0" tint="-4.9989318521683403E-2"/>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ill>
        <patternFill>
          <bgColor theme="0" tint="-4.9989318521683403E-2"/>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ont>
        <color auto="1"/>
      </font>
      <fill>
        <patternFill>
          <bgColor rgb="FFFFE699"/>
        </patternFill>
      </fill>
    </dxf>
    <dxf>
      <fill>
        <patternFill>
          <bgColor theme="0" tint="-4.9989318521683403E-2"/>
        </patternFill>
      </fill>
    </dxf>
    <dxf>
      <fill>
        <patternFill>
          <bgColor theme="0" tint="-4.9989318521683403E-2"/>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C000"/>
        </patternFill>
      </fill>
    </dxf>
    <dxf>
      <font>
        <color auto="1"/>
      </font>
      <fill>
        <patternFill>
          <bgColor rgb="FFFFE699"/>
        </patternFill>
      </fill>
    </dxf>
    <dxf>
      <fill>
        <patternFill>
          <bgColor theme="0" tint="-4.9989318521683403E-2"/>
        </patternFill>
      </fill>
    </dxf>
    <dxf>
      <fill>
        <patternFill patternType="solid">
          <fgColor theme="0" tint="-0.34998626667073579"/>
          <bgColor theme="0"/>
        </patternFill>
      </fill>
    </dxf>
    <dxf>
      <fill>
        <patternFill>
          <fgColor theme="0" tint="-0.24994659260841701"/>
          <bgColor theme="0" tint="-4.9989318521683403E-2"/>
        </patternFill>
      </fill>
    </dxf>
    <dxf>
      <fill>
        <patternFill patternType="solid">
          <fgColor theme="0"/>
          <bgColor theme="0"/>
        </patternFill>
      </fill>
    </dxf>
    <dxf>
      <font>
        <b/>
        <color theme="1"/>
      </font>
    </dxf>
    <dxf>
      <font>
        <b/>
        <color theme="1"/>
      </font>
    </dxf>
    <dxf>
      <font>
        <color theme="0" tint="-0.14996795556505021"/>
      </font>
      <fill>
        <patternFill>
          <bgColor theme="0" tint="-0.14996795556505021"/>
        </patternFill>
      </fill>
      <border diagonalUp="0" diagonalDown="0">
        <left/>
        <right/>
        <top/>
        <bottom/>
        <vertical/>
        <horizontal/>
      </border>
    </dxf>
    <dxf>
      <fill>
        <patternFill patternType="solid">
          <fgColor theme="0" tint="-0.14999847407452621"/>
          <bgColor theme="0" tint="-0.14999847407452621"/>
        </patternFill>
      </fill>
      <border>
        <top/>
        <bottom style="thin">
          <color auto="1"/>
        </bottom>
      </border>
    </dxf>
    <dxf>
      <fill>
        <patternFill patternType="solid">
          <fgColor theme="0" tint="-0.34998626667073579"/>
          <bgColor theme="0"/>
        </patternFill>
      </fill>
    </dxf>
    <dxf>
      <fill>
        <patternFill>
          <fgColor theme="0" tint="-0.24994659260841701"/>
          <bgColor theme="0" tint="-4.9989318521683403E-2"/>
        </patternFill>
      </fill>
    </dxf>
    <dxf>
      <fill>
        <patternFill patternType="solid">
          <fgColor theme="0"/>
          <bgColor theme="0"/>
        </patternFill>
      </fill>
    </dxf>
    <dxf>
      <font>
        <b/>
        <color theme="1"/>
      </font>
    </dxf>
    <dxf>
      <font>
        <b/>
        <color theme="1"/>
      </font>
    </dxf>
    <dxf>
      <font>
        <b/>
        <color theme="1"/>
      </font>
      <border>
        <top style="double">
          <color theme="1"/>
        </top>
      </border>
    </dxf>
    <dxf>
      <font>
        <color theme="0"/>
      </font>
      <fill>
        <patternFill patternType="solid">
          <fgColor theme="1" tint="0.499984740745262"/>
          <bgColor theme="0" tint="-0.499984740745262"/>
        </patternFill>
      </fill>
    </dxf>
    <dxf>
      <fill>
        <patternFill patternType="solid">
          <fgColor theme="0" tint="-0.14999847407452621"/>
          <bgColor theme="0" tint="-0.14999847407452621"/>
        </patternFill>
      </fill>
      <border>
        <top/>
        <bottom style="medium">
          <color auto="1"/>
        </bottom>
      </border>
    </dxf>
  </dxfs>
  <tableStyles count="2" defaultTableStyle="TableStyleMedium2" defaultPivotStyle="PivotStyleLight16">
    <tableStyle name="TableStyleDark8 2" pivot="0" count="8" xr9:uid="{00000000-0011-0000-FFFF-FFFF00000000}">
      <tableStyleElement type="wholeTable" dxfId="1312"/>
      <tableStyleElement type="headerRow" dxfId="1311"/>
      <tableStyleElement type="totalRow" dxfId="1310"/>
      <tableStyleElement type="firstColumn" dxfId="1309"/>
      <tableStyleElement type="lastColumn" dxfId="1308"/>
      <tableStyleElement type="firstRowStripe" dxfId="1307"/>
      <tableStyleElement type="secondRowStripe" dxfId="1306"/>
      <tableStyleElement type="firstColumnStripe" dxfId="1305"/>
    </tableStyle>
    <tableStyle name="TableStyleDark8 2 2" pivot="0" count="7" xr9:uid="{00000000-0011-0000-FFFF-FFFF01000000}">
      <tableStyleElement type="wholeTable" dxfId="1304"/>
      <tableStyleElement type="headerRow" dxfId="1303"/>
      <tableStyleElement type="firstColumn" dxfId="1302"/>
      <tableStyleElement type="lastColumn" dxfId="1301"/>
      <tableStyleElement type="firstRowStripe" dxfId="1300"/>
      <tableStyleElement type="secondRowStripe" dxfId="1299"/>
      <tableStyleElement type="firstColumnStripe" dxfId="1298"/>
    </tableStyle>
  </tableStyles>
  <colors>
    <mruColors>
      <color rgb="FFFFDE75"/>
      <color rgb="FFFFE699"/>
      <color rgb="FFFFFFCC"/>
      <color rgb="FFFFEEB7"/>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connections" Target="connections.xml"/><Relationship Id="rId55"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microsoft.com/office/2017/10/relationships/person" Target="persons/perso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56"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57" Type="http://schemas.openxmlformats.org/officeDocument/2006/relationships/customXml" Target="../customXml/item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61</xdr:row>
      <xdr:rowOff>45720</xdr:rowOff>
    </xdr:from>
    <xdr:to>
      <xdr:col>7</xdr:col>
      <xdr:colOff>662940</xdr:colOff>
      <xdr:row>66</xdr:row>
      <xdr:rowOff>95250</xdr:rowOff>
    </xdr:to>
    <xdr:sp macro="" textlink="">
      <xdr:nvSpPr>
        <xdr:cNvPr id="2" name="TextBox 1">
          <a:extLst>
            <a:ext uri="{FF2B5EF4-FFF2-40B4-BE49-F238E27FC236}">
              <a16:creationId xmlns:a16="http://schemas.microsoft.com/office/drawing/2014/main" id="{5876836C-AF9E-477E-8673-FAC848574DD3}"/>
            </a:ext>
          </a:extLst>
        </xdr:cNvPr>
        <xdr:cNvSpPr txBox="1"/>
      </xdr:nvSpPr>
      <xdr:spPr>
        <a:xfrm>
          <a:off x="0" y="9456420"/>
          <a:ext cx="7749540" cy="970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r>
            <a:rPr lang="en-US" sz="800" baseline="0">
              <a:solidFill>
                <a:schemeClr val="dk1"/>
              </a:solidFill>
              <a:effectLst/>
              <a:latin typeface="Arial" panose="020B0604020202020204" pitchFamily="34" charset="0"/>
              <a:ea typeface="+mn-ea"/>
              <a:cs typeface="Arial" panose="020B0604020202020204" pitchFamily="34" charset="0"/>
            </a:rPr>
            <a:t> </a:t>
          </a:r>
          <a:endParaRPr lang="en-US" sz="800">
            <a:latin typeface="Arial" panose="020B0604020202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14288</xdr:colOff>
      <xdr:row>21</xdr:row>
      <xdr:rowOff>38099</xdr:rowOff>
    </xdr:from>
    <xdr:to>
      <xdr:col>18</xdr:col>
      <xdr:colOff>0</xdr:colOff>
      <xdr:row>27</xdr:row>
      <xdr:rowOff>133349</xdr:rowOff>
    </xdr:to>
    <xdr:sp macro="" textlink="">
      <xdr:nvSpPr>
        <xdr:cNvPr id="2" name="TextBox 1">
          <a:extLst>
            <a:ext uri="{FF2B5EF4-FFF2-40B4-BE49-F238E27FC236}">
              <a16:creationId xmlns:a16="http://schemas.microsoft.com/office/drawing/2014/main" id="{A1A9FAB0-721D-4D48-A2F0-07AF3E6B9312}"/>
            </a:ext>
          </a:extLst>
        </xdr:cNvPr>
        <xdr:cNvSpPr txBox="1"/>
      </xdr:nvSpPr>
      <xdr:spPr>
        <a:xfrm>
          <a:off x="14288" y="4483099"/>
          <a:ext cx="10253662" cy="971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800" b="0" i="0">
              <a:solidFill>
                <a:schemeClr val="dk1"/>
              </a:solidFill>
              <a:effectLst/>
              <a:latin typeface="Arial" panose="020B0604020202020204" pitchFamily="34" charset="0"/>
              <a:ea typeface="+mn-ea"/>
              <a:cs typeface="Arial" panose="020B0604020202020204" pitchFamily="34" charset="0"/>
            </a:rPr>
            <a:t>‡</a:t>
          </a:r>
          <a:r>
            <a:rPr lang="en-US" sz="1100" b="0" i="0">
              <a:solidFill>
                <a:schemeClr val="dk1"/>
              </a:solidFill>
              <a:effectLst/>
              <a:latin typeface="+mn-lt"/>
              <a:ea typeface="+mn-ea"/>
              <a:cs typeface="+mn-cs"/>
            </a:rPr>
            <a:t> </a:t>
          </a:r>
          <a:r>
            <a:rPr lang="en-US" sz="800" b="0" i="0">
              <a:solidFill>
                <a:schemeClr val="dk1"/>
              </a:solidFill>
              <a:effectLst/>
              <a:latin typeface="Arial" panose="020B0604020202020204" pitchFamily="34" charset="0"/>
              <a:ea typeface="+mn-ea"/>
              <a:cs typeface="Arial" panose="020B0604020202020204" pitchFamily="34" charset="0"/>
            </a:rPr>
            <a:t>Data Provided by Ryan Blair, Ext. Area Specialist, Grain and Cotton Variety Testing, and Extension agents in counties shown above.  </a:t>
          </a:r>
          <a:r>
            <a:rPr lang="en-US" sz="800">
              <a:solidFill>
                <a:schemeClr val="dk1"/>
              </a:solidFill>
              <a:effectLst/>
              <a:latin typeface="Arial" panose="020B0604020202020204" pitchFamily="34" charset="0"/>
              <a:ea typeface="+mn-ea"/>
              <a:cs typeface="Arial" panose="020B0604020202020204" pitchFamily="34" charset="0"/>
            </a:rPr>
            <a:t> </a:t>
          </a: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Hybrids that have any MS letter in common are not significantly different in yield at the 5% level of probability. </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Asterisks after a hybrid name indicate the number of preceding consecutive years in the top-performing "A" group. </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Highlighted cells indicate</a:t>
          </a:r>
          <a:r>
            <a:rPr lang="en-US" sz="800" baseline="0">
              <a:solidFill>
                <a:schemeClr val="dk1"/>
              </a:solidFill>
              <a:effectLst/>
              <a:latin typeface="Arial" panose="020B0604020202020204" pitchFamily="34" charset="0"/>
              <a:ea typeface="+mn-ea"/>
              <a:cs typeface="Arial" panose="020B0604020202020204" pitchFamily="34" charset="0"/>
            </a:rPr>
            <a:t> hybrids that were above average and bold/underline values indicate the top yield, within a location.</a:t>
          </a:r>
        </a:p>
        <a:p>
          <a:pPr eaLnBrk="1" fontAlgn="auto" latinLnBrk="0" hangingPunct="1"/>
          <a:r>
            <a:rPr lang="en-US" sz="800" baseline="0">
              <a:solidFill>
                <a:schemeClr val="dk1"/>
              </a:solidFill>
              <a:effectLst/>
              <a:latin typeface="Arial" panose="020B0604020202020204" pitchFamily="34" charset="0"/>
              <a:ea typeface="+mn-ea"/>
              <a:cs typeface="Arial" panose="020B0604020202020204" pitchFamily="34" charset="0"/>
            </a:rPr>
            <a:t>County locations include: Bradley (2 locs), Carroll, Crockett, Decatur, Gibson, Giles, Hardeman, Haywood, Henry (2 locs), Jefferson, Loudon, Madison, Obion, and Weakley.</a:t>
          </a:r>
        </a:p>
        <a:p>
          <a:pPr eaLnBrk="1" fontAlgn="auto" latinLnBrk="0" hangingPunct="1"/>
          <a:endParaRPr lang="en-US" sz="80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en-US" sz="800">
            <a:effectLst/>
            <a:latin typeface="Arial" panose="020B0604020202020204" pitchFamily="34" charset="0"/>
            <a:cs typeface="Arial" panose="020B0604020202020204" pitchFamily="34" charset="0"/>
          </a:endParaRPr>
        </a:p>
        <a:p>
          <a:endParaRPr lang="en-US" sz="800">
            <a:latin typeface="Arial" panose="020B0604020202020204" pitchFamily="34" charset="0"/>
            <a:cs typeface="Arial" panose="020B060402020202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14</xdr:row>
      <xdr:rowOff>38100</xdr:rowOff>
    </xdr:from>
    <xdr:to>
      <xdr:col>15</xdr:col>
      <xdr:colOff>0</xdr:colOff>
      <xdr:row>17</xdr:row>
      <xdr:rowOff>71438</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0" y="4786313"/>
          <a:ext cx="10796588" cy="5238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For a full description of abbreviated biotech traits, see table 18.</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All yields are adjusted to 15.5% moisture.</a:t>
          </a:r>
        </a:p>
        <a:p>
          <a:endParaRPr lang="en-US" sz="800">
            <a:latin typeface="Arial" panose="020B0604020202020204" pitchFamily="34" charset="0"/>
            <a:cs typeface="Arial" panose="020B0604020202020204"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xdr:colOff>
      <xdr:row>25</xdr:row>
      <xdr:rowOff>47624</xdr:rowOff>
    </xdr:from>
    <xdr:to>
      <xdr:col>31</xdr:col>
      <xdr:colOff>6350</xdr:colOff>
      <xdr:row>30</xdr:row>
      <xdr:rowOff>163830</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6350" y="4543424"/>
          <a:ext cx="14528800" cy="94170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Hybrids that have any MS letter in common are not significantly different at the 5% level of probability.</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Asterisks after a hybrid name indicate the number of preceding consecutive years in the top-performing "A" group. </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18.</a:t>
          </a: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 Lodging values do not typically follow a normal distribution, therefore statistical tests to compute LSD were not performed and only mean values are reported. </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Values highlighted in light orange are above average for a given trait, MS letters highlighted in dark orange are in the "A group", indicating no statistical difference from the top-performing variety, for a given trait.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a:effectLst/>
          </a:endParaRPr>
        </a:p>
        <a:p>
          <a:endParaRPr lang="en-US" sz="800">
            <a:latin typeface="Arial" panose="020B0604020202020204" pitchFamily="34" charset="0"/>
            <a:cs typeface="Arial" panose="020B0604020202020204"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xdr:colOff>
      <xdr:row>25</xdr:row>
      <xdr:rowOff>38099</xdr:rowOff>
    </xdr:from>
    <xdr:to>
      <xdr:col>33</xdr:col>
      <xdr:colOff>271463</xdr:colOff>
      <xdr:row>30</xdr:row>
      <xdr:rowOff>149860</xdr:rowOff>
    </xdr:to>
    <xdr:sp macro="" textlink="">
      <xdr:nvSpPr>
        <xdr:cNvPr id="2" name="TextBox 1">
          <a:extLst>
            <a:ext uri="{FF2B5EF4-FFF2-40B4-BE49-F238E27FC236}">
              <a16:creationId xmlns:a16="http://schemas.microsoft.com/office/drawing/2014/main" id="{9FF67607-4C27-4848-8D0D-7A5E63668B52}"/>
            </a:ext>
          </a:extLst>
        </xdr:cNvPr>
        <xdr:cNvSpPr txBox="1"/>
      </xdr:nvSpPr>
      <xdr:spPr>
        <a:xfrm>
          <a:off x="9525" y="4533899"/>
          <a:ext cx="15419388" cy="93726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Hybrids that have any MS letter in common are not significantly different at the 5% level of probability.</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Asterisks after a hybrid name indicate the number of preceding consecutive years in the top-performing "A" group. </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18.</a:t>
          </a: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 Protein, Oil, and Starch on a dry weight basis.</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 Values highlighted in light orange are above average for a given trait, MS letters highlighted in dark orange are in the "A group", indicating no statistical difference from the top-performing variety, for a given trait.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a:effectLst/>
          </a:endParaRPr>
        </a:p>
        <a:p>
          <a:endParaRPr lang="en-US" sz="800">
            <a:latin typeface="Arial" panose="020B0604020202020204" pitchFamily="34" charset="0"/>
            <a:cs typeface="Arial" panose="020B060402020202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28575</xdr:colOff>
      <xdr:row>23</xdr:row>
      <xdr:rowOff>66676</xdr:rowOff>
    </xdr:from>
    <xdr:to>
      <xdr:col>57</xdr:col>
      <xdr:colOff>0</xdr:colOff>
      <xdr:row>28</xdr:row>
      <xdr:rowOff>36195</xdr:rowOff>
    </xdr:to>
    <xdr:sp macro="" textlink="">
      <xdr:nvSpPr>
        <xdr:cNvPr id="2" name="TextBox 1">
          <a:extLst>
            <a:ext uri="{FF2B5EF4-FFF2-40B4-BE49-F238E27FC236}">
              <a16:creationId xmlns:a16="http://schemas.microsoft.com/office/drawing/2014/main" id="{8752C12F-AC98-453C-B623-22797CA5CF5E}"/>
            </a:ext>
          </a:extLst>
        </xdr:cNvPr>
        <xdr:cNvSpPr txBox="1"/>
      </xdr:nvSpPr>
      <xdr:spPr>
        <a:xfrm>
          <a:off x="28575" y="4800601"/>
          <a:ext cx="14658975" cy="77914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t>
          </a:r>
          <a:r>
            <a:rPr lang="en-US" sz="800" b="0" i="0">
              <a:solidFill>
                <a:schemeClr val="dk1"/>
              </a:solidFill>
              <a:effectLst/>
              <a:latin typeface="Arial" panose="020B0604020202020204" pitchFamily="34" charset="0"/>
              <a:ea typeface="+mn-ea"/>
              <a:cs typeface="Arial" panose="020B0604020202020204" pitchFamily="34" charset="0"/>
            </a:rPr>
            <a:t>Hybrids that have any MS letter in common are not significantly different in yield at the 5% level of probability.</a:t>
          </a:r>
          <a:r>
            <a:rPr lang="en-US" sz="800">
              <a:solidFill>
                <a:schemeClr val="dk1"/>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Asterisks after a hybrid name indicate the number of preceding consecutive years in the top-performing "A" group. </a:t>
          </a:r>
        </a:p>
        <a:p>
          <a:pPr marL="0" marR="0" lvl="0" indent="0" defTabSz="914400" eaLnBrk="1" fontAlgn="auto" latinLnBrk="0" hangingPunct="1">
            <a:lnSpc>
              <a:spcPct val="100000"/>
            </a:lnSpc>
            <a:spcBef>
              <a:spcPts val="0"/>
            </a:spcBef>
            <a:spcAft>
              <a:spcPts val="0"/>
            </a:spcAft>
            <a:buClrTx/>
            <a:buSzTx/>
            <a:buFontTx/>
            <a:buNone/>
            <a:tabLst/>
            <a:defRPr/>
          </a:pPr>
          <a:r>
            <a:rPr lang="en-US" sz="800" b="0" i="0" u="none" strike="noStrike">
              <a:solidFill>
                <a:schemeClr val="dk1"/>
              </a:solidFill>
              <a:effectLst/>
              <a:latin typeface="Arial" panose="020B0604020202020204" pitchFamily="34" charset="0"/>
              <a:ea typeface="+mn-ea"/>
              <a:cs typeface="Arial" panose="020B0604020202020204" pitchFamily="34" charset="0"/>
            </a:rPr>
            <a:t>‡ </a:t>
          </a:r>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18.</a:t>
          </a:r>
          <a:endParaRPr lang="en-US" sz="8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Values highlighted in light orange are above average for a given trait, MS letters highlighted in dark orange are in the "A group", indicating no statistical difference from the top-performing variety, for a given trait. </a:t>
          </a:r>
        </a:p>
        <a:p>
          <a:pPr marL="0" marR="0" lvl="0" indent="0" defTabSz="914400" eaLnBrk="1" fontAlgn="auto" latinLnBrk="0" hangingPunct="1">
            <a:lnSpc>
              <a:spcPct val="100000"/>
            </a:lnSpc>
            <a:spcBef>
              <a:spcPts val="0"/>
            </a:spcBef>
            <a:spcAft>
              <a:spcPts val="0"/>
            </a:spcAft>
            <a:buClrTx/>
            <a:buSzTx/>
            <a:buFontTx/>
            <a:buNone/>
            <a:tabLst/>
            <a:defRPr/>
          </a:pPr>
          <a:endParaRPr lang="en-US" sz="8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33338</xdr:colOff>
      <xdr:row>18</xdr:row>
      <xdr:rowOff>95249</xdr:rowOff>
    </xdr:from>
    <xdr:to>
      <xdr:col>15</xdr:col>
      <xdr:colOff>19050</xdr:colOff>
      <xdr:row>25</xdr:row>
      <xdr:rowOff>47624</xdr:rowOff>
    </xdr:to>
    <xdr:sp macro="" textlink="">
      <xdr:nvSpPr>
        <xdr:cNvPr id="2" name="TextBox 1">
          <a:extLst>
            <a:ext uri="{FF2B5EF4-FFF2-40B4-BE49-F238E27FC236}">
              <a16:creationId xmlns:a16="http://schemas.microsoft.com/office/drawing/2014/main" id="{1E980087-8D1C-46C8-8634-44BB92713A12}"/>
            </a:ext>
          </a:extLst>
        </xdr:cNvPr>
        <xdr:cNvSpPr txBox="1"/>
      </xdr:nvSpPr>
      <xdr:spPr>
        <a:xfrm>
          <a:off x="33338" y="4086224"/>
          <a:ext cx="6938962" cy="95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800" b="0" i="0">
              <a:solidFill>
                <a:schemeClr val="dk1"/>
              </a:solidFill>
              <a:effectLst/>
              <a:latin typeface="Arial" panose="020B0604020202020204" pitchFamily="34" charset="0"/>
              <a:ea typeface="+mn-ea"/>
              <a:cs typeface="Arial" panose="020B0604020202020204" pitchFamily="34" charset="0"/>
            </a:rPr>
            <a:t>‡</a:t>
          </a:r>
          <a:r>
            <a:rPr lang="en-US" sz="1100" b="0" i="0">
              <a:solidFill>
                <a:schemeClr val="dk1"/>
              </a:solidFill>
              <a:effectLst/>
              <a:latin typeface="+mn-lt"/>
              <a:ea typeface="+mn-ea"/>
              <a:cs typeface="+mn-cs"/>
            </a:rPr>
            <a:t> </a:t>
          </a:r>
          <a:r>
            <a:rPr lang="en-US" sz="800" b="0" i="0">
              <a:solidFill>
                <a:schemeClr val="dk1"/>
              </a:solidFill>
              <a:effectLst/>
              <a:latin typeface="Arial" panose="020B0604020202020204" pitchFamily="34" charset="0"/>
              <a:ea typeface="+mn-ea"/>
              <a:cs typeface="Arial" panose="020B0604020202020204" pitchFamily="34" charset="0"/>
            </a:rPr>
            <a:t>Data Provided by Ryan Blair, Ext. Area Specialist, Grain and Cotton Variety Testing, and Extension agents in counties shown above.  </a:t>
          </a:r>
          <a:r>
            <a:rPr lang="en-US" sz="800">
              <a:solidFill>
                <a:schemeClr val="dk1"/>
              </a:solidFill>
              <a:effectLst/>
              <a:latin typeface="Arial" panose="020B0604020202020204" pitchFamily="34" charset="0"/>
              <a:ea typeface="+mn-ea"/>
              <a:cs typeface="Arial" panose="020B0604020202020204" pitchFamily="34" charset="0"/>
            </a:rPr>
            <a:t> </a:t>
          </a: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Hybrids that have any MS letter in common are not significantly different in yield at the 5% level of probability. </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Asterisks after a hybrid name indicate the number of preceding consecutive years in the top-performing "A" group. </a:t>
          </a:r>
          <a:endParaRPr lang="en-US" sz="800">
            <a:effectLst/>
            <a:latin typeface="Arial" panose="020B0604020202020204" pitchFamily="34" charset="0"/>
            <a:cs typeface="Arial" panose="020B0604020202020204" pitchFamily="34" charset="0"/>
          </a:endParaRP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Highlighted cells indicate</a:t>
          </a:r>
          <a:r>
            <a:rPr lang="en-US" sz="800" baseline="0">
              <a:solidFill>
                <a:schemeClr val="dk1"/>
              </a:solidFill>
              <a:effectLst/>
              <a:latin typeface="Arial" panose="020B0604020202020204" pitchFamily="34" charset="0"/>
              <a:ea typeface="+mn-ea"/>
              <a:cs typeface="Arial" panose="020B0604020202020204" pitchFamily="34" charset="0"/>
            </a:rPr>
            <a:t> hybrids that were above average and bold/underline values indicate the top yield, within a location.</a:t>
          </a:r>
        </a:p>
        <a:p>
          <a:pPr eaLnBrk="1" fontAlgn="auto" latinLnBrk="0" hangingPunct="1"/>
          <a:r>
            <a:rPr lang="en-US" sz="800" baseline="0">
              <a:solidFill>
                <a:schemeClr val="dk1"/>
              </a:solidFill>
              <a:effectLst/>
              <a:latin typeface="Arial" panose="020B0604020202020204" pitchFamily="34" charset="0"/>
              <a:ea typeface="+mn-ea"/>
              <a:cs typeface="Arial" panose="020B0604020202020204" pitchFamily="34" charset="0"/>
            </a:rPr>
            <a:t>County locations include: Bradley, Carroll, Crockett, Decatur, Gibson, Haywood, Henderson, Henry (2 locs), Loudon (2 locs), Madison, and Tipton.</a:t>
          </a:r>
          <a:endParaRPr lang="en-US" sz="800">
            <a:effectLst/>
            <a:latin typeface="Arial" panose="020B0604020202020204" pitchFamily="34" charset="0"/>
            <a:cs typeface="Arial" panose="020B0604020202020204" pitchFamily="34" charset="0"/>
          </a:endParaRPr>
        </a:p>
        <a:p>
          <a:endParaRPr lang="en-US" sz="800">
            <a:latin typeface="Arial" panose="020B0604020202020204" pitchFamily="34" charset="0"/>
            <a:cs typeface="Arial" panose="020B060402020202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15</xdr:row>
      <xdr:rowOff>38100</xdr:rowOff>
    </xdr:from>
    <xdr:to>
      <xdr:col>15</xdr:col>
      <xdr:colOff>0</xdr:colOff>
      <xdr:row>18</xdr:row>
      <xdr:rowOff>71438</xdr:rowOff>
    </xdr:to>
    <xdr:sp macro="" textlink="">
      <xdr:nvSpPr>
        <xdr:cNvPr id="2" name="TextBox 1">
          <a:extLst>
            <a:ext uri="{FF2B5EF4-FFF2-40B4-BE49-F238E27FC236}">
              <a16:creationId xmlns:a16="http://schemas.microsoft.com/office/drawing/2014/main" id="{B9019979-6F15-4279-A058-240035788051}"/>
            </a:ext>
          </a:extLst>
        </xdr:cNvPr>
        <xdr:cNvSpPr txBox="1"/>
      </xdr:nvSpPr>
      <xdr:spPr>
        <a:xfrm>
          <a:off x="0" y="3703320"/>
          <a:ext cx="11923395" cy="53625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For a full description of abbreviated biotech traits, see table 18.</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All yields are adjusted to 15.5% moisture.</a:t>
          </a:r>
        </a:p>
        <a:p>
          <a:endParaRPr lang="en-US" sz="800">
            <a:latin typeface="Arial" panose="020B0604020202020204" pitchFamily="34" charset="0"/>
            <a:cs typeface="Arial" panose="020B0604020202020204" pitchFamily="34"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9525</xdr:colOff>
      <xdr:row>63</xdr:row>
      <xdr:rowOff>1904</xdr:rowOff>
    </xdr:from>
    <xdr:to>
      <xdr:col>11</xdr:col>
      <xdr:colOff>19049</xdr:colOff>
      <xdr:row>65</xdr:row>
      <xdr:rowOff>38099</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596265" y="16491584"/>
          <a:ext cx="9938384"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latin typeface="Arial" panose="020B0604020202020204" pitchFamily="34" charset="0"/>
              <a:cs typeface="Arial" panose="020B0604020202020204" pitchFamily="34" charset="0"/>
            </a:rPr>
            <a:t>* Asterisks after a hybrid name indicate the number of preceding consecutive years in the top-performing "A" group. </a:t>
          </a:r>
        </a:p>
        <a:p>
          <a:r>
            <a:rPr lang="en-US" sz="800">
              <a:latin typeface="Arial" panose="020B0604020202020204" pitchFamily="34" charset="0"/>
              <a:cs typeface="Arial" panose="020B0604020202020204" pitchFamily="34" charset="0"/>
            </a:rPr>
            <a:t>§ For a full description of abbreviated biotech traits, see table 18.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xdr:colOff>
      <xdr:row>29</xdr:row>
      <xdr:rowOff>28574</xdr:rowOff>
    </xdr:from>
    <xdr:to>
      <xdr:col>21</xdr:col>
      <xdr:colOff>152401</xdr:colOff>
      <xdr:row>34</xdr:row>
      <xdr:rowOff>114300</xdr:rowOff>
    </xdr:to>
    <xdr:sp macro="" textlink="">
      <xdr:nvSpPr>
        <xdr:cNvPr id="2" name="TextBox 1">
          <a:extLst>
            <a:ext uri="{FF2B5EF4-FFF2-40B4-BE49-F238E27FC236}">
              <a16:creationId xmlns:a16="http://schemas.microsoft.com/office/drawing/2014/main" id="{BE12507A-E27D-446A-839A-16A04883C231}"/>
            </a:ext>
          </a:extLst>
        </xdr:cNvPr>
        <xdr:cNvSpPr txBox="1"/>
      </xdr:nvSpPr>
      <xdr:spPr>
        <a:xfrm>
          <a:off x="1" y="6454774"/>
          <a:ext cx="10121900" cy="91122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Hybrids that have any MS letter in common are not significantly different at the 5% level of probability.</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Asterisks after a hybrid name indicate the number of preceding consecutive years in the top-performing "A" group. </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18.</a:t>
          </a: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 </a:t>
          </a:r>
          <a:r>
            <a:rPr lang="en-US" sz="800" baseline="0">
              <a:effectLst/>
              <a:latin typeface="Arial" panose="020B0604020202020204" pitchFamily="34" charset="0"/>
              <a:cs typeface="Arial" panose="020B0604020202020204" pitchFamily="34" charset="0"/>
            </a:rPr>
            <a:t>Lodging values do not typically follow a normal distribution, therefore statistical tests to compute LSD were not performed and only mean values are reported. </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Values highlighted in light orange are above average for a given trait, MS letters highlighted in dark orange are in the "A group", indicating no statistical difference from the top-performing variety, for a given trait.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a:effectLst/>
          </a:endParaRPr>
        </a:p>
        <a:p>
          <a:endParaRPr lang="en-US" sz="800">
            <a:latin typeface="Arial" panose="020B0604020202020204" pitchFamily="34" charset="0"/>
            <a:cs typeface="Arial" panose="020B0604020202020204" pitchFamily="34" charset="0"/>
          </a:endParaRPr>
        </a:p>
      </xdr:txBody>
    </xdr:sp>
    <xdr:clientData/>
  </xdr:twoCellAnchor>
  <xdr:twoCellAnchor>
    <xdr:from>
      <xdr:col>31</xdr:col>
      <xdr:colOff>0</xdr:colOff>
      <xdr:row>29</xdr:row>
      <xdr:rowOff>19050</xdr:rowOff>
    </xdr:from>
    <xdr:to>
      <xdr:col>51</xdr:col>
      <xdr:colOff>152400</xdr:colOff>
      <xdr:row>34</xdr:row>
      <xdr:rowOff>104776</xdr:rowOff>
    </xdr:to>
    <xdr:sp macro="" textlink="">
      <xdr:nvSpPr>
        <xdr:cNvPr id="6" name="TextBox 5">
          <a:extLst>
            <a:ext uri="{FF2B5EF4-FFF2-40B4-BE49-F238E27FC236}">
              <a16:creationId xmlns:a16="http://schemas.microsoft.com/office/drawing/2014/main" id="{B92C649E-1CA0-49F1-AFC4-6B75E463B90D}"/>
            </a:ext>
          </a:extLst>
        </xdr:cNvPr>
        <xdr:cNvSpPr txBox="1"/>
      </xdr:nvSpPr>
      <xdr:spPr>
        <a:xfrm>
          <a:off x="13589000" y="6267450"/>
          <a:ext cx="10185400" cy="91122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Hybrids that have any MS letter in common are not significantly different at the 5% level of probability.</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Asterisks after a hybrid name indicate the number of preceding consecutive years in the top-performing "A" group. </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18.</a:t>
          </a: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 </a:t>
          </a:r>
          <a:r>
            <a:rPr lang="en-US" sz="800" baseline="0">
              <a:effectLst/>
              <a:latin typeface="Arial" panose="020B0604020202020204" pitchFamily="34" charset="0"/>
              <a:cs typeface="Arial" panose="020B0604020202020204" pitchFamily="34" charset="0"/>
            </a:rPr>
            <a:t>Lodging values do not typically follow a normal distribution, therefore statistical tests to compute LSD were not performed and only mean values are reported. </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Values highlighted in light orange are above average for a given trait, MS letters highlighted in dark orange are in the "A group", indicating no statistical difference from the top-performing variety, for a given trait.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a:effectLst/>
          </a:endParaRPr>
        </a:p>
        <a:p>
          <a:endParaRPr lang="en-US" sz="800">
            <a:latin typeface="Arial" panose="020B0604020202020204" pitchFamily="34" charset="0"/>
            <a:cs typeface="Arial" panose="020B0604020202020204" pitchFamily="34"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xdr:colOff>
      <xdr:row>32</xdr:row>
      <xdr:rowOff>28574</xdr:rowOff>
    </xdr:from>
    <xdr:to>
      <xdr:col>21</xdr:col>
      <xdr:colOff>289561</xdr:colOff>
      <xdr:row>37</xdr:row>
      <xdr:rowOff>137160</xdr:rowOff>
    </xdr:to>
    <xdr:sp macro="" textlink="">
      <xdr:nvSpPr>
        <xdr:cNvPr id="2" name="TextBox 1">
          <a:extLst>
            <a:ext uri="{FF2B5EF4-FFF2-40B4-BE49-F238E27FC236}">
              <a16:creationId xmlns:a16="http://schemas.microsoft.com/office/drawing/2014/main" id="{99B44FEB-15AE-4972-8283-D4CDB4AA7043}"/>
            </a:ext>
          </a:extLst>
        </xdr:cNvPr>
        <xdr:cNvSpPr txBox="1"/>
      </xdr:nvSpPr>
      <xdr:spPr>
        <a:xfrm>
          <a:off x="1" y="6696074"/>
          <a:ext cx="9900285" cy="91821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Hybrids that have any MS letter in common are not significantly different at the 5% level of probability.</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Asterisks after a hybrid name indicate the number of preceding consecutive years in the top-performing "A" group. </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18.</a:t>
          </a: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 </a:t>
          </a:r>
          <a:r>
            <a:rPr lang="en-US" sz="800" baseline="0">
              <a:effectLst/>
              <a:latin typeface="Arial" panose="020B0604020202020204" pitchFamily="34" charset="0"/>
              <a:cs typeface="Arial" panose="020B0604020202020204" pitchFamily="34" charset="0"/>
            </a:rPr>
            <a:t>Lodging values do not typically follow a normal distribution, therefore statistical tests to compute LSD were not performed and only mean values are reported. </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Values highlighted in light orange are above average for a given trait, MS letters highlighted in dark orange are in the "A group", indicating no statistical difference from the top-performing variety, for a given trait.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a:effectLst/>
          </a:endParaRPr>
        </a:p>
        <a:p>
          <a:endParaRPr lang="en-US" sz="800">
            <a:latin typeface="Arial" panose="020B0604020202020204" pitchFamily="34" charset="0"/>
            <a:cs typeface="Arial" panose="020B0604020202020204" pitchFamily="34" charset="0"/>
          </a:endParaRPr>
        </a:p>
      </xdr:txBody>
    </xdr:sp>
    <xdr:clientData/>
  </xdr:twoCellAnchor>
  <xdr:twoCellAnchor>
    <xdr:from>
      <xdr:col>31</xdr:col>
      <xdr:colOff>0</xdr:colOff>
      <xdr:row>32</xdr:row>
      <xdr:rowOff>27516</xdr:rowOff>
    </xdr:from>
    <xdr:to>
      <xdr:col>51</xdr:col>
      <xdr:colOff>289560</xdr:colOff>
      <xdr:row>37</xdr:row>
      <xdr:rowOff>136102</xdr:rowOff>
    </xdr:to>
    <xdr:sp macro="" textlink="">
      <xdr:nvSpPr>
        <xdr:cNvPr id="4" name="TextBox 3">
          <a:extLst>
            <a:ext uri="{FF2B5EF4-FFF2-40B4-BE49-F238E27FC236}">
              <a16:creationId xmlns:a16="http://schemas.microsoft.com/office/drawing/2014/main" id="{46B6E6A8-838C-4E5F-BBC8-523F973738BE}"/>
            </a:ext>
          </a:extLst>
        </xdr:cNvPr>
        <xdr:cNvSpPr txBox="1"/>
      </xdr:nvSpPr>
      <xdr:spPr>
        <a:xfrm>
          <a:off x="13039725" y="6695016"/>
          <a:ext cx="9900285" cy="91821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Hybrids that have any MS letter in common are not significantly different at the 5% level of probability.</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Asterisks after a hybrid name indicate the number of preceding consecutive years in the top-performing "A" group. </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18.</a:t>
          </a: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 </a:t>
          </a:r>
          <a:r>
            <a:rPr lang="en-US" sz="800" baseline="0">
              <a:effectLst/>
              <a:latin typeface="Arial" panose="020B0604020202020204" pitchFamily="34" charset="0"/>
              <a:cs typeface="Arial" panose="020B0604020202020204" pitchFamily="34" charset="0"/>
            </a:rPr>
            <a:t>Lodging values do not typically follow a normal distribution, therefore statistical tests to compute LSD were not performed and only mean values are reported. </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Values highlighted in light orange are above average for a given trait, MS letters highlighted in dark orange are in the "A group", indicating no statistical difference from the top-performing variety, for a given trait.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a:effectLst/>
          </a:endParaRPr>
        </a:p>
        <a:p>
          <a:endParaRPr lang="en-US" sz="8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31</xdr:row>
      <xdr:rowOff>44450</xdr:rowOff>
    </xdr:from>
    <xdr:to>
      <xdr:col>30</xdr:col>
      <xdr:colOff>330201</xdr:colOff>
      <xdr:row>36</xdr:row>
      <xdr:rowOff>130176</xdr:rowOff>
    </xdr:to>
    <xdr:sp macro="" textlink="">
      <xdr:nvSpPr>
        <xdr:cNvPr id="3" name="TextBox 2">
          <a:extLst>
            <a:ext uri="{FF2B5EF4-FFF2-40B4-BE49-F238E27FC236}">
              <a16:creationId xmlns:a16="http://schemas.microsoft.com/office/drawing/2014/main" id="{32F55688-416B-462C-B079-4CA9DF11B993}"/>
            </a:ext>
          </a:extLst>
        </xdr:cNvPr>
        <xdr:cNvSpPr txBox="1"/>
      </xdr:nvSpPr>
      <xdr:spPr>
        <a:xfrm>
          <a:off x="1" y="5486400"/>
          <a:ext cx="13074650" cy="91122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Hybrids that have any MS letter in common are not significantly different at the 5% level of probability.</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Asterisks after a hybrid name indicate the number of preceding consecutive years in the top-performing "A" group. </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18.</a:t>
          </a: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t>
          </a:r>
          <a:r>
            <a:rPr lang="en-US" sz="800" b="0" i="0">
              <a:solidFill>
                <a:schemeClr val="dk1"/>
              </a:solidFill>
              <a:effectLst/>
              <a:latin typeface="Arial" panose="020B0604020202020204" pitchFamily="34" charset="0"/>
              <a:ea typeface="+mn-ea"/>
              <a:cs typeface="Arial" panose="020B0604020202020204" pitchFamily="34" charset="0"/>
            </a:rPr>
            <a:t>Protein, Oil, and Starch on a dry weight basis.</a:t>
          </a:r>
          <a:r>
            <a:rPr lang="en-US" sz="800">
              <a:solidFill>
                <a:schemeClr val="dk1"/>
              </a:solidFill>
              <a:effectLst/>
              <a:latin typeface="Arial" panose="020B0604020202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Values highlighted in light orange are above average for a given trait, MS letters highlighted in dark orange are in the "A group", indicating no statistical difference from the top-performing variety, for a given trait.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a:effectLst/>
          </a:endParaRPr>
        </a:p>
        <a:p>
          <a:endParaRPr lang="en-US" sz="800">
            <a:latin typeface="Arial" panose="020B0604020202020204" pitchFamily="34" charset="0"/>
            <a:cs typeface="Arial" panose="020B0604020202020204" pitchFamily="34"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xdr:colOff>
      <xdr:row>23</xdr:row>
      <xdr:rowOff>142874</xdr:rowOff>
    </xdr:from>
    <xdr:to>
      <xdr:col>21</xdr:col>
      <xdr:colOff>274321</xdr:colOff>
      <xdr:row>29</xdr:row>
      <xdr:rowOff>59055</xdr:rowOff>
    </xdr:to>
    <xdr:sp macro="" textlink="">
      <xdr:nvSpPr>
        <xdr:cNvPr id="2" name="TextBox 1">
          <a:extLst>
            <a:ext uri="{FF2B5EF4-FFF2-40B4-BE49-F238E27FC236}">
              <a16:creationId xmlns:a16="http://schemas.microsoft.com/office/drawing/2014/main" id="{B700D1C9-E10D-4CF2-B7EE-73BDFD263C37}"/>
            </a:ext>
          </a:extLst>
        </xdr:cNvPr>
        <xdr:cNvSpPr txBox="1"/>
      </xdr:nvSpPr>
      <xdr:spPr>
        <a:xfrm>
          <a:off x="1" y="4705349"/>
          <a:ext cx="9885045" cy="88773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Hybrids that have any MS letter in common are not significantly different at the 5% level of probability.</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Asterisks after a hybrid name indicate the number of preceding consecutive years in the top-performing "A" group. </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18.</a:t>
          </a: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 </a:t>
          </a:r>
          <a:r>
            <a:rPr lang="en-US" sz="800" baseline="0">
              <a:effectLst/>
              <a:latin typeface="Arial" panose="020B0604020202020204" pitchFamily="34" charset="0"/>
              <a:cs typeface="Arial" panose="020B0604020202020204" pitchFamily="34" charset="0"/>
            </a:rPr>
            <a:t>Lodging values do not typically follow a normal distribution, therefore statistical tests to compute LSD were not performed and only mean values are reported. </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Values highlighted in light orange are above average for a given trait, MS letters highlighted in dark orange are in the "A group", indicating no statistical difference from the top-performing variety, for a given trait.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a:effectLst/>
          </a:endParaRPr>
        </a:p>
        <a:p>
          <a:endParaRPr lang="en-US" sz="800">
            <a:latin typeface="Arial" panose="020B0604020202020204" pitchFamily="34" charset="0"/>
            <a:cs typeface="Arial" panose="020B0604020202020204" pitchFamily="34" charset="0"/>
          </a:endParaRPr>
        </a:p>
      </xdr:txBody>
    </xdr:sp>
    <xdr:clientData/>
  </xdr:twoCellAnchor>
  <xdr:twoCellAnchor>
    <xdr:from>
      <xdr:col>31</xdr:col>
      <xdr:colOff>0</xdr:colOff>
      <xdr:row>24</xdr:row>
      <xdr:rowOff>37041</xdr:rowOff>
    </xdr:from>
    <xdr:to>
      <xdr:col>54</xdr:col>
      <xdr:colOff>127000</xdr:colOff>
      <xdr:row>29</xdr:row>
      <xdr:rowOff>145627</xdr:rowOff>
    </xdr:to>
    <xdr:sp macro="" textlink="">
      <xdr:nvSpPr>
        <xdr:cNvPr id="3" name="TextBox 2">
          <a:extLst>
            <a:ext uri="{FF2B5EF4-FFF2-40B4-BE49-F238E27FC236}">
              <a16:creationId xmlns:a16="http://schemas.microsoft.com/office/drawing/2014/main" id="{901C51AF-7326-4D01-820A-9FDDD7181380}"/>
            </a:ext>
          </a:extLst>
        </xdr:cNvPr>
        <xdr:cNvSpPr txBox="1"/>
      </xdr:nvSpPr>
      <xdr:spPr>
        <a:xfrm>
          <a:off x="13735050" y="4564591"/>
          <a:ext cx="10642600" cy="93408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Hybrids that have any MS letter in common are not significantly different at the 5% level of probability.</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Asterisks after a hybrid name indicate the number of preceding consecutive years in the top-performing "A" group. </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18.</a:t>
          </a: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 </a:t>
          </a:r>
          <a:r>
            <a:rPr lang="en-US" sz="800" baseline="0">
              <a:effectLst/>
              <a:latin typeface="Arial" panose="020B0604020202020204" pitchFamily="34" charset="0"/>
              <a:cs typeface="Arial" panose="020B0604020202020204" pitchFamily="34" charset="0"/>
            </a:rPr>
            <a:t>Lodging values do not typically follow a normal distribution, therefore statistical tests to compute LSD were not performed and only mean values are reported. </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Values highlighted in light orange are above average for a given trait, MS letters highlighted in dark orange are in the "A group", indicating no statistical difference from the top-performing variety, for a given trait.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a:effectLst/>
          </a:endParaRPr>
        </a:p>
        <a:p>
          <a:endParaRPr lang="en-US" sz="800">
            <a:latin typeface="Arial" panose="020B0604020202020204" pitchFamily="34" charset="0"/>
            <a:cs typeface="Arial" panose="020B0604020202020204" pitchFamily="34"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29</xdr:row>
      <xdr:rowOff>28574</xdr:rowOff>
    </xdr:from>
    <xdr:to>
      <xdr:col>30</xdr:col>
      <xdr:colOff>333375</xdr:colOff>
      <xdr:row>34</xdr:row>
      <xdr:rowOff>99060</xdr:rowOff>
    </xdr:to>
    <xdr:sp macro="" textlink="">
      <xdr:nvSpPr>
        <xdr:cNvPr id="2" name="TextBox 1">
          <a:extLst>
            <a:ext uri="{FF2B5EF4-FFF2-40B4-BE49-F238E27FC236}">
              <a16:creationId xmlns:a16="http://schemas.microsoft.com/office/drawing/2014/main" id="{480A4509-7B55-410B-A06B-A2A14080DD60}"/>
            </a:ext>
          </a:extLst>
        </xdr:cNvPr>
        <xdr:cNvSpPr txBox="1"/>
      </xdr:nvSpPr>
      <xdr:spPr>
        <a:xfrm>
          <a:off x="0" y="6092824"/>
          <a:ext cx="14379575" cy="89598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Hybrids that have any MS letter in common are not significantly different at the 5% level of probability.</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Asterisks after a hybrid name indicate the number of preceding consecutive years in the top-performing "A" group. </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18.</a:t>
          </a: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 </a:t>
          </a:r>
          <a:r>
            <a:rPr lang="en-US" sz="800" baseline="0">
              <a:effectLst/>
              <a:latin typeface="Arial" panose="020B0604020202020204" pitchFamily="34" charset="0"/>
              <a:cs typeface="Arial" panose="020B0604020202020204" pitchFamily="34" charset="0"/>
            </a:rPr>
            <a:t>Lodging values do not typically follow a normal distribution, therefore statistical tests to compute LSD were not performed and only mean values are reported. </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Values highlighted in light orange are above average for a given trait, MS letters highlighted in dark orange are in the "A group", indicating no statistical difference from the top-performing variety, for a given trait.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a:effectLst/>
          </a:endParaRPr>
        </a:p>
        <a:p>
          <a:endParaRPr lang="en-US" sz="800">
            <a:latin typeface="Arial" panose="020B0604020202020204" pitchFamily="34" charset="0"/>
            <a:cs typeface="Arial" panose="020B0604020202020204" pitchFamily="34" charset="0"/>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32</xdr:row>
      <xdr:rowOff>41274</xdr:rowOff>
    </xdr:from>
    <xdr:to>
      <xdr:col>29</xdr:col>
      <xdr:colOff>0</xdr:colOff>
      <xdr:row>37</xdr:row>
      <xdr:rowOff>107315</xdr:rowOff>
    </xdr:to>
    <xdr:sp macro="" textlink="">
      <xdr:nvSpPr>
        <xdr:cNvPr id="2" name="TextBox 1">
          <a:extLst>
            <a:ext uri="{FF2B5EF4-FFF2-40B4-BE49-F238E27FC236}">
              <a16:creationId xmlns:a16="http://schemas.microsoft.com/office/drawing/2014/main" id="{F854BAA6-E73B-4AB6-963D-5DD809A3485D}"/>
            </a:ext>
          </a:extLst>
        </xdr:cNvPr>
        <xdr:cNvSpPr txBox="1"/>
      </xdr:nvSpPr>
      <xdr:spPr>
        <a:xfrm>
          <a:off x="0" y="5819774"/>
          <a:ext cx="6788150" cy="89154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Hybrids that have any MS letter in common are not significantly different at the 5% level of probability.</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Asterisks after a hybrid name indicate the number of preceding consecutive years in the top-performing "A" group. </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18.</a:t>
          </a: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 </a:t>
          </a:r>
          <a:r>
            <a:rPr lang="en-US" sz="800" baseline="0">
              <a:effectLst/>
              <a:latin typeface="Arial" panose="020B0604020202020204" pitchFamily="34" charset="0"/>
              <a:cs typeface="Arial" panose="020B0604020202020204" pitchFamily="34" charset="0"/>
            </a:rPr>
            <a:t>Lodging values do not typically follow a normal distribution, therefore statistical tests to compute LSD were not performed and only mean values are reported. </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Values highlighted in light orange are above average for a given trait, MS letters highlighted in dark orange are in the "A group", indicating no statistical difference from the top-performing variety, for a given trait.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a:effectLst/>
          </a:endParaRPr>
        </a:p>
        <a:p>
          <a:endParaRPr lang="en-US" sz="800">
            <a:latin typeface="Arial" panose="020B0604020202020204" pitchFamily="34" charset="0"/>
            <a:cs typeface="Arial" panose="020B0604020202020204" pitchFamily="34" charset="0"/>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23</xdr:row>
      <xdr:rowOff>57149</xdr:rowOff>
    </xdr:from>
    <xdr:to>
      <xdr:col>31</xdr:col>
      <xdr:colOff>12700</xdr:colOff>
      <xdr:row>28</xdr:row>
      <xdr:rowOff>142875</xdr:rowOff>
    </xdr:to>
    <xdr:sp macro="" textlink="">
      <xdr:nvSpPr>
        <xdr:cNvPr id="2" name="TextBox 1">
          <a:extLst>
            <a:ext uri="{FF2B5EF4-FFF2-40B4-BE49-F238E27FC236}">
              <a16:creationId xmlns:a16="http://schemas.microsoft.com/office/drawing/2014/main" id="{4550A52D-32C1-4A69-9358-21774F057245}"/>
            </a:ext>
          </a:extLst>
        </xdr:cNvPr>
        <xdr:cNvSpPr txBox="1"/>
      </xdr:nvSpPr>
      <xdr:spPr>
        <a:xfrm>
          <a:off x="0" y="4387849"/>
          <a:ext cx="14427200" cy="91122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Hybrids that have any MS letter in common are not significantly different at the 5% level of probability.</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Asterisks after a hybrid name indicate the number of preceding consecutive years in the top-performing "A" group. </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18.</a:t>
          </a: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 </a:t>
          </a:r>
          <a:r>
            <a:rPr lang="en-US" sz="800" baseline="0">
              <a:effectLst/>
              <a:latin typeface="Arial" panose="020B0604020202020204" pitchFamily="34" charset="0"/>
              <a:cs typeface="Arial" panose="020B0604020202020204" pitchFamily="34" charset="0"/>
            </a:rPr>
            <a:t>Lodging values do not typically follow a normal distribution, therefore statistical tests to compute LSD were not performed and only mean values are reported. </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Values highlighted in light orange are above average for a given trait, MS letters highlighted in dark orange are in the "A group", indicating no statistical difference from the top-performing variety, for a given trait.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a:effectLst/>
          </a:endParaRPr>
        </a:p>
        <a:p>
          <a:endParaRPr lang="en-US" sz="800">
            <a:latin typeface="Arial" panose="020B0604020202020204" pitchFamily="34" charset="0"/>
            <a:cs typeface="Arial" panose="020B0604020202020204" pitchFamily="34" charset="0"/>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29</xdr:row>
      <xdr:rowOff>28574</xdr:rowOff>
    </xdr:from>
    <xdr:to>
      <xdr:col>30</xdr:col>
      <xdr:colOff>333375</xdr:colOff>
      <xdr:row>34</xdr:row>
      <xdr:rowOff>99060</xdr:rowOff>
    </xdr:to>
    <xdr:sp macro="" textlink="">
      <xdr:nvSpPr>
        <xdr:cNvPr id="2" name="TextBox 1">
          <a:extLst>
            <a:ext uri="{FF2B5EF4-FFF2-40B4-BE49-F238E27FC236}">
              <a16:creationId xmlns:a16="http://schemas.microsoft.com/office/drawing/2014/main" id="{6D2D5B22-6F70-4DF1-BBAF-45B0E9B52736}"/>
            </a:ext>
          </a:extLst>
        </xdr:cNvPr>
        <xdr:cNvSpPr txBox="1"/>
      </xdr:nvSpPr>
      <xdr:spPr>
        <a:xfrm>
          <a:off x="0" y="6181724"/>
          <a:ext cx="13020675" cy="88011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Hybrids that have any MS letter in common are not significantly different at the 5% level of probability.</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Asterisks after a hybrid name indicate the number of preceding consecutive years in the top-performing "A" group. </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18.</a:t>
          </a: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 </a:t>
          </a:r>
          <a:r>
            <a:rPr lang="en-US" sz="800" baseline="0">
              <a:effectLst/>
              <a:latin typeface="Arial" panose="020B0604020202020204" pitchFamily="34" charset="0"/>
              <a:cs typeface="Arial" panose="020B0604020202020204" pitchFamily="34" charset="0"/>
            </a:rPr>
            <a:t>Lodging values do not typically follow a normal distribution, therefore statistical tests to compute LSD were not performed and only mean values are reported. </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Values highlighted in light orange are above average for a given trait, MS letters highlighted in dark orange are in the "A group", indicating no statistical difference from the top-performing variety, for a given trait.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a:effectLst/>
          </a:endParaRPr>
        </a:p>
        <a:p>
          <a:endParaRPr lang="en-US" sz="800">
            <a:latin typeface="Arial" panose="020B0604020202020204" pitchFamily="34" charset="0"/>
            <a:cs typeface="Arial" panose="020B0604020202020204" pitchFamily="34" charset="0"/>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32</xdr:row>
      <xdr:rowOff>47624</xdr:rowOff>
    </xdr:from>
    <xdr:to>
      <xdr:col>30</xdr:col>
      <xdr:colOff>333375</xdr:colOff>
      <xdr:row>37</xdr:row>
      <xdr:rowOff>113665</xdr:rowOff>
    </xdr:to>
    <xdr:sp macro="" textlink="">
      <xdr:nvSpPr>
        <xdr:cNvPr id="2" name="TextBox 1">
          <a:extLst>
            <a:ext uri="{FF2B5EF4-FFF2-40B4-BE49-F238E27FC236}">
              <a16:creationId xmlns:a16="http://schemas.microsoft.com/office/drawing/2014/main" id="{5E5D1A76-E847-4C89-B042-E8E89418969E}"/>
            </a:ext>
          </a:extLst>
        </xdr:cNvPr>
        <xdr:cNvSpPr txBox="1"/>
      </xdr:nvSpPr>
      <xdr:spPr>
        <a:xfrm>
          <a:off x="0" y="5635624"/>
          <a:ext cx="13020675" cy="89154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Hybrids that have any MS letter in common are not significantly different at the 5% level of probability.</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Asterisks after a hybrid name indicate the number of preceding consecutive years in the top-performing "A" group. </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18.</a:t>
          </a: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 </a:t>
          </a:r>
          <a:r>
            <a:rPr lang="en-US" sz="800" baseline="0">
              <a:effectLst/>
              <a:latin typeface="Arial" panose="020B0604020202020204" pitchFamily="34" charset="0"/>
              <a:cs typeface="Arial" panose="020B0604020202020204" pitchFamily="34" charset="0"/>
            </a:rPr>
            <a:t>Lodging values do not typically follow a normal distribution, therefore statistical tests to compute LSD were not performed and only mean values are reported. </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Values highlighted in light orange are above average for a given trait, MS letters highlighted in dark orange are in the "A group", indicating no statistical difference from the top-performing variety, for a given trait.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a:effectLst/>
          </a:endParaRPr>
        </a:p>
        <a:p>
          <a:endParaRPr lang="en-US" sz="800">
            <a:latin typeface="Arial" panose="020B0604020202020204" pitchFamily="34" charset="0"/>
            <a:cs typeface="Arial" panose="020B0604020202020204" pitchFamily="34" charset="0"/>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23</xdr:row>
      <xdr:rowOff>57149</xdr:rowOff>
    </xdr:from>
    <xdr:to>
      <xdr:col>31</xdr:col>
      <xdr:colOff>12700</xdr:colOff>
      <xdr:row>28</xdr:row>
      <xdr:rowOff>142875</xdr:rowOff>
    </xdr:to>
    <xdr:sp macro="" textlink="">
      <xdr:nvSpPr>
        <xdr:cNvPr id="2" name="TextBox 1">
          <a:extLst>
            <a:ext uri="{FF2B5EF4-FFF2-40B4-BE49-F238E27FC236}">
              <a16:creationId xmlns:a16="http://schemas.microsoft.com/office/drawing/2014/main" id="{C0D0CA0A-B0E0-47A7-9AD6-37AC7355FD5F}"/>
            </a:ext>
          </a:extLst>
        </xdr:cNvPr>
        <xdr:cNvSpPr txBox="1"/>
      </xdr:nvSpPr>
      <xdr:spPr>
        <a:xfrm>
          <a:off x="0" y="4429124"/>
          <a:ext cx="13052425" cy="89535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Hybrids that have any MS letter in common are not significantly different at the 5% level of probability.</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Asterisks after a hybrid name indicate the number of preceding consecutive years in the top-performing "A" group. </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18.</a:t>
          </a: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 </a:t>
          </a:r>
          <a:r>
            <a:rPr lang="en-US" sz="800" baseline="0">
              <a:effectLst/>
              <a:latin typeface="Arial" panose="020B0604020202020204" pitchFamily="34" charset="0"/>
              <a:cs typeface="Arial" panose="020B0604020202020204" pitchFamily="34" charset="0"/>
            </a:rPr>
            <a:t>Lodging values do not typically follow a normal distribution, therefore statistical tests to compute LSD were not performed and only mean values are reported. </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Values highlighted in light orange are above average for a given trait, MS letters highlighted in dark orange are in the "A group", indicating no statistical difference from the top-performing variety, for a given trait.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a:effectLst/>
          </a:endParaRPr>
        </a:p>
        <a:p>
          <a:endParaRPr lang="en-US" sz="800">
            <a:latin typeface="Arial" panose="020B0604020202020204" pitchFamily="34" charset="0"/>
            <a:cs typeface="Arial" panose="020B0604020202020204" pitchFamily="34" charset="0"/>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29</xdr:row>
      <xdr:rowOff>28574</xdr:rowOff>
    </xdr:from>
    <xdr:to>
      <xdr:col>30</xdr:col>
      <xdr:colOff>333375</xdr:colOff>
      <xdr:row>34</xdr:row>
      <xdr:rowOff>83820</xdr:rowOff>
    </xdr:to>
    <xdr:sp macro="" textlink="">
      <xdr:nvSpPr>
        <xdr:cNvPr id="2" name="TextBox 1">
          <a:extLst>
            <a:ext uri="{FF2B5EF4-FFF2-40B4-BE49-F238E27FC236}">
              <a16:creationId xmlns:a16="http://schemas.microsoft.com/office/drawing/2014/main" id="{0DD5277B-F390-4A4E-A440-2C225FDF5366}"/>
            </a:ext>
          </a:extLst>
        </xdr:cNvPr>
        <xdr:cNvSpPr txBox="1"/>
      </xdr:nvSpPr>
      <xdr:spPr>
        <a:xfrm>
          <a:off x="0" y="6497954"/>
          <a:ext cx="13363575" cy="89344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Hybrids that have any MS letter in common are not significantly different at the 5% level of probability.</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Asterisks after a hybrid name indicate the number of preceding consecutive years in the top-performing "A" group. </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18.</a:t>
          </a: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 </a:t>
          </a:r>
          <a:r>
            <a:rPr lang="en-US" sz="800" baseline="0">
              <a:effectLst/>
              <a:latin typeface="Arial" panose="020B0604020202020204" pitchFamily="34" charset="0"/>
              <a:cs typeface="Arial" panose="020B0604020202020204" pitchFamily="34" charset="0"/>
            </a:rPr>
            <a:t>Lodging values do not typically follow a normal distribution, therefore statistical tests to compute LSD were not performed and only mean values are reported. </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Values highlighted in light orange are above average for a given trait, MS letters highlighted in dark orange are in the "A group", indicating no statistical difference from the top-performing variety, for a given trait.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a:effectLst/>
          </a:endParaRPr>
        </a:p>
        <a:p>
          <a:endParaRPr lang="en-US" sz="800">
            <a:latin typeface="Arial" panose="020B0604020202020204" pitchFamily="34" charset="0"/>
            <a:cs typeface="Arial" panose="020B0604020202020204" pitchFamily="34" charset="0"/>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32</xdr:row>
      <xdr:rowOff>28574</xdr:rowOff>
    </xdr:from>
    <xdr:to>
      <xdr:col>30</xdr:col>
      <xdr:colOff>333375</xdr:colOff>
      <xdr:row>37</xdr:row>
      <xdr:rowOff>101600</xdr:rowOff>
    </xdr:to>
    <xdr:sp macro="" textlink="">
      <xdr:nvSpPr>
        <xdr:cNvPr id="2" name="TextBox 1">
          <a:extLst>
            <a:ext uri="{FF2B5EF4-FFF2-40B4-BE49-F238E27FC236}">
              <a16:creationId xmlns:a16="http://schemas.microsoft.com/office/drawing/2014/main" id="{A05E2EC7-6A4A-41B4-B412-4445DA51DBA4}"/>
            </a:ext>
          </a:extLst>
        </xdr:cNvPr>
        <xdr:cNvSpPr txBox="1"/>
      </xdr:nvSpPr>
      <xdr:spPr>
        <a:xfrm>
          <a:off x="0" y="8270874"/>
          <a:ext cx="13503275" cy="89852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Hybrids that have any MS letter in common are not significantly different at the 5% level of probability.</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Asterisks after a hybrid name indicate the number of preceding consecutive years in the top-performing "A" group. </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18.</a:t>
          </a: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 </a:t>
          </a:r>
          <a:r>
            <a:rPr lang="en-US" sz="800" baseline="0">
              <a:effectLst/>
              <a:latin typeface="Arial" panose="020B0604020202020204" pitchFamily="34" charset="0"/>
              <a:cs typeface="Arial" panose="020B0604020202020204" pitchFamily="34" charset="0"/>
            </a:rPr>
            <a:t>Lodging values do not typically follow a normal distribution, therefore statistical tests to compute LSD were not performed and only mean values are reported. </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Values highlighted in light orange are above average for a given trait, MS letters highlighted in dark orange are in the "A group", indicating no statistical difference from the top-performing variety, for a given trait.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a:effectLst/>
          </a:endParaRPr>
        </a:p>
        <a:p>
          <a:endParaRPr lang="en-US" sz="800">
            <a:latin typeface="Arial" panose="020B0604020202020204" pitchFamily="34" charset="0"/>
            <a:cs typeface="Arial" panose="020B0604020202020204" pitchFamily="34"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23</xdr:row>
      <xdr:rowOff>66674</xdr:rowOff>
    </xdr:from>
    <xdr:to>
      <xdr:col>30</xdr:col>
      <xdr:colOff>333375</xdr:colOff>
      <xdr:row>29</xdr:row>
      <xdr:rowOff>20955</xdr:rowOff>
    </xdr:to>
    <xdr:sp macro="" textlink="">
      <xdr:nvSpPr>
        <xdr:cNvPr id="2" name="TextBox 1">
          <a:extLst>
            <a:ext uri="{FF2B5EF4-FFF2-40B4-BE49-F238E27FC236}">
              <a16:creationId xmlns:a16="http://schemas.microsoft.com/office/drawing/2014/main" id="{11229646-F43E-4CB8-B190-B22C8C152163}"/>
            </a:ext>
          </a:extLst>
        </xdr:cNvPr>
        <xdr:cNvSpPr txBox="1"/>
      </xdr:nvSpPr>
      <xdr:spPr>
        <a:xfrm>
          <a:off x="0" y="4438649"/>
          <a:ext cx="13030200" cy="92583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Hybrids that have any MS letter in common are not significantly different at the 5% level of probability.</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Asterisks after a hybrid name indicate the number of preceding consecutive years in the top-performing "A" group. </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18.</a:t>
          </a: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 </a:t>
          </a:r>
          <a:r>
            <a:rPr lang="en-US" sz="800" baseline="0">
              <a:effectLst/>
              <a:latin typeface="Arial" panose="020B0604020202020204" pitchFamily="34" charset="0"/>
              <a:cs typeface="Arial" panose="020B0604020202020204" pitchFamily="34" charset="0"/>
            </a:rPr>
            <a:t>Lodging values do not typically follow a normal distribution, therefore statistical tests to compute LSD were not performed and only mean values are reported. </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Values highlighted in light orange are above average for a given trait, MS letters highlighted in dark orange are in the "A group", indicating no statistical difference from the top-performing variety, for a given trait.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a:effectLst/>
          </a:endParaRPr>
        </a:p>
        <a:p>
          <a:endParaRPr lang="en-US" sz="8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31</xdr:row>
      <xdr:rowOff>28574</xdr:rowOff>
    </xdr:from>
    <xdr:to>
      <xdr:col>33</xdr:col>
      <xdr:colOff>276225</xdr:colOff>
      <xdr:row>36</xdr:row>
      <xdr:rowOff>114300</xdr:rowOff>
    </xdr:to>
    <xdr:sp macro="" textlink="">
      <xdr:nvSpPr>
        <xdr:cNvPr id="2" name="TextBox 1">
          <a:extLst>
            <a:ext uri="{FF2B5EF4-FFF2-40B4-BE49-F238E27FC236}">
              <a16:creationId xmlns:a16="http://schemas.microsoft.com/office/drawing/2014/main" id="{FED94419-7D8F-4A2D-8163-56B85CBF1506}"/>
            </a:ext>
          </a:extLst>
        </xdr:cNvPr>
        <xdr:cNvSpPr txBox="1"/>
      </xdr:nvSpPr>
      <xdr:spPr>
        <a:xfrm>
          <a:off x="0" y="6833234"/>
          <a:ext cx="14357985" cy="92392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Hybrids that have any MS letter in common are not significantly different at the 5% level of probability.</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Asterisks after a hybrid name indicate the number of preceding consecutive years in the top-performing "A" group. </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18.</a:t>
          </a: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t>
          </a:r>
          <a:r>
            <a:rPr lang="en-US" sz="800" b="0" i="0">
              <a:solidFill>
                <a:schemeClr val="dk1"/>
              </a:solidFill>
              <a:effectLst/>
              <a:latin typeface="Arial" panose="020B0604020202020204" pitchFamily="34" charset="0"/>
              <a:ea typeface="+mn-ea"/>
              <a:cs typeface="Arial" panose="020B0604020202020204" pitchFamily="34" charset="0"/>
            </a:rPr>
            <a:t>Protein, Oil, and Starch on a dry weight basis.</a:t>
          </a:r>
          <a:r>
            <a:rPr lang="en-US" sz="800">
              <a:solidFill>
                <a:schemeClr val="dk1"/>
              </a:solidFill>
              <a:effectLst/>
              <a:latin typeface="Arial" panose="020B0604020202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Values highlighted in light orange are above average for a given trait, MS letters highlighted in dark orange are in the "A group", indicating no statistical difference from the top-performing variety, for a given trait.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a:effectLst/>
          </a:endParaRPr>
        </a:p>
        <a:p>
          <a:endParaRPr lang="en-US" sz="800">
            <a:latin typeface="Arial" panose="020B0604020202020204" pitchFamily="34" charset="0"/>
            <a:cs typeface="Arial" panose="020B0604020202020204" pitchFamily="34" charset="0"/>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29</xdr:row>
      <xdr:rowOff>28574</xdr:rowOff>
    </xdr:from>
    <xdr:to>
      <xdr:col>30</xdr:col>
      <xdr:colOff>333375</xdr:colOff>
      <xdr:row>34</xdr:row>
      <xdr:rowOff>76200</xdr:rowOff>
    </xdr:to>
    <xdr:sp macro="" textlink="">
      <xdr:nvSpPr>
        <xdr:cNvPr id="2" name="TextBox 1">
          <a:extLst>
            <a:ext uri="{FF2B5EF4-FFF2-40B4-BE49-F238E27FC236}">
              <a16:creationId xmlns:a16="http://schemas.microsoft.com/office/drawing/2014/main" id="{E85156EE-EC9B-428B-B054-DF1282074575}"/>
            </a:ext>
          </a:extLst>
        </xdr:cNvPr>
        <xdr:cNvSpPr txBox="1"/>
      </xdr:nvSpPr>
      <xdr:spPr>
        <a:xfrm>
          <a:off x="0" y="6497954"/>
          <a:ext cx="13363575" cy="88582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Hybrids that have any MS letter in common are not significantly different at the 5% level of probability.</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Asterisks after a hybrid name indicate the number of preceding consecutive years in the top-performing "A" group. </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18.</a:t>
          </a: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 </a:t>
          </a:r>
          <a:r>
            <a:rPr lang="en-US" sz="800" baseline="0">
              <a:effectLst/>
              <a:latin typeface="Arial" panose="020B0604020202020204" pitchFamily="34" charset="0"/>
              <a:cs typeface="Arial" panose="020B0604020202020204" pitchFamily="34" charset="0"/>
            </a:rPr>
            <a:t>Lodging values do not typically follow a normal distribution, therefore statistical tests to compute LSD were not performed and only mean values are reported. </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Values highlighted in light orange are above average for a given trait, MS letters highlighted in dark orange are in the "A group", indicating no statistical difference from the top-performing variety, for a given trait.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a:effectLst/>
          </a:endParaRPr>
        </a:p>
        <a:p>
          <a:endParaRPr lang="en-US" sz="800">
            <a:latin typeface="Arial" panose="020B0604020202020204" pitchFamily="34" charset="0"/>
            <a:cs typeface="Arial" panose="020B0604020202020204" pitchFamily="34"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32</xdr:row>
      <xdr:rowOff>28574</xdr:rowOff>
    </xdr:from>
    <xdr:to>
      <xdr:col>30</xdr:col>
      <xdr:colOff>333375</xdr:colOff>
      <xdr:row>37</xdr:row>
      <xdr:rowOff>99060</xdr:rowOff>
    </xdr:to>
    <xdr:sp macro="" textlink="">
      <xdr:nvSpPr>
        <xdr:cNvPr id="2" name="TextBox 1">
          <a:extLst>
            <a:ext uri="{FF2B5EF4-FFF2-40B4-BE49-F238E27FC236}">
              <a16:creationId xmlns:a16="http://schemas.microsoft.com/office/drawing/2014/main" id="{AD5BA947-7EDD-4877-87BF-0CE7F5EA62B1}"/>
            </a:ext>
          </a:extLst>
        </xdr:cNvPr>
        <xdr:cNvSpPr txBox="1"/>
      </xdr:nvSpPr>
      <xdr:spPr>
        <a:xfrm>
          <a:off x="0" y="8334374"/>
          <a:ext cx="13234035" cy="90868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Hybrids that have any MS letter in common are not significantly different at the 5% level of probability.</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Asterisks after a hybrid name indicate the number of preceding consecutive years in the top-performing "A" group. </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18.</a:t>
          </a: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 </a:t>
          </a:r>
          <a:r>
            <a:rPr lang="en-US" sz="800" baseline="0">
              <a:effectLst/>
              <a:latin typeface="Arial" panose="020B0604020202020204" pitchFamily="34" charset="0"/>
              <a:cs typeface="Arial" panose="020B0604020202020204" pitchFamily="34" charset="0"/>
            </a:rPr>
            <a:t>Lodging values do not typically follow a normal distribution, therefore statistical tests to compute LSD were not performed and only mean values are reported. </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Values highlighted in light orange are above average for a given trait, MS letters highlighted in dark orange are in the "A group", indicating no statistical difference from the top-performing variety, for a given trait.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a:effectLst/>
          </a:endParaRPr>
        </a:p>
        <a:p>
          <a:endParaRPr lang="en-US" sz="800">
            <a:latin typeface="Arial" panose="020B0604020202020204" pitchFamily="34" charset="0"/>
            <a:cs typeface="Arial" panose="020B0604020202020204" pitchFamily="34"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22</xdr:row>
      <xdr:rowOff>171449</xdr:rowOff>
    </xdr:from>
    <xdr:to>
      <xdr:col>30</xdr:col>
      <xdr:colOff>333375</xdr:colOff>
      <xdr:row>28</xdr:row>
      <xdr:rowOff>70485</xdr:rowOff>
    </xdr:to>
    <xdr:sp macro="" textlink="">
      <xdr:nvSpPr>
        <xdr:cNvPr id="2" name="TextBox 1">
          <a:extLst>
            <a:ext uri="{FF2B5EF4-FFF2-40B4-BE49-F238E27FC236}">
              <a16:creationId xmlns:a16="http://schemas.microsoft.com/office/drawing/2014/main" id="{E86EB75C-2A1C-4D7E-9232-7DFF417095F0}"/>
            </a:ext>
          </a:extLst>
        </xdr:cNvPr>
        <xdr:cNvSpPr txBox="1"/>
      </xdr:nvSpPr>
      <xdr:spPr>
        <a:xfrm>
          <a:off x="0" y="4381499"/>
          <a:ext cx="13030200" cy="88011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Hybrids that have any MS letter in common are not significantly different at the 5% level of probability.</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Asterisks after a hybrid name indicate the number of preceding consecutive years in the top-performing "A" group. </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18.</a:t>
          </a: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 </a:t>
          </a:r>
          <a:r>
            <a:rPr lang="en-US" sz="800" baseline="0">
              <a:effectLst/>
              <a:latin typeface="Arial" panose="020B0604020202020204" pitchFamily="34" charset="0"/>
              <a:cs typeface="Arial" panose="020B0604020202020204" pitchFamily="34" charset="0"/>
            </a:rPr>
            <a:t>Lodging values do not typically follow a normal distribution, therefore statistical tests to compute LSD were not performed and only mean values are reported. </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Values highlighted in light orange are above average for a given trait, MS letters highlighted in dark orange are in the "A group", indicating no statistical difference from the top-performing variety, for a given trait.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a:effectLst/>
          </a:endParaRPr>
        </a:p>
        <a:p>
          <a:endParaRPr lang="en-US" sz="800">
            <a:latin typeface="Arial" panose="020B0604020202020204" pitchFamily="34" charset="0"/>
            <a:cs typeface="Arial" panose="020B0604020202020204" pitchFamily="34" charset="0"/>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29</xdr:row>
      <xdr:rowOff>28574</xdr:rowOff>
    </xdr:from>
    <xdr:to>
      <xdr:col>18</xdr:col>
      <xdr:colOff>333375</xdr:colOff>
      <xdr:row>35</xdr:row>
      <xdr:rowOff>76200</xdr:rowOff>
    </xdr:to>
    <xdr:sp macro="" textlink="">
      <xdr:nvSpPr>
        <xdr:cNvPr id="2" name="TextBox 1">
          <a:extLst>
            <a:ext uri="{FF2B5EF4-FFF2-40B4-BE49-F238E27FC236}">
              <a16:creationId xmlns:a16="http://schemas.microsoft.com/office/drawing/2014/main" id="{82FC3E1D-F447-409F-96C3-78F45CC1330D}"/>
            </a:ext>
          </a:extLst>
        </xdr:cNvPr>
        <xdr:cNvSpPr txBox="1"/>
      </xdr:nvSpPr>
      <xdr:spPr>
        <a:xfrm>
          <a:off x="0" y="6688454"/>
          <a:ext cx="9126855" cy="105346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Hybrids that have any MS letter in common are not significantly different at the 5% level of probability.</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Asterisks after a hybrid name indicate the number of preceding consecutive years in the top-performing "A" group. </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18.</a:t>
          </a: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 </a:t>
          </a:r>
          <a:r>
            <a:rPr lang="en-US" sz="800" baseline="0">
              <a:effectLst/>
              <a:latin typeface="Arial" panose="020B0604020202020204" pitchFamily="34" charset="0"/>
              <a:cs typeface="Arial" panose="020B0604020202020204" pitchFamily="34" charset="0"/>
            </a:rPr>
            <a:t>Lodging values do not typically follow a normal distribution, therefore statistical tests to compute LSD were not performed and only mean values are reported. </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Values highlighted in light orange are above average for a given trait, MS letters highlighted in dark orange are in the "A group", indicating no statistical difference from the top-performing variety, for a given trait.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a:effectLst/>
          </a:endParaRPr>
        </a:p>
        <a:p>
          <a:endParaRPr lang="en-US" sz="800">
            <a:latin typeface="Arial" panose="020B0604020202020204" pitchFamily="34" charset="0"/>
            <a:cs typeface="Arial" panose="020B0604020202020204" pitchFamily="34" charset="0"/>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32</xdr:row>
      <xdr:rowOff>28574</xdr:rowOff>
    </xdr:from>
    <xdr:to>
      <xdr:col>18</xdr:col>
      <xdr:colOff>333375</xdr:colOff>
      <xdr:row>38</xdr:row>
      <xdr:rowOff>106680</xdr:rowOff>
    </xdr:to>
    <xdr:sp macro="" textlink="">
      <xdr:nvSpPr>
        <xdr:cNvPr id="2" name="TextBox 1">
          <a:extLst>
            <a:ext uri="{FF2B5EF4-FFF2-40B4-BE49-F238E27FC236}">
              <a16:creationId xmlns:a16="http://schemas.microsoft.com/office/drawing/2014/main" id="{ACB43B96-9065-4D4C-8C7B-1CA29C1109BF}"/>
            </a:ext>
          </a:extLst>
        </xdr:cNvPr>
        <xdr:cNvSpPr txBox="1"/>
      </xdr:nvSpPr>
      <xdr:spPr>
        <a:xfrm>
          <a:off x="0" y="8524874"/>
          <a:ext cx="9157335" cy="108394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Hybrids that have any MS letter in common are not significantly different at the 5% level of probability.</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Asterisks after a hybrid name indicate the number of preceding consecutive years in the top-performing "A" group. </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18.</a:t>
          </a: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 </a:t>
          </a:r>
          <a:r>
            <a:rPr lang="en-US" sz="800" baseline="0">
              <a:effectLst/>
              <a:latin typeface="Arial" panose="020B0604020202020204" pitchFamily="34" charset="0"/>
              <a:cs typeface="Arial" panose="020B0604020202020204" pitchFamily="34" charset="0"/>
            </a:rPr>
            <a:t>Lodging values do not typically follow a normal distribution, therefore statistical tests to compute LSD were not performed and only mean values are reported. </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Values highlighted in light orange are above average for a given trait, MS letters highlighted in dark orange are in the "A group", indicating no statistical difference from the top-performing variety, for a given trait.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a:effectLst/>
          </a:endParaRPr>
        </a:p>
        <a:p>
          <a:endParaRPr lang="en-US" sz="800">
            <a:latin typeface="Arial" panose="020B0604020202020204" pitchFamily="34" charset="0"/>
            <a:cs typeface="Arial" panose="020B0604020202020204" pitchFamily="34" charset="0"/>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23</xdr:row>
      <xdr:rowOff>19049</xdr:rowOff>
    </xdr:from>
    <xdr:to>
      <xdr:col>18</xdr:col>
      <xdr:colOff>333375</xdr:colOff>
      <xdr:row>29</xdr:row>
      <xdr:rowOff>142875</xdr:rowOff>
    </xdr:to>
    <xdr:sp macro="" textlink="">
      <xdr:nvSpPr>
        <xdr:cNvPr id="2" name="TextBox 1">
          <a:extLst>
            <a:ext uri="{FF2B5EF4-FFF2-40B4-BE49-F238E27FC236}">
              <a16:creationId xmlns:a16="http://schemas.microsoft.com/office/drawing/2014/main" id="{08C77E1B-9B99-4343-8779-2867EA11440D}"/>
            </a:ext>
          </a:extLst>
        </xdr:cNvPr>
        <xdr:cNvSpPr txBox="1"/>
      </xdr:nvSpPr>
      <xdr:spPr>
        <a:xfrm>
          <a:off x="0" y="4591049"/>
          <a:ext cx="8915400" cy="109537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Hybrids that have any MS letter in common are not significantly different at the 5% level of probability.</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Asterisks after a hybrid name indicate the number of preceding consecutive years in the top-performing "A" group. </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18.</a:t>
          </a: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 </a:t>
          </a:r>
          <a:r>
            <a:rPr lang="en-US" sz="800" baseline="0">
              <a:effectLst/>
              <a:latin typeface="Arial" panose="020B0604020202020204" pitchFamily="34" charset="0"/>
              <a:cs typeface="Arial" panose="020B0604020202020204" pitchFamily="34" charset="0"/>
            </a:rPr>
            <a:t>Lodging values do not typically follow a normal distribution, therefore statistical tests to compute LSD were not performed and only mean values are reported. </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Values highlighted in light orange are above average for a given trait, MS letters highlighted in dark orange are in the "A group", indicating no statistical difference from the top-performing variety, for a given trait.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a:effectLst/>
          </a:endParaRPr>
        </a:p>
        <a:p>
          <a:endParaRPr lang="en-US" sz="800">
            <a:latin typeface="Arial" panose="020B0604020202020204" pitchFamily="34" charset="0"/>
            <a:cs typeface="Arial" panose="020B0604020202020204" pitchFamily="34" charset="0"/>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29</xdr:row>
      <xdr:rowOff>28574</xdr:rowOff>
    </xdr:from>
    <xdr:to>
      <xdr:col>18</xdr:col>
      <xdr:colOff>333375</xdr:colOff>
      <xdr:row>35</xdr:row>
      <xdr:rowOff>60960</xdr:rowOff>
    </xdr:to>
    <xdr:sp macro="" textlink="">
      <xdr:nvSpPr>
        <xdr:cNvPr id="2" name="TextBox 1">
          <a:extLst>
            <a:ext uri="{FF2B5EF4-FFF2-40B4-BE49-F238E27FC236}">
              <a16:creationId xmlns:a16="http://schemas.microsoft.com/office/drawing/2014/main" id="{1E1DB52F-862E-45A7-9862-6508D14A55B3}"/>
            </a:ext>
          </a:extLst>
        </xdr:cNvPr>
        <xdr:cNvSpPr txBox="1"/>
      </xdr:nvSpPr>
      <xdr:spPr>
        <a:xfrm>
          <a:off x="0" y="6688454"/>
          <a:ext cx="9157335" cy="103822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Hybrids that have any MS letter in common are not significantly different at the 5% level of probability.</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Asterisks after a hybrid name indicate the number of preceding consecutive years in the top-performing "A" group. </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18.</a:t>
          </a: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 </a:t>
          </a:r>
          <a:r>
            <a:rPr lang="en-US" sz="800" baseline="0">
              <a:effectLst/>
              <a:latin typeface="Arial" panose="020B0604020202020204" pitchFamily="34" charset="0"/>
              <a:cs typeface="Arial" panose="020B0604020202020204" pitchFamily="34" charset="0"/>
            </a:rPr>
            <a:t>Lodging values do not typically follow a normal distribution, therefore statistical tests to compute LSD were not performed and only mean values are reported. </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Values highlighted in light orange are above average for a given trait, MS letters highlighted in dark orange are in the "A group", indicating no statistical difference from the top-performing variety, for a given trait.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a:effectLst/>
          </a:endParaRPr>
        </a:p>
        <a:p>
          <a:endParaRPr lang="en-US" sz="800">
            <a:latin typeface="Arial" panose="020B0604020202020204" pitchFamily="34" charset="0"/>
            <a:cs typeface="Arial" panose="020B0604020202020204" pitchFamily="34" charset="0"/>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32</xdr:row>
      <xdr:rowOff>28574</xdr:rowOff>
    </xdr:from>
    <xdr:to>
      <xdr:col>18</xdr:col>
      <xdr:colOff>333375</xdr:colOff>
      <xdr:row>38</xdr:row>
      <xdr:rowOff>38100</xdr:rowOff>
    </xdr:to>
    <xdr:sp macro="" textlink="">
      <xdr:nvSpPr>
        <xdr:cNvPr id="2" name="TextBox 1">
          <a:extLst>
            <a:ext uri="{FF2B5EF4-FFF2-40B4-BE49-F238E27FC236}">
              <a16:creationId xmlns:a16="http://schemas.microsoft.com/office/drawing/2014/main" id="{E32E0928-BC33-4952-9B27-8DF1BA4B392C}"/>
            </a:ext>
          </a:extLst>
        </xdr:cNvPr>
        <xdr:cNvSpPr txBox="1"/>
      </xdr:nvSpPr>
      <xdr:spPr>
        <a:xfrm>
          <a:off x="0" y="8524874"/>
          <a:ext cx="9157335" cy="101536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Hybrids that have any MS letter in common are not significantly different at the 5% level of probability.</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Asterisks after a hybrid name indicate the number of preceding consecutive years in the top-performing "A" group. </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18.</a:t>
          </a: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 </a:t>
          </a:r>
          <a:r>
            <a:rPr lang="en-US" sz="800" baseline="0">
              <a:effectLst/>
              <a:latin typeface="Arial" panose="020B0604020202020204" pitchFamily="34" charset="0"/>
              <a:cs typeface="Arial" panose="020B0604020202020204" pitchFamily="34" charset="0"/>
            </a:rPr>
            <a:t>Lodging values do not typically follow a normal distribution, therefore statistical tests to compute LSD were not performed and only mean values are reported. </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Values highlighted in light orange are above average for a given trait, MS letters highlighted in dark orange are in the "A group", indicating no statistical difference from the top-performing variety, for a given trait.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a:effectLst/>
          </a:endParaRPr>
        </a:p>
        <a:p>
          <a:endParaRPr lang="en-US" sz="800">
            <a:latin typeface="Arial" panose="020B0604020202020204" pitchFamily="34" charset="0"/>
            <a:cs typeface="Arial" panose="020B0604020202020204" pitchFamily="34" charset="0"/>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22</xdr:row>
      <xdr:rowOff>152399</xdr:rowOff>
    </xdr:from>
    <xdr:to>
      <xdr:col>18</xdr:col>
      <xdr:colOff>333375</xdr:colOff>
      <xdr:row>29</xdr:row>
      <xdr:rowOff>12700</xdr:rowOff>
    </xdr:to>
    <xdr:sp macro="" textlink="">
      <xdr:nvSpPr>
        <xdr:cNvPr id="2" name="TextBox 1">
          <a:extLst>
            <a:ext uri="{FF2B5EF4-FFF2-40B4-BE49-F238E27FC236}">
              <a16:creationId xmlns:a16="http://schemas.microsoft.com/office/drawing/2014/main" id="{954EAE59-D5C5-4CF0-81DE-52CAEB011439}"/>
            </a:ext>
          </a:extLst>
        </xdr:cNvPr>
        <xdr:cNvSpPr txBox="1"/>
      </xdr:nvSpPr>
      <xdr:spPr>
        <a:xfrm>
          <a:off x="0" y="4552949"/>
          <a:ext cx="8915400" cy="99377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Hybrids that have any MS letter in common are not significantly different at the 5% level of probability.</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Asterisks after a hybrid name indicate the number of preceding consecutive years in the top-performing "A" group. </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18.</a:t>
          </a: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 </a:t>
          </a:r>
          <a:r>
            <a:rPr lang="en-US" sz="800" baseline="0">
              <a:effectLst/>
              <a:latin typeface="Arial" panose="020B0604020202020204" pitchFamily="34" charset="0"/>
              <a:cs typeface="Arial" panose="020B0604020202020204" pitchFamily="34" charset="0"/>
            </a:rPr>
            <a:t>Lodging values do not typically follow a normal distribution, therefore statistical tests to compute LSD were not performed and only mean values are reported. </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Values highlighted in light orange are above average for a given trait, MS letters highlighted in dark orange are in the "A group", indicating no statistical difference from the top-performing variety, for a given trait.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a:effectLst/>
          </a:endParaRPr>
        </a:p>
        <a:p>
          <a:endParaRPr lang="en-US" sz="800">
            <a:latin typeface="Arial" panose="020B0604020202020204" pitchFamily="34" charset="0"/>
            <a:cs typeface="Arial" panose="020B0604020202020204" pitchFamily="34" charset="0"/>
          </a:endParaRP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1</xdr:colOff>
      <xdr:row>29</xdr:row>
      <xdr:rowOff>28574</xdr:rowOff>
    </xdr:from>
    <xdr:to>
      <xdr:col>21</xdr:col>
      <xdr:colOff>312421</xdr:colOff>
      <xdr:row>34</xdr:row>
      <xdr:rowOff>91440</xdr:rowOff>
    </xdr:to>
    <xdr:sp macro="" textlink="">
      <xdr:nvSpPr>
        <xdr:cNvPr id="2" name="TextBox 1">
          <a:extLst>
            <a:ext uri="{FF2B5EF4-FFF2-40B4-BE49-F238E27FC236}">
              <a16:creationId xmlns:a16="http://schemas.microsoft.com/office/drawing/2014/main" id="{CF1A2C3A-A214-43CF-87FF-D912F3A02030}"/>
            </a:ext>
          </a:extLst>
        </xdr:cNvPr>
        <xdr:cNvSpPr txBox="1"/>
      </xdr:nvSpPr>
      <xdr:spPr>
        <a:xfrm>
          <a:off x="1" y="6688454"/>
          <a:ext cx="10187940" cy="90106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Hybrids that have any MS letter in common are not significantly different at the 5% level of probability.</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Asterisks after a hybrid name indicate the number of preceding consecutive years in the top-performing "A" group. </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18.</a:t>
          </a: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 </a:t>
          </a:r>
          <a:r>
            <a:rPr lang="en-US" sz="800" baseline="0">
              <a:effectLst/>
              <a:latin typeface="Arial" panose="020B0604020202020204" pitchFamily="34" charset="0"/>
              <a:cs typeface="Arial" panose="020B0604020202020204" pitchFamily="34" charset="0"/>
            </a:rPr>
            <a:t>Lodging values do not typically follow a normal distribution, therefore statistical tests to compute LSD were not performed and only mean values are reported. </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Values highlighted in light orange are above average for a given trait, MS letters highlighted in dark orange are in the "A group", indicating no statistical difference from the top-performing variety, for a given trait.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a:effectLst/>
          </a:endParaRPr>
        </a:p>
        <a:p>
          <a:endParaRPr lang="en-US" sz="8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29</xdr:row>
      <xdr:rowOff>28576</xdr:rowOff>
    </xdr:from>
    <xdr:to>
      <xdr:col>57</xdr:col>
      <xdr:colOff>0</xdr:colOff>
      <xdr:row>33</xdr:row>
      <xdr:rowOff>114300</xdr:rowOff>
    </xdr:to>
    <xdr:sp macro="" textlink="">
      <xdr:nvSpPr>
        <xdr:cNvPr id="2" name="TextBox 1">
          <a:extLst>
            <a:ext uri="{FF2B5EF4-FFF2-40B4-BE49-F238E27FC236}">
              <a16:creationId xmlns:a16="http://schemas.microsoft.com/office/drawing/2014/main" id="{F0C1CB3B-899F-4A27-B771-0DFC618EF7DC}"/>
            </a:ext>
          </a:extLst>
        </xdr:cNvPr>
        <xdr:cNvSpPr txBox="1"/>
      </xdr:nvSpPr>
      <xdr:spPr>
        <a:xfrm>
          <a:off x="28575" y="6909436"/>
          <a:ext cx="15081885" cy="75628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t>
          </a:r>
          <a:r>
            <a:rPr lang="en-US" sz="800" b="0" i="0">
              <a:solidFill>
                <a:schemeClr val="dk1"/>
              </a:solidFill>
              <a:effectLst/>
              <a:latin typeface="Arial" panose="020B0604020202020204" pitchFamily="34" charset="0"/>
              <a:ea typeface="+mn-ea"/>
              <a:cs typeface="Arial" panose="020B0604020202020204" pitchFamily="34" charset="0"/>
            </a:rPr>
            <a:t>Hybrids that have any MS letter in common are not significantly different in yield at the 5% level of probability.</a:t>
          </a:r>
          <a:r>
            <a:rPr lang="en-US" sz="800">
              <a:solidFill>
                <a:schemeClr val="dk1"/>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Asterisks after a hybrid name indicate the number of preceding consecutive years in the top-performing "A" group. </a:t>
          </a:r>
        </a:p>
        <a:p>
          <a:pPr marL="0" marR="0" lvl="0" indent="0" defTabSz="914400" eaLnBrk="1" fontAlgn="auto" latinLnBrk="0" hangingPunct="1">
            <a:lnSpc>
              <a:spcPct val="100000"/>
            </a:lnSpc>
            <a:spcBef>
              <a:spcPts val="0"/>
            </a:spcBef>
            <a:spcAft>
              <a:spcPts val="0"/>
            </a:spcAft>
            <a:buClrTx/>
            <a:buSzTx/>
            <a:buFontTx/>
            <a:buNone/>
            <a:tabLst/>
            <a:defRPr/>
          </a:pPr>
          <a:r>
            <a:rPr lang="en-US" sz="800" b="0" i="0" u="none" strike="noStrike">
              <a:solidFill>
                <a:schemeClr val="dk1"/>
              </a:solidFill>
              <a:effectLst/>
              <a:latin typeface="Arial" panose="020B0604020202020204" pitchFamily="34" charset="0"/>
              <a:ea typeface="+mn-ea"/>
              <a:cs typeface="Arial" panose="020B0604020202020204" pitchFamily="34" charset="0"/>
            </a:rPr>
            <a:t>‡ </a:t>
          </a:r>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18.</a:t>
          </a:r>
          <a:endParaRPr lang="en-US" sz="8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Values highlighted in light orange are above average for a given trait, MS letters highlighted in dark orange are in the "A group", indicating no statistical difference from the top-performing variety, for a given trait. </a:t>
          </a:r>
        </a:p>
        <a:p>
          <a:pPr marL="0" marR="0" lvl="0" indent="0" defTabSz="914400" eaLnBrk="1" fontAlgn="auto" latinLnBrk="0" hangingPunct="1">
            <a:lnSpc>
              <a:spcPct val="100000"/>
            </a:lnSpc>
            <a:spcBef>
              <a:spcPts val="0"/>
            </a:spcBef>
            <a:spcAft>
              <a:spcPts val="0"/>
            </a:spcAft>
            <a:buClrTx/>
            <a:buSzTx/>
            <a:buFontTx/>
            <a:buNone/>
            <a:tabLst/>
            <a:defRPr/>
          </a:pPr>
          <a:endParaRPr lang="en-US" sz="8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1</xdr:colOff>
      <xdr:row>32</xdr:row>
      <xdr:rowOff>28574</xdr:rowOff>
    </xdr:from>
    <xdr:to>
      <xdr:col>21</xdr:col>
      <xdr:colOff>289561</xdr:colOff>
      <xdr:row>37</xdr:row>
      <xdr:rowOff>152400</xdr:rowOff>
    </xdr:to>
    <xdr:sp macro="" textlink="">
      <xdr:nvSpPr>
        <xdr:cNvPr id="2" name="TextBox 1">
          <a:extLst>
            <a:ext uri="{FF2B5EF4-FFF2-40B4-BE49-F238E27FC236}">
              <a16:creationId xmlns:a16="http://schemas.microsoft.com/office/drawing/2014/main" id="{04DA4BD3-E5B2-4937-890F-598A783D4CD1}"/>
            </a:ext>
          </a:extLst>
        </xdr:cNvPr>
        <xdr:cNvSpPr txBox="1"/>
      </xdr:nvSpPr>
      <xdr:spPr>
        <a:xfrm>
          <a:off x="1" y="8334374"/>
          <a:ext cx="10165080" cy="96202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Hybrids that have any MS letter in common are not significantly different at the 5% level of probability.</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Asterisks after a hybrid name indicate the number of preceding consecutive years in the top-performing "A" group. </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18.</a:t>
          </a: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 </a:t>
          </a:r>
          <a:r>
            <a:rPr lang="en-US" sz="800" baseline="0">
              <a:effectLst/>
              <a:latin typeface="Arial" panose="020B0604020202020204" pitchFamily="34" charset="0"/>
              <a:cs typeface="Arial" panose="020B0604020202020204" pitchFamily="34" charset="0"/>
            </a:rPr>
            <a:t>Lodging values do not typically follow a normal distribution, therefore statistical tests to compute LSD were not performed and only mean values are reported. </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Values highlighted in light orange are above average for a given trait, MS letters highlighted in dark orange are in the "A group", indicating no statistical difference from the top-performing variety, for a given trait.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a:effectLst/>
          </a:endParaRPr>
        </a:p>
        <a:p>
          <a:endParaRPr lang="en-US" sz="800">
            <a:latin typeface="Arial" panose="020B0604020202020204" pitchFamily="34" charset="0"/>
            <a:cs typeface="Arial" panose="020B0604020202020204" pitchFamily="34" charset="0"/>
          </a:endParaRP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0</xdr:colOff>
      <xdr:row>22</xdr:row>
      <xdr:rowOff>161924</xdr:rowOff>
    </xdr:from>
    <xdr:to>
      <xdr:col>30</xdr:col>
      <xdr:colOff>333375</xdr:colOff>
      <xdr:row>28</xdr:row>
      <xdr:rowOff>156210</xdr:rowOff>
    </xdr:to>
    <xdr:sp macro="" textlink="">
      <xdr:nvSpPr>
        <xdr:cNvPr id="2" name="TextBox 1">
          <a:extLst>
            <a:ext uri="{FF2B5EF4-FFF2-40B4-BE49-F238E27FC236}">
              <a16:creationId xmlns:a16="http://schemas.microsoft.com/office/drawing/2014/main" id="{9D73876C-B40C-490D-A759-E2FB9625874E}"/>
            </a:ext>
          </a:extLst>
        </xdr:cNvPr>
        <xdr:cNvSpPr txBox="1"/>
      </xdr:nvSpPr>
      <xdr:spPr>
        <a:xfrm>
          <a:off x="0" y="4371974"/>
          <a:ext cx="13030200" cy="96583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Hybrids that have any MS letter in common are not significantly different at the 5% level of probability.</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Asterisks after a hybrid name indicate the number of preceding consecutive years in the top-performing "A" group. </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18.</a:t>
          </a: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 </a:t>
          </a:r>
          <a:r>
            <a:rPr lang="en-US" sz="800" baseline="0">
              <a:effectLst/>
              <a:latin typeface="Arial" panose="020B0604020202020204" pitchFamily="34" charset="0"/>
              <a:cs typeface="Arial" panose="020B0604020202020204" pitchFamily="34" charset="0"/>
            </a:rPr>
            <a:t>Lodging values do not typically follow a normal distribution, therefore statistical tests to compute LSD were not performed and only mean values are reported. </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Values highlighted in light orange are above average for a given trait, MS letters highlighted in dark orange are in the "A group", indicating no statistical difference from the top-performing variety, for a given trait.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a:effectLst/>
          </a:endParaRPr>
        </a:p>
        <a:p>
          <a:endParaRPr lang="en-US" sz="800">
            <a:latin typeface="Arial" panose="020B0604020202020204" pitchFamily="34" charset="0"/>
            <a:cs typeface="Arial" panose="020B0604020202020204" pitchFamily="34" charset="0"/>
          </a:endParaRP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29</xdr:row>
      <xdr:rowOff>28574</xdr:rowOff>
    </xdr:from>
    <xdr:to>
      <xdr:col>16</xdr:col>
      <xdr:colOff>0</xdr:colOff>
      <xdr:row>35</xdr:row>
      <xdr:rowOff>91440</xdr:rowOff>
    </xdr:to>
    <xdr:sp macro="" textlink="">
      <xdr:nvSpPr>
        <xdr:cNvPr id="2" name="TextBox 1">
          <a:extLst>
            <a:ext uri="{FF2B5EF4-FFF2-40B4-BE49-F238E27FC236}">
              <a16:creationId xmlns:a16="http://schemas.microsoft.com/office/drawing/2014/main" id="{21892586-9F64-45F9-80AB-1C3E16761F94}"/>
            </a:ext>
          </a:extLst>
        </xdr:cNvPr>
        <xdr:cNvSpPr txBox="1"/>
      </xdr:nvSpPr>
      <xdr:spPr>
        <a:xfrm>
          <a:off x="0" y="6688454"/>
          <a:ext cx="8077200" cy="106870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Hybrids that have any MS letter in common are not significantly different at the 5% level of probability.</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Asterisks after a hybrid name indicate the number of preceding consecutive years in the top-performing "A" group. </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18.</a:t>
          </a: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 </a:t>
          </a:r>
          <a:r>
            <a:rPr lang="en-US" sz="800" baseline="0">
              <a:effectLst/>
              <a:latin typeface="Arial" panose="020B0604020202020204" pitchFamily="34" charset="0"/>
              <a:cs typeface="Arial" panose="020B0604020202020204" pitchFamily="34" charset="0"/>
            </a:rPr>
            <a:t>Lodging values do not typically follow a normal distribution, therefore statistical tests to compute LSD were not performed and only mean values are reported. </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Values highlighted in light orange are above average for a given trait, MS letters highlighted in dark orange are in the "A group", indicating no statistical difference from the top-performing variety, for a given trait.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a:effectLst/>
          </a:endParaRPr>
        </a:p>
        <a:p>
          <a:endParaRPr lang="en-US" sz="800">
            <a:latin typeface="Arial" panose="020B0604020202020204" pitchFamily="34" charset="0"/>
            <a:cs typeface="Arial" panose="020B0604020202020204" pitchFamily="34" charset="0"/>
          </a:endParaRP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0</xdr:colOff>
      <xdr:row>32</xdr:row>
      <xdr:rowOff>28574</xdr:rowOff>
    </xdr:from>
    <xdr:to>
      <xdr:col>16</xdr:col>
      <xdr:colOff>0</xdr:colOff>
      <xdr:row>38</xdr:row>
      <xdr:rowOff>129540</xdr:rowOff>
    </xdr:to>
    <xdr:sp macro="" textlink="">
      <xdr:nvSpPr>
        <xdr:cNvPr id="2" name="TextBox 1">
          <a:extLst>
            <a:ext uri="{FF2B5EF4-FFF2-40B4-BE49-F238E27FC236}">
              <a16:creationId xmlns:a16="http://schemas.microsoft.com/office/drawing/2014/main" id="{7400EE4C-FEDA-4074-A8F8-BA82005699E4}"/>
            </a:ext>
          </a:extLst>
        </xdr:cNvPr>
        <xdr:cNvSpPr txBox="1"/>
      </xdr:nvSpPr>
      <xdr:spPr>
        <a:xfrm>
          <a:off x="0" y="8524874"/>
          <a:ext cx="8122920" cy="110680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Hybrids that have any MS letter in common are not significantly different at the 5% level of probability.</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Asterisks after a hybrid name indicate the number of preceding consecutive years in the top-performing "A" group. </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18.</a:t>
          </a: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 </a:t>
          </a:r>
          <a:r>
            <a:rPr lang="en-US" sz="800" baseline="0">
              <a:effectLst/>
              <a:latin typeface="Arial" panose="020B0604020202020204" pitchFamily="34" charset="0"/>
              <a:cs typeface="Arial" panose="020B0604020202020204" pitchFamily="34" charset="0"/>
            </a:rPr>
            <a:t>Lodging values do not typically follow a normal distribution, therefore statistical tests to compute LSD were not performed and only mean values are reported. </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Values highlighted in light orange are above average for a given trait, MS letters highlighted in dark orange are in the "A group", indicating no statistical difference from the top-performing variety, for a given trait.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a:effectLst/>
          </a:endParaRPr>
        </a:p>
        <a:p>
          <a:endParaRPr lang="en-US" sz="80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14288</xdr:colOff>
      <xdr:row>23</xdr:row>
      <xdr:rowOff>38099</xdr:rowOff>
    </xdr:from>
    <xdr:to>
      <xdr:col>18</xdr:col>
      <xdr:colOff>0</xdr:colOff>
      <xdr:row>29</xdr:row>
      <xdr:rowOff>133349</xdr:rowOff>
    </xdr:to>
    <xdr:sp macro="" textlink="">
      <xdr:nvSpPr>
        <xdr:cNvPr id="2" name="TextBox 1">
          <a:extLst>
            <a:ext uri="{FF2B5EF4-FFF2-40B4-BE49-F238E27FC236}">
              <a16:creationId xmlns:a16="http://schemas.microsoft.com/office/drawing/2014/main" id="{9B042E41-FD8F-42D8-AB62-54099D2F3425}"/>
            </a:ext>
          </a:extLst>
        </xdr:cNvPr>
        <xdr:cNvSpPr txBox="1"/>
      </xdr:nvSpPr>
      <xdr:spPr>
        <a:xfrm>
          <a:off x="14288" y="4800599"/>
          <a:ext cx="15563850" cy="981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800" b="0" i="0">
              <a:solidFill>
                <a:schemeClr val="dk1"/>
              </a:solidFill>
              <a:effectLst/>
              <a:latin typeface="Arial" panose="020B0604020202020204" pitchFamily="34" charset="0"/>
              <a:ea typeface="+mn-ea"/>
              <a:cs typeface="Arial" panose="020B0604020202020204" pitchFamily="34" charset="0"/>
            </a:rPr>
            <a:t>‡</a:t>
          </a:r>
          <a:r>
            <a:rPr lang="en-US" sz="1100" b="0" i="0">
              <a:solidFill>
                <a:schemeClr val="dk1"/>
              </a:solidFill>
              <a:effectLst/>
              <a:latin typeface="+mn-lt"/>
              <a:ea typeface="+mn-ea"/>
              <a:cs typeface="+mn-cs"/>
            </a:rPr>
            <a:t> </a:t>
          </a:r>
          <a:r>
            <a:rPr lang="en-US" sz="800" b="0" i="0">
              <a:solidFill>
                <a:schemeClr val="dk1"/>
              </a:solidFill>
              <a:effectLst/>
              <a:latin typeface="Arial" panose="020B0604020202020204" pitchFamily="34" charset="0"/>
              <a:ea typeface="+mn-ea"/>
              <a:cs typeface="Arial" panose="020B0604020202020204" pitchFamily="34" charset="0"/>
            </a:rPr>
            <a:t>Data Provided by Ryan Blair, Ext. Area Specialist, Grain and Cotton Variety Testing, and Extension agents in counties shown above.  </a:t>
          </a:r>
          <a:r>
            <a:rPr lang="en-US" sz="800">
              <a:solidFill>
                <a:schemeClr val="dk1"/>
              </a:solidFill>
              <a:effectLst/>
              <a:latin typeface="Arial" panose="020B0604020202020204" pitchFamily="34" charset="0"/>
              <a:ea typeface="+mn-ea"/>
              <a:cs typeface="Arial" panose="020B0604020202020204" pitchFamily="34" charset="0"/>
            </a:rPr>
            <a:t> </a:t>
          </a: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Hybrids that have any MS letter in common are not significantly different in yield at the 5% level of probability. </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Asterisks after a hybrid name indicate the number of preceding consecutive years in the top-performing "A" group. </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Highlighted cells indicate</a:t>
          </a:r>
          <a:r>
            <a:rPr lang="en-US" sz="800" baseline="0">
              <a:solidFill>
                <a:schemeClr val="dk1"/>
              </a:solidFill>
              <a:effectLst/>
              <a:latin typeface="Arial" panose="020B0604020202020204" pitchFamily="34" charset="0"/>
              <a:ea typeface="+mn-ea"/>
              <a:cs typeface="Arial" panose="020B0604020202020204" pitchFamily="34" charset="0"/>
            </a:rPr>
            <a:t> hybrids that were above average and bold/underline values indicate the top yield, within a location.</a:t>
          </a:r>
        </a:p>
        <a:p>
          <a:pPr eaLnBrk="1" fontAlgn="auto" latinLnBrk="0" hangingPunct="1"/>
          <a:r>
            <a:rPr lang="en-US" sz="800" baseline="0">
              <a:solidFill>
                <a:schemeClr val="dk1"/>
              </a:solidFill>
              <a:effectLst/>
              <a:latin typeface="Arial" panose="020B0604020202020204" pitchFamily="34" charset="0"/>
              <a:ea typeface="+mn-ea"/>
              <a:cs typeface="Arial" panose="020B0604020202020204" pitchFamily="34" charset="0"/>
            </a:rPr>
            <a:t>County locations include: Carroll, Crockett, Decatur, Fayette, Gibson, Hardeman, Haywood, Henry (2 locs), Loudon (2 locs), Madison, and Weakley.</a:t>
          </a:r>
        </a:p>
        <a:p>
          <a:pPr eaLnBrk="1" fontAlgn="auto" latinLnBrk="0" hangingPunct="1"/>
          <a:endParaRPr lang="en-US" sz="80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en-US" sz="800">
            <a:effectLst/>
            <a:latin typeface="Arial" panose="020B0604020202020204" pitchFamily="34" charset="0"/>
            <a:cs typeface="Arial" panose="020B0604020202020204" pitchFamily="34" charset="0"/>
          </a:endParaRPr>
        </a:p>
        <a:p>
          <a:endParaRPr lang="en-US" sz="800">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20</xdr:row>
      <xdr:rowOff>38100</xdr:rowOff>
    </xdr:from>
    <xdr:to>
      <xdr:col>15</xdr:col>
      <xdr:colOff>0</xdr:colOff>
      <xdr:row>22</xdr:row>
      <xdr:rowOff>85725</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0" y="3419475"/>
          <a:ext cx="100774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For a full description of abbreviated biotech traits, see table 18.</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All yields are adjusted to 15.5% moisture.</a:t>
          </a:r>
        </a:p>
        <a:p>
          <a:endParaRPr lang="en-US" sz="800">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xdr:colOff>
      <xdr:row>34</xdr:row>
      <xdr:rowOff>33336</xdr:rowOff>
    </xdr:from>
    <xdr:to>
      <xdr:col>30</xdr:col>
      <xdr:colOff>254001</xdr:colOff>
      <xdr:row>39</xdr:row>
      <xdr:rowOff>129540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 y="8682036"/>
          <a:ext cx="13253720" cy="93440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Hybrids that have any MS letter in common are not significantly different at the 5% level of probability.</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Asterisks after a hybrid name indicate the number of preceding consecutive years in the top-performing "A" group. </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18.</a:t>
          </a: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 </a:t>
          </a:r>
          <a:r>
            <a:rPr lang="en-US" sz="800" baseline="0">
              <a:effectLst/>
              <a:latin typeface="Arial" panose="020B0604020202020204" pitchFamily="34" charset="0"/>
              <a:cs typeface="Arial" panose="020B0604020202020204" pitchFamily="34" charset="0"/>
            </a:rPr>
            <a:t>Lodging values do not typically follow a normal distribution, therefore statistical tests to compute LSD were not performed and only mean values are reported. </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baseline="0">
              <a:effectLst/>
              <a:latin typeface="Arial" panose="020B0604020202020204" pitchFamily="34" charset="0"/>
              <a:cs typeface="Arial" panose="020B0604020202020204" pitchFamily="34" charset="0"/>
            </a:rPr>
            <a:t>Values highlighted in light orange are above average for a given trait, MS letters highlighted in dark orange are in the "A group", indicating no statistical difference from the top-performing variety, for a given trait.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baseline="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a:effectLst/>
          </a:endParaRPr>
        </a:p>
        <a:p>
          <a:endParaRPr lang="en-US" sz="800">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34</xdr:row>
      <xdr:rowOff>28574</xdr:rowOff>
    </xdr:from>
    <xdr:to>
      <xdr:col>34</xdr:col>
      <xdr:colOff>0</xdr:colOff>
      <xdr:row>40</xdr:row>
      <xdr:rowOff>25400</xdr:rowOff>
    </xdr:to>
    <xdr:sp macro="" textlink="">
      <xdr:nvSpPr>
        <xdr:cNvPr id="2" name="TextBox 1">
          <a:extLst>
            <a:ext uri="{FF2B5EF4-FFF2-40B4-BE49-F238E27FC236}">
              <a16:creationId xmlns:a16="http://schemas.microsoft.com/office/drawing/2014/main" id="{9151F16F-0C63-4699-A58D-D503187AD169}"/>
            </a:ext>
          </a:extLst>
        </xdr:cNvPr>
        <xdr:cNvSpPr txBox="1"/>
      </xdr:nvSpPr>
      <xdr:spPr>
        <a:xfrm>
          <a:off x="0" y="8613774"/>
          <a:ext cx="14554200" cy="98742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Hybrids that have any MS letter in common are not significantly different at the 5% level of probability.</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Asterisks after a hybrid name indicate the number of preceding consecutive years in the top-performing "A" group. </a:t>
          </a:r>
        </a:p>
        <a:p>
          <a:pP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18.</a:t>
          </a: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 Protein, Oil, and Starch on a dry weight basis.</a:t>
          </a:r>
        </a:p>
        <a:p>
          <a:pPr marL="0" marR="0" lvl="0" indent="0" algn="l" defTabSz="914400" eaLnBrk="1" fontAlgn="auto" latinLnBrk="0" hangingPunct="1">
            <a:lnSpc>
              <a:spcPct val="100000"/>
            </a:lnSpc>
            <a:spcBef>
              <a:spcPts val="0"/>
            </a:spcBef>
            <a:spcAft>
              <a:spcPts val="0"/>
            </a:spcAft>
            <a:buClrTx/>
            <a:buSzTx/>
            <a:buFontTx/>
            <a:buNone/>
            <a:tabLst/>
            <a:defRPr/>
          </a:pPr>
          <a:r>
            <a:rPr lang="en-US" sz="800">
              <a:effectLst/>
              <a:latin typeface="Arial" panose="020B0604020202020204" pitchFamily="34" charset="0"/>
              <a:cs typeface="Arial" panose="020B0604020202020204" pitchFamily="34" charset="0"/>
            </a:rPr>
            <a:t> Values highlighted in light orange are above average for a given trait, MS letters highlighted in dark orange are in the "A group", indicating no statistical difference from the top-performing variety, for a given trait.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8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a:effectLst/>
          </a:endParaRPr>
        </a:p>
        <a:p>
          <a:endParaRPr lang="en-US" sz="800">
            <a:latin typeface="Arial" panose="020B060402020202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32</xdr:row>
      <xdr:rowOff>28576</xdr:rowOff>
    </xdr:from>
    <xdr:to>
      <xdr:col>57</xdr:col>
      <xdr:colOff>0</xdr:colOff>
      <xdr:row>36</xdr:row>
      <xdr:rowOff>144780</xdr:rowOff>
    </xdr:to>
    <xdr:sp macro="" textlink="">
      <xdr:nvSpPr>
        <xdr:cNvPr id="2" name="TextBox 1">
          <a:extLst>
            <a:ext uri="{FF2B5EF4-FFF2-40B4-BE49-F238E27FC236}">
              <a16:creationId xmlns:a16="http://schemas.microsoft.com/office/drawing/2014/main" id="{DB92D530-CE21-4A95-9CDE-2813B82B76B0}"/>
            </a:ext>
          </a:extLst>
        </xdr:cNvPr>
        <xdr:cNvSpPr txBox="1"/>
      </xdr:nvSpPr>
      <xdr:spPr>
        <a:xfrm>
          <a:off x="28575" y="8753476"/>
          <a:ext cx="15104745" cy="78676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t>
          </a:r>
          <a:r>
            <a:rPr lang="en-US" sz="800" b="0" i="0">
              <a:solidFill>
                <a:schemeClr val="dk1"/>
              </a:solidFill>
              <a:effectLst/>
              <a:latin typeface="Arial" panose="020B0604020202020204" pitchFamily="34" charset="0"/>
              <a:ea typeface="+mn-ea"/>
              <a:cs typeface="Arial" panose="020B0604020202020204" pitchFamily="34" charset="0"/>
            </a:rPr>
            <a:t>Hybrids that have any MS letter in common are not significantly different in yield at the 5% level of probability.</a:t>
          </a:r>
          <a:r>
            <a:rPr lang="en-US" sz="800">
              <a:solidFill>
                <a:schemeClr val="dk1"/>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Asterisks after a hybrid name indicate the number of preceding consecutive years in the top-performing "A" group. </a:t>
          </a:r>
        </a:p>
        <a:p>
          <a:pPr marL="0" marR="0" lvl="0" indent="0" defTabSz="914400" eaLnBrk="1" fontAlgn="auto" latinLnBrk="0" hangingPunct="1">
            <a:lnSpc>
              <a:spcPct val="100000"/>
            </a:lnSpc>
            <a:spcBef>
              <a:spcPts val="0"/>
            </a:spcBef>
            <a:spcAft>
              <a:spcPts val="0"/>
            </a:spcAft>
            <a:buClrTx/>
            <a:buSzTx/>
            <a:buFontTx/>
            <a:buNone/>
            <a:tabLst/>
            <a:defRPr/>
          </a:pPr>
          <a:r>
            <a:rPr lang="en-US" sz="800" b="0" i="0" u="none" strike="noStrike">
              <a:solidFill>
                <a:schemeClr val="dk1"/>
              </a:solidFill>
              <a:effectLst/>
              <a:latin typeface="Arial" panose="020B0604020202020204" pitchFamily="34" charset="0"/>
              <a:ea typeface="+mn-ea"/>
              <a:cs typeface="Arial" panose="020B0604020202020204" pitchFamily="34" charset="0"/>
            </a:rPr>
            <a:t>‡ </a:t>
          </a:r>
          <a:r>
            <a:rPr lang="en-US" sz="800">
              <a:solidFill>
                <a:schemeClr val="dk1"/>
              </a:solidFill>
              <a:effectLst/>
              <a:latin typeface="Arial" panose="020B0604020202020204" pitchFamily="34" charset="0"/>
              <a:ea typeface="+mn-ea"/>
              <a:cs typeface="Arial" panose="020B0604020202020204" pitchFamily="34" charset="0"/>
            </a:rPr>
            <a:t> For a full description of abbreviated biotech traits, see table 18.</a:t>
          </a:r>
          <a:endParaRPr lang="en-US" sz="8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 All yields are adjusted to 15.5% moisture.</a:t>
          </a:r>
        </a:p>
        <a:p>
          <a:pPr marL="0" marR="0" lvl="0" indent="0"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Values highlighted in light orange are above average for a given trait, MS letters highlighted in dark orange are in the "A group", indicating no statistical difference from the top-performing variety, for a given trait. </a:t>
          </a:r>
        </a:p>
        <a:p>
          <a:pPr marL="0" marR="0" lvl="0" indent="0" defTabSz="914400" eaLnBrk="1" fontAlgn="auto" latinLnBrk="0" hangingPunct="1">
            <a:lnSpc>
              <a:spcPct val="100000"/>
            </a:lnSpc>
            <a:spcBef>
              <a:spcPts val="0"/>
            </a:spcBef>
            <a:spcAft>
              <a:spcPts val="0"/>
            </a:spcAft>
            <a:buClrTx/>
            <a:buSzTx/>
            <a:buFontTx/>
            <a:buNone/>
            <a:tabLst/>
            <a:defRPr/>
          </a:pPr>
          <a:endParaRPr lang="en-US" sz="8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vsykes_utk_edu/Documents/Projects/OVT%20Corn/2021/Corn%20Report%20Files/2021%20Corn%20Grain%20Tables%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n REC Location Info"/>
      <sheetName val="County Location Info"/>
      <sheetName val="A group"/>
      <sheetName val="Early Corn Avg"/>
      <sheetName val="Early Corn Avg (2)"/>
      <sheetName val="Early Corn Yld By Loc "/>
      <sheetName val="ECorn County"/>
      <sheetName val="ECorn vs Strip Trials"/>
      <sheetName val="Med Corn Ag"/>
      <sheetName val="Med Corn Ag (2)"/>
      <sheetName val="Med Corn Yld By Loc"/>
      <sheetName val="MCorn County"/>
      <sheetName val="MCorn vs Strip Trials"/>
      <sheetName val="Full Corn Ag"/>
      <sheetName val="Full Corn Ag (2)"/>
      <sheetName val="Full Corn Yld By Loc "/>
      <sheetName val="FCorn County"/>
      <sheetName val="FCorn vs Strip Trials"/>
      <sheetName val="Corn Traits &amp; Entries"/>
      <sheetName val="Corn Company Contacts"/>
      <sheetName val="Corn Trait Abbr"/>
      <sheetName val="Early Corn Knoxville"/>
      <sheetName val="Med Corn Knoxville "/>
      <sheetName val="Full Corn Knoxville"/>
      <sheetName val="Early Corn Springfield_IR"/>
      <sheetName val="Med Corn Springfield_IR"/>
      <sheetName val="Full Corn Springfield_IR"/>
      <sheetName val="Early Corn Springfield_NIR"/>
      <sheetName val="Med Corn Springfield_NIR"/>
      <sheetName val="Full Corn Springfield_NIR"/>
      <sheetName val="Early Corn Spring Hill"/>
      <sheetName val="Med Corn Spring Hill"/>
      <sheetName val="Full Corn Spring Hill"/>
      <sheetName val="Early Corn Milan_IR"/>
      <sheetName val="Med Corn Milan_IR"/>
      <sheetName val="Full Corn Milan_IR"/>
      <sheetName val="Early Corn Milan_NIR"/>
      <sheetName val="Med Corn Milan_NIR"/>
      <sheetName val="Full Corn Milan_NIR"/>
      <sheetName val="Early Corn Jackson"/>
      <sheetName val="Med Corn Jackson"/>
      <sheetName val="Full Corn Jackson"/>
      <sheetName val="Early Corn Memphis"/>
      <sheetName val="Med Corn Memph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Column1</v>
          </cell>
          <cell r="B3" t="str">
            <v>Column2</v>
          </cell>
          <cell r="C3" t="str">
            <v>Column3</v>
          </cell>
          <cell r="D3" t="str">
            <v>Column4</v>
          </cell>
          <cell r="E3" t="str">
            <v>Column5</v>
          </cell>
          <cell r="F3" t="str">
            <v>Column6</v>
          </cell>
          <cell r="G3" t="str">
            <v>Column7</v>
          </cell>
          <cell r="H3" t="str">
            <v>Column8</v>
          </cell>
          <cell r="I3" t="str">
            <v>Column9</v>
          </cell>
          <cell r="J3" t="str">
            <v>Column10</v>
          </cell>
        </row>
        <row r="4">
          <cell r="A4" t="str">
            <v>C21001</v>
          </cell>
          <cell r="B4" t="str">
            <v>Augusta A9967 3000 GT</v>
          </cell>
          <cell r="C4" t="str">
            <v xml:space="preserve">Med </v>
          </cell>
          <cell r="D4" t="str">
            <v>Y</v>
          </cell>
          <cell r="E4">
            <v>116</v>
          </cell>
          <cell r="F4" t="str">
            <v>GT</v>
          </cell>
          <cell r="G4" t="str">
            <v>3000GT</v>
          </cell>
          <cell r="H4" t="str">
            <v>N</v>
          </cell>
          <cell r="I4" t="str">
            <v>R</v>
          </cell>
          <cell r="J4" t="str">
            <v>Cruiser 1250</v>
          </cell>
        </row>
        <row r="5">
          <cell r="A5" t="str">
            <v>C21002</v>
          </cell>
          <cell r="B5" t="str">
            <v>Augusta A1259 DC5222</v>
          </cell>
          <cell r="C5" t="str">
            <v xml:space="preserve">Early </v>
          </cell>
          <cell r="D5" t="str">
            <v>Y</v>
          </cell>
          <cell r="E5">
            <v>109</v>
          </cell>
          <cell r="F5" t="str">
            <v>GT</v>
          </cell>
          <cell r="G5" t="str">
            <v>D2</v>
          </cell>
          <cell r="H5" t="str">
            <v>Y</v>
          </cell>
          <cell r="I5" t="str">
            <v>R</v>
          </cell>
          <cell r="J5" t="str">
            <v>Cruiser 1250</v>
          </cell>
        </row>
        <row r="6">
          <cell r="A6" t="str">
            <v>C20048</v>
          </cell>
          <cell r="B6" t="str">
            <v>AgriGold A639-70 STX</v>
          </cell>
          <cell r="C6" t="str">
            <v xml:space="preserve">Early </v>
          </cell>
          <cell r="D6" t="str">
            <v>Y</v>
          </cell>
          <cell r="E6">
            <v>109</v>
          </cell>
          <cell r="F6" t="str">
            <v>RR, LL</v>
          </cell>
          <cell r="G6" t="str">
            <v>SS</v>
          </cell>
          <cell r="H6" t="str">
            <v>N</v>
          </cell>
          <cell r="I6" t="str">
            <v>R</v>
          </cell>
          <cell r="J6" t="str">
            <v>Poncho 500, Votivo</v>
          </cell>
        </row>
        <row r="7">
          <cell r="A7" t="str">
            <v>C20049</v>
          </cell>
          <cell r="B7" t="str">
            <v>AgriGold A642-47 STX</v>
          </cell>
          <cell r="C7" t="str">
            <v xml:space="preserve">Early </v>
          </cell>
          <cell r="D7" t="str">
            <v>Y</v>
          </cell>
          <cell r="E7">
            <v>112</v>
          </cell>
          <cell r="F7" t="str">
            <v>RR, LL</v>
          </cell>
          <cell r="G7" t="str">
            <v>SS</v>
          </cell>
          <cell r="H7" t="str">
            <v>N</v>
          </cell>
          <cell r="I7" t="str">
            <v>R</v>
          </cell>
          <cell r="J7" t="str">
            <v>Poncho 500, Votivo</v>
          </cell>
        </row>
        <row r="8">
          <cell r="A8" t="str">
            <v>C21007</v>
          </cell>
          <cell r="B8" t="str">
            <v>Dekalb DKC65-84 RIB GENNSS</v>
          </cell>
          <cell r="C8" t="str">
            <v xml:space="preserve">Med </v>
          </cell>
          <cell r="D8" t="str">
            <v>Y</v>
          </cell>
          <cell r="E8">
            <v>115</v>
          </cell>
          <cell r="F8" t="str">
            <v>RR, LL </v>
          </cell>
          <cell r="G8" t="str">
            <v>SS</v>
          </cell>
          <cell r="H8" t="str">
            <v>N</v>
          </cell>
          <cell r="I8" t="str">
            <v>R</v>
          </cell>
          <cell r="J8" t="str">
            <v>Acceleron P250 P/V EDC</v>
          </cell>
        </row>
        <row r="9">
          <cell r="A9" t="str">
            <v>C21008</v>
          </cell>
          <cell r="B9" t="str">
            <v>Dekalb DKC68-95 GENNSS</v>
          </cell>
          <cell r="C9" t="str">
            <v xml:space="preserve">Full </v>
          </cell>
          <cell r="D9" t="str">
            <v>Y</v>
          </cell>
          <cell r="E9">
            <v>118</v>
          </cell>
          <cell r="F9" t="str">
            <v>RR, LL </v>
          </cell>
          <cell r="G9" t="str">
            <v>SS</v>
          </cell>
          <cell r="H9" t="str">
            <v>N</v>
          </cell>
          <cell r="I9" t="str">
            <v>R</v>
          </cell>
          <cell r="J9" t="str">
            <v>Acceleron P250 P/V EDC</v>
          </cell>
        </row>
        <row r="10">
          <cell r="A10" t="str">
            <v>C17036</v>
          </cell>
          <cell r="B10" t="str">
            <v>Progeny PGY 8116 SS</v>
          </cell>
          <cell r="C10" t="str">
            <v xml:space="preserve">Med </v>
          </cell>
          <cell r="D10" t="str">
            <v>Y</v>
          </cell>
          <cell r="E10">
            <v>116</v>
          </cell>
          <cell r="F10" t="str">
            <v>RR, LL </v>
          </cell>
          <cell r="G10" t="str">
            <v>SS</v>
          </cell>
          <cell r="H10" t="str">
            <v>N</v>
          </cell>
          <cell r="I10" t="str">
            <v>R</v>
          </cell>
          <cell r="J10" t="str">
            <v>PV 1250, EDC</v>
          </cell>
        </row>
        <row r="11">
          <cell r="A11" t="str">
            <v>C21010</v>
          </cell>
          <cell r="B11" t="str">
            <v>AgriGold A647-42 TRC</v>
          </cell>
          <cell r="C11" t="str">
            <v xml:space="preserve">Full </v>
          </cell>
          <cell r="D11" t="str">
            <v>Y</v>
          </cell>
          <cell r="E11">
            <v>117</v>
          </cell>
          <cell r="F11" t="str">
            <v>RR</v>
          </cell>
          <cell r="G11" t="str">
            <v>TRE</v>
          </cell>
          <cell r="H11" t="str">
            <v>N</v>
          </cell>
          <cell r="I11" t="str">
            <v>R</v>
          </cell>
          <cell r="J11" t="str">
            <v>Poncho 500, Votivo</v>
          </cell>
        </row>
        <row r="12">
          <cell r="A12" t="str">
            <v>C21003</v>
          </cell>
          <cell r="B12" t="str">
            <v>Dekalb DKC62-89 RIB TRECEPTA</v>
          </cell>
          <cell r="C12" t="str">
            <v xml:space="preserve">Early </v>
          </cell>
          <cell r="D12" t="str">
            <v>Y</v>
          </cell>
          <cell r="E12">
            <v>112</v>
          </cell>
          <cell r="F12" t="str">
            <v>RR</v>
          </cell>
          <cell r="G12" t="str">
            <v>TRE</v>
          </cell>
          <cell r="H12" t="str">
            <v>Y</v>
          </cell>
          <cell r="I12" t="str">
            <v>R</v>
          </cell>
          <cell r="J12" t="str">
            <v>Acceleron P250 P/V EDC</v>
          </cell>
        </row>
        <row r="13">
          <cell r="A13" t="str">
            <v>C20039</v>
          </cell>
          <cell r="B13" t="str">
            <v>Dekalb DKC65-99 RIB TRECEPTA RIB*</v>
          </cell>
          <cell r="C13" t="str">
            <v xml:space="preserve">Med </v>
          </cell>
          <cell r="D13" t="str">
            <v>Y</v>
          </cell>
          <cell r="E13">
            <v>115</v>
          </cell>
          <cell r="F13" t="str">
            <v>RR</v>
          </cell>
          <cell r="G13" t="str">
            <v>TRE</v>
          </cell>
          <cell r="H13" t="str">
            <v>Y</v>
          </cell>
          <cell r="I13" t="str">
            <v>R</v>
          </cell>
          <cell r="J13" t="str">
            <v>Acceleron P250 P/V EDC</v>
          </cell>
        </row>
        <row r="14">
          <cell r="A14" t="str">
            <v>C21006</v>
          </cell>
          <cell r="B14" t="str">
            <v>Dekalb DKC69-99 RIB TRECEPTA</v>
          </cell>
          <cell r="C14" t="str">
            <v xml:space="preserve">Full </v>
          </cell>
          <cell r="D14" t="str">
            <v>Y</v>
          </cell>
          <cell r="E14">
            <v>119</v>
          </cell>
          <cell r="F14" t="str">
            <v>RR</v>
          </cell>
          <cell r="G14" t="str">
            <v>TRE</v>
          </cell>
          <cell r="H14" t="str">
            <v>Y</v>
          </cell>
          <cell r="I14" t="str">
            <v>R</v>
          </cell>
          <cell r="J14" t="str">
            <v>Acceleron P250 P/V EDC</v>
          </cell>
        </row>
        <row r="15">
          <cell r="A15" t="str">
            <v>C21023</v>
          </cell>
          <cell r="B15" t="str">
            <v xml:space="preserve">Dyna-Gro D57TC29 </v>
          </cell>
          <cell r="C15" t="str">
            <v xml:space="preserve">Full </v>
          </cell>
          <cell r="D15" t="str">
            <v>Y</v>
          </cell>
          <cell r="E15">
            <v>117</v>
          </cell>
          <cell r="F15" t="str">
            <v>RR</v>
          </cell>
          <cell r="G15" t="str">
            <v>TRE</v>
          </cell>
          <cell r="H15" t="str">
            <v>N</v>
          </cell>
          <cell r="I15" t="str">
            <v>R</v>
          </cell>
          <cell r="J15" t="str">
            <v>Poncho 250</v>
          </cell>
        </row>
        <row r="16">
          <cell r="A16" t="str">
            <v>C18011</v>
          </cell>
          <cell r="B16" t="str">
            <v>LG Seeds LG64C30 TRC</v>
          </cell>
          <cell r="C16" t="str">
            <v xml:space="preserve">Med </v>
          </cell>
          <cell r="D16" t="str">
            <v>Y</v>
          </cell>
          <cell r="E16">
            <v>114</v>
          </cell>
          <cell r="F16" t="str">
            <v>RR</v>
          </cell>
          <cell r="G16" t="str">
            <v>TRE</v>
          </cell>
          <cell r="H16" t="str">
            <v>N</v>
          </cell>
          <cell r="I16" t="str">
            <v>R</v>
          </cell>
          <cell r="J16" t="str">
            <v>AgriShield</v>
          </cell>
        </row>
        <row r="17">
          <cell r="A17" t="str">
            <v>C20025</v>
          </cell>
          <cell r="B17" t="str">
            <v>Local Seed Co. LC1307 TC*</v>
          </cell>
          <cell r="C17" t="str">
            <v xml:space="preserve">Early </v>
          </cell>
          <cell r="D17" t="str">
            <v>Y</v>
          </cell>
          <cell r="E17">
            <v>113</v>
          </cell>
          <cell r="F17" t="str">
            <v>RR</v>
          </cell>
          <cell r="G17" t="str">
            <v>TRE</v>
          </cell>
          <cell r="H17" t="str">
            <v>N</v>
          </cell>
          <cell r="I17" t="str">
            <v>R</v>
          </cell>
          <cell r="J17" t="str">
            <v>Radius 500</v>
          </cell>
        </row>
        <row r="18">
          <cell r="A18" t="str">
            <v>C20047</v>
          </cell>
          <cell r="B18" t="str">
            <v>Local Seed Co. LC1898 TC</v>
          </cell>
          <cell r="C18" t="str">
            <v xml:space="preserve">Full </v>
          </cell>
          <cell r="D18" t="str">
            <v>Y</v>
          </cell>
          <cell r="E18">
            <v>118</v>
          </cell>
          <cell r="F18" t="str">
            <v>RR</v>
          </cell>
          <cell r="G18" t="str">
            <v>TRE</v>
          </cell>
          <cell r="H18" t="str">
            <v>N</v>
          </cell>
          <cell r="I18" t="str">
            <v>R</v>
          </cell>
          <cell r="J18" t="str">
            <v>Radius 500</v>
          </cell>
        </row>
        <row r="19">
          <cell r="A19" t="str">
            <v>C21019</v>
          </cell>
          <cell r="B19" t="str">
            <v>Local Seed Co.  LC1616 TC</v>
          </cell>
          <cell r="C19" t="str">
            <v xml:space="preserve">Med </v>
          </cell>
          <cell r="D19" t="str">
            <v>Y</v>
          </cell>
          <cell r="E19">
            <v>116</v>
          </cell>
          <cell r="F19" t="str">
            <v>RR</v>
          </cell>
          <cell r="G19" t="str">
            <v>TRE</v>
          </cell>
          <cell r="H19" t="str">
            <v>N</v>
          </cell>
          <cell r="I19" t="str">
            <v>R</v>
          </cell>
          <cell r="J19" t="str">
            <v>Radius 500</v>
          </cell>
        </row>
        <row r="20">
          <cell r="A20" t="str">
            <v>C20015</v>
          </cell>
          <cell r="B20" t="str">
            <v>Progeny PGY EXP 2010 TRECEPTA</v>
          </cell>
          <cell r="C20" t="str">
            <v xml:space="preserve">Early </v>
          </cell>
          <cell r="D20" t="str">
            <v>Y</v>
          </cell>
          <cell r="E20">
            <v>110</v>
          </cell>
          <cell r="F20" t="str">
            <v>RR</v>
          </cell>
          <cell r="G20" t="str">
            <v>TRE</v>
          </cell>
          <cell r="H20" t="str">
            <v>N</v>
          </cell>
          <cell r="I20" t="str">
            <v>E</v>
          </cell>
          <cell r="J20" t="str">
            <v>PV 1250, EDC</v>
          </cell>
        </row>
        <row r="21">
          <cell r="A21" t="str">
            <v>C21011</v>
          </cell>
          <cell r="B21" t="str">
            <v>Progeny PGY EXP115 TRE</v>
          </cell>
          <cell r="C21" t="str">
            <v xml:space="preserve">Med </v>
          </cell>
          <cell r="D21" t="str">
            <v>Y</v>
          </cell>
          <cell r="E21">
            <v>115</v>
          </cell>
          <cell r="F21" t="str">
            <v>RR</v>
          </cell>
          <cell r="G21" t="str">
            <v>TRE</v>
          </cell>
          <cell r="H21" t="str">
            <v>N</v>
          </cell>
          <cell r="I21" t="str">
            <v>E</v>
          </cell>
          <cell r="J21" t="str">
            <v>PV 1250, EDC</v>
          </cell>
        </row>
        <row r="22">
          <cell r="A22" t="str">
            <v>C21005</v>
          </cell>
          <cell r="B22" t="str">
            <v>Dekalb DKC67-94 RIB TRECEPTA</v>
          </cell>
          <cell r="C22" t="str">
            <v xml:space="preserve">Full </v>
          </cell>
          <cell r="D22" t="str">
            <v>Y</v>
          </cell>
          <cell r="E22">
            <v>117</v>
          </cell>
          <cell r="F22" t="str">
            <v>RR, LL </v>
          </cell>
          <cell r="G22" t="str">
            <v>TRE</v>
          </cell>
          <cell r="H22" t="str">
            <v>Y</v>
          </cell>
          <cell r="I22" t="str">
            <v>R</v>
          </cell>
          <cell r="J22" t="str">
            <v>Acceleron P250 P/V EDC</v>
          </cell>
        </row>
        <row r="23">
          <cell r="A23" t="str">
            <v>C21025</v>
          </cell>
          <cell r="B23" t="str">
            <v>NK 1748 3110</v>
          </cell>
          <cell r="C23" t="str">
            <v xml:space="preserve">Full </v>
          </cell>
          <cell r="D23" t="str">
            <v>Y</v>
          </cell>
          <cell r="E23">
            <v>117</v>
          </cell>
          <cell r="F23" t="str">
            <v>RR</v>
          </cell>
          <cell r="G23" t="str">
            <v>VR</v>
          </cell>
          <cell r="H23" t="str">
            <v>N</v>
          </cell>
          <cell r="I23" t="str">
            <v>R</v>
          </cell>
          <cell r="J23" t="str">
            <v>Cruiser, Avicta</v>
          </cell>
        </row>
        <row r="24">
          <cell r="A24" t="str">
            <v>C17002</v>
          </cell>
          <cell r="B24" t="str">
            <v>AgriGold A642-59 VT2RIB</v>
          </cell>
          <cell r="C24" t="str">
            <v xml:space="preserve">Early </v>
          </cell>
          <cell r="D24" t="str">
            <v>Y</v>
          </cell>
          <cell r="E24">
            <v>112</v>
          </cell>
          <cell r="F24" t="str">
            <v>RR</v>
          </cell>
          <cell r="G24" t="str">
            <v>VT2P</v>
          </cell>
          <cell r="H24" t="str">
            <v>Y</v>
          </cell>
          <cell r="I24" t="str">
            <v>R</v>
          </cell>
          <cell r="J24" t="str">
            <v>Poncho 500, Votivo</v>
          </cell>
        </row>
        <row r="25">
          <cell r="A25" t="str">
            <v>C19003</v>
          </cell>
          <cell r="B25" t="str">
            <v>AgriGold A645-16 VT2RIB**</v>
          </cell>
          <cell r="C25" t="str">
            <v xml:space="preserve">Med </v>
          </cell>
          <cell r="D25" t="str">
            <v>Y</v>
          </cell>
          <cell r="E25">
            <v>115</v>
          </cell>
          <cell r="F25" t="str">
            <v>RR</v>
          </cell>
          <cell r="G25" t="str">
            <v>VT2P</v>
          </cell>
          <cell r="H25" t="str">
            <v>Y</v>
          </cell>
          <cell r="I25" t="str">
            <v xml:space="preserve">R </v>
          </cell>
          <cell r="J25" t="str">
            <v>Poncho 500, Votivo</v>
          </cell>
        </row>
        <row r="26">
          <cell r="A26" t="str">
            <v>C16020</v>
          </cell>
          <cell r="B26" t="str">
            <v xml:space="preserve">AgriGold A6544 VT2RIB </v>
          </cell>
          <cell r="C26" t="str">
            <v xml:space="preserve">Early </v>
          </cell>
          <cell r="D26" t="str">
            <v>Y</v>
          </cell>
          <cell r="E26">
            <v>113</v>
          </cell>
          <cell r="F26" t="str">
            <v>RR</v>
          </cell>
          <cell r="G26" t="str">
            <v>VT2P</v>
          </cell>
          <cell r="H26" t="str">
            <v>Y</v>
          </cell>
          <cell r="I26" t="str">
            <v>R</v>
          </cell>
          <cell r="J26" t="str">
            <v>Poncho 500, Votivo</v>
          </cell>
        </row>
        <row r="27">
          <cell r="A27" t="str">
            <v>C16021</v>
          </cell>
          <cell r="B27" t="str">
            <v xml:space="preserve">AgriGold A6572 VT2RIB***** </v>
          </cell>
          <cell r="C27" t="str">
            <v xml:space="preserve">Med </v>
          </cell>
          <cell r="D27" t="str">
            <v>Y</v>
          </cell>
          <cell r="E27">
            <v>114</v>
          </cell>
          <cell r="F27" t="str">
            <v>RR</v>
          </cell>
          <cell r="G27" t="str">
            <v>VT2P</v>
          </cell>
          <cell r="H27" t="str">
            <v>Y</v>
          </cell>
          <cell r="I27" t="str">
            <v>R</v>
          </cell>
          <cell r="J27" t="str">
            <v>Poncho 500, Votivo</v>
          </cell>
        </row>
        <row r="28">
          <cell r="A28" t="str">
            <v>C12003</v>
          </cell>
          <cell r="B28" t="str">
            <v>AgriGold A6659 VT2RIB</v>
          </cell>
          <cell r="C28" t="str">
            <v xml:space="preserve">Med </v>
          </cell>
          <cell r="D28" t="str">
            <v>Y</v>
          </cell>
          <cell r="E28">
            <v>116</v>
          </cell>
          <cell r="F28" t="str">
            <v>RR</v>
          </cell>
          <cell r="G28" t="str">
            <v>VT2P</v>
          </cell>
          <cell r="H28" t="str">
            <v>Y</v>
          </cell>
          <cell r="I28" t="str">
            <v>R</v>
          </cell>
          <cell r="J28" t="str">
            <v>Poncho 500, Votivo</v>
          </cell>
        </row>
        <row r="29">
          <cell r="A29" t="str">
            <v>C18054</v>
          </cell>
          <cell r="B29" t="str">
            <v>Augusta A4463 VT2Pro</v>
          </cell>
          <cell r="C29" t="str">
            <v xml:space="preserve">Early </v>
          </cell>
          <cell r="D29" t="str">
            <v>Y</v>
          </cell>
          <cell r="E29">
            <v>113</v>
          </cell>
          <cell r="F29" t="str">
            <v>RR</v>
          </cell>
          <cell r="G29" t="str">
            <v>VT2P</v>
          </cell>
          <cell r="H29" t="str">
            <v>N</v>
          </cell>
          <cell r="I29" t="str">
            <v>R</v>
          </cell>
          <cell r="J29" t="str">
            <v>Cruiser 1250</v>
          </cell>
        </row>
        <row r="30">
          <cell r="A30" t="str">
            <v>C21026</v>
          </cell>
          <cell r="B30" t="str">
            <v xml:space="preserve">Croplan CP 4930 </v>
          </cell>
          <cell r="C30" t="str">
            <v xml:space="preserve">Early </v>
          </cell>
          <cell r="D30" t="str">
            <v>Y</v>
          </cell>
          <cell r="E30">
            <v>109</v>
          </cell>
          <cell r="F30" t="str">
            <v>RR</v>
          </cell>
          <cell r="G30" t="str">
            <v>VT2P</v>
          </cell>
          <cell r="H30" t="str">
            <v>N</v>
          </cell>
          <cell r="I30" t="str">
            <v>R</v>
          </cell>
          <cell r="J30" t="str">
            <v>Fortivent</v>
          </cell>
        </row>
        <row r="31">
          <cell r="A31" t="str">
            <v>C20012</v>
          </cell>
          <cell r="B31" t="str">
            <v xml:space="preserve">Croplan CP 5073 </v>
          </cell>
          <cell r="C31" t="str">
            <v xml:space="preserve">Early </v>
          </cell>
          <cell r="D31" t="str">
            <v>Y</v>
          </cell>
          <cell r="E31">
            <v>110</v>
          </cell>
          <cell r="F31" t="str">
            <v>RR</v>
          </cell>
          <cell r="G31" t="str">
            <v>VT2P</v>
          </cell>
          <cell r="H31" t="str">
            <v>N</v>
          </cell>
          <cell r="I31" t="str">
            <v>R</v>
          </cell>
          <cell r="J31" t="str">
            <v>Fortivent</v>
          </cell>
        </row>
        <row r="32">
          <cell r="A32" t="str">
            <v>C19021</v>
          </cell>
          <cell r="B32" t="str">
            <v xml:space="preserve">Croplan CP 5370 </v>
          </cell>
          <cell r="C32" t="str">
            <v xml:space="preserve">Early </v>
          </cell>
          <cell r="D32" t="str">
            <v>Y</v>
          </cell>
          <cell r="E32">
            <v>113</v>
          </cell>
          <cell r="F32" t="str">
            <v>RR</v>
          </cell>
          <cell r="G32" t="str">
            <v>VT2P</v>
          </cell>
          <cell r="H32" t="str">
            <v>N</v>
          </cell>
          <cell r="I32" t="str">
            <v>R</v>
          </cell>
          <cell r="J32" t="str">
            <v>Fortivent</v>
          </cell>
        </row>
        <row r="33">
          <cell r="A33" t="str">
            <v>C21027</v>
          </cell>
          <cell r="B33" t="str">
            <v xml:space="preserve">Croplan CP 5497 </v>
          </cell>
          <cell r="C33" t="str">
            <v xml:space="preserve">Med </v>
          </cell>
          <cell r="D33" t="str">
            <v>Y</v>
          </cell>
          <cell r="E33">
            <v>114</v>
          </cell>
          <cell r="F33" t="str">
            <v>RR</v>
          </cell>
          <cell r="G33" t="str">
            <v>VT2P</v>
          </cell>
          <cell r="H33" t="str">
            <v>N</v>
          </cell>
          <cell r="I33" t="str">
            <v>R</v>
          </cell>
          <cell r="J33" t="str">
            <v>Fortivent</v>
          </cell>
        </row>
        <row r="34">
          <cell r="A34" t="str">
            <v>C20013</v>
          </cell>
          <cell r="B34" t="str">
            <v xml:space="preserve">Croplan CP 5550* </v>
          </cell>
          <cell r="C34" t="str">
            <v xml:space="preserve">Med </v>
          </cell>
          <cell r="D34" t="str">
            <v>Y</v>
          </cell>
          <cell r="E34">
            <v>115</v>
          </cell>
          <cell r="F34" t="str">
            <v>RR</v>
          </cell>
          <cell r="G34" t="str">
            <v>VT2P</v>
          </cell>
          <cell r="H34" t="str">
            <v>N</v>
          </cell>
          <cell r="I34" t="str">
            <v>R</v>
          </cell>
          <cell r="J34" t="str">
            <v>Fortivent</v>
          </cell>
        </row>
        <row r="35">
          <cell r="A35" t="str">
            <v>C17010</v>
          </cell>
          <cell r="B35" t="str">
            <v xml:space="preserve">Croplan CP 5678 </v>
          </cell>
          <cell r="C35" t="str">
            <v xml:space="preserve">Med </v>
          </cell>
          <cell r="D35" t="str">
            <v>Y</v>
          </cell>
          <cell r="E35">
            <v>116</v>
          </cell>
          <cell r="F35" t="str">
            <v>RR</v>
          </cell>
          <cell r="G35" t="str">
            <v>VT2P</v>
          </cell>
          <cell r="H35" t="str">
            <v>N</v>
          </cell>
          <cell r="I35" t="str">
            <v>R</v>
          </cell>
          <cell r="J35" t="str">
            <v>Fortivent</v>
          </cell>
        </row>
        <row r="36">
          <cell r="A36" t="str">
            <v>C21004</v>
          </cell>
          <cell r="B36" t="str">
            <v>Dekalb DKC62-70 RIB GENVT2PRIB</v>
          </cell>
          <cell r="C36" t="str">
            <v xml:space="preserve">Early </v>
          </cell>
          <cell r="D36" t="str">
            <v>Y</v>
          </cell>
          <cell r="E36">
            <v>112</v>
          </cell>
          <cell r="F36" t="str">
            <v>RR</v>
          </cell>
          <cell r="G36" t="str">
            <v>VT2P</v>
          </cell>
          <cell r="H36" t="str">
            <v>Y</v>
          </cell>
          <cell r="I36" t="str">
            <v>R</v>
          </cell>
          <cell r="J36" t="str">
            <v>Acceleron P250 P/V EDC</v>
          </cell>
        </row>
        <row r="37">
          <cell r="A37" t="str">
            <v>C18019</v>
          </cell>
          <cell r="B37" t="str">
            <v>Dekalb DKC63-57 RIB GENVT2P</v>
          </cell>
          <cell r="C37" t="str">
            <v xml:space="preserve">Early </v>
          </cell>
          <cell r="D37" t="str">
            <v>Y</v>
          </cell>
          <cell r="E37">
            <v>113</v>
          </cell>
          <cell r="F37" t="str">
            <v>RR</v>
          </cell>
          <cell r="G37" t="str">
            <v>VT2P</v>
          </cell>
          <cell r="H37" t="str">
            <v>Y</v>
          </cell>
          <cell r="I37" t="str">
            <v>R</v>
          </cell>
          <cell r="J37" t="str">
            <v>Acceleron P250 P/V EDC</v>
          </cell>
        </row>
        <row r="38">
          <cell r="A38" t="str">
            <v>C17022</v>
          </cell>
          <cell r="B38" t="str">
            <v>Dekalb DKC65-95 RIB GENVT2PRIB*</v>
          </cell>
          <cell r="C38" t="str">
            <v xml:space="preserve">Med </v>
          </cell>
          <cell r="D38" t="str">
            <v>Y</v>
          </cell>
          <cell r="E38">
            <v>115</v>
          </cell>
          <cell r="F38" t="str">
            <v>RR</v>
          </cell>
          <cell r="G38" t="str">
            <v>VT2P</v>
          </cell>
          <cell r="H38" t="str">
            <v>Y</v>
          </cell>
          <cell r="I38" t="str">
            <v>R</v>
          </cell>
          <cell r="J38" t="str">
            <v>Acceleron P250 P/V EDC</v>
          </cell>
        </row>
        <row r="39">
          <cell r="A39" t="str">
            <v>C20040</v>
          </cell>
          <cell r="B39" t="str">
            <v>Dekalb DKC66-18 RIB GENVT2PRIB</v>
          </cell>
          <cell r="C39" t="str">
            <v xml:space="preserve">Med </v>
          </cell>
          <cell r="D39" t="str">
            <v>Y</v>
          </cell>
          <cell r="E39">
            <v>116</v>
          </cell>
          <cell r="F39" t="str">
            <v>RR</v>
          </cell>
          <cell r="G39" t="str">
            <v>VT2P</v>
          </cell>
          <cell r="H39" t="str">
            <v>Y</v>
          </cell>
          <cell r="I39" t="str">
            <v>R</v>
          </cell>
          <cell r="J39" t="str">
            <v>Acceleron P250 P/V EDC</v>
          </cell>
        </row>
        <row r="40">
          <cell r="A40" t="str">
            <v>C16044</v>
          </cell>
          <cell r="B40" t="str">
            <v>Dekalb DKC67-44 RIB GENVT2PRIB*****</v>
          </cell>
          <cell r="C40" t="str">
            <v xml:space="preserve">Full </v>
          </cell>
          <cell r="D40" t="str">
            <v>Y</v>
          </cell>
          <cell r="E40">
            <v>117</v>
          </cell>
          <cell r="F40" t="str">
            <v>RR</v>
          </cell>
          <cell r="G40" t="str">
            <v>VT2P</v>
          </cell>
          <cell r="H40" t="str">
            <v>Y</v>
          </cell>
          <cell r="I40" t="str">
            <v>R</v>
          </cell>
          <cell r="J40" t="str">
            <v>Acceleron P250 P/V EDC</v>
          </cell>
        </row>
        <row r="41">
          <cell r="A41" t="str">
            <v>C18020</v>
          </cell>
          <cell r="B41" t="str">
            <v>Dekalb DKC68-69 RIB GENVT2PRIB***</v>
          </cell>
          <cell r="C41" t="str">
            <v xml:space="preserve">Full </v>
          </cell>
          <cell r="D41" t="str">
            <v>Y</v>
          </cell>
          <cell r="E41">
            <v>118</v>
          </cell>
          <cell r="F41" t="str">
            <v>RR</v>
          </cell>
          <cell r="G41" t="str">
            <v>VT2P</v>
          </cell>
          <cell r="H41" t="str">
            <v>Y</v>
          </cell>
          <cell r="I41" t="str">
            <v>R</v>
          </cell>
          <cell r="J41" t="str">
            <v>Acceleron P250P/V EDC</v>
          </cell>
        </row>
        <row r="42">
          <cell r="A42" t="str">
            <v>C17023</v>
          </cell>
          <cell r="B42" t="str">
            <v>Dekalb DKC70-27 RIB GENVT2PRIB</v>
          </cell>
          <cell r="C42" t="str">
            <v xml:space="preserve">Full </v>
          </cell>
          <cell r="D42" t="str">
            <v>Y</v>
          </cell>
          <cell r="E42">
            <v>120</v>
          </cell>
          <cell r="F42" t="str">
            <v>RR</v>
          </cell>
          <cell r="G42" t="str">
            <v>VT2P</v>
          </cell>
          <cell r="H42" t="str">
            <v>Y</v>
          </cell>
          <cell r="I42" t="str">
            <v>R</v>
          </cell>
          <cell r="J42" t="str">
            <v>Acceleron P250 P/V EDC</v>
          </cell>
        </row>
        <row r="43">
          <cell r="A43" t="str">
            <v>C21022</v>
          </cell>
          <cell r="B43" t="str">
            <v xml:space="preserve">Dyna-Gro D50VC09 </v>
          </cell>
          <cell r="C43" t="str">
            <v xml:space="preserve">Early </v>
          </cell>
          <cell r="D43" t="str">
            <v>Y</v>
          </cell>
          <cell r="E43">
            <v>110</v>
          </cell>
          <cell r="F43" t="str">
            <v>RR</v>
          </cell>
          <cell r="G43" t="str">
            <v>VT2P</v>
          </cell>
          <cell r="H43" t="str">
            <v>N</v>
          </cell>
          <cell r="I43" t="str">
            <v>R</v>
          </cell>
          <cell r="J43" t="str">
            <v>Poncho 250</v>
          </cell>
        </row>
        <row r="44">
          <cell r="A44" t="str">
            <v>C21021</v>
          </cell>
          <cell r="B44" t="str">
            <v xml:space="preserve">Dyna-Gro D51VC67 </v>
          </cell>
          <cell r="C44" t="str">
            <v xml:space="preserve">Early </v>
          </cell>
          <cell r="D44" t="str">
            <v>Y</v>
          </cell>
          <cell r="E44">
            <v>111</v>
          </cell>
          <cell r="F44" t="str">
            <v>RR</v>
          </cell>
          <cell r="G44" t="str">
            <v>VT2P</v>
          </cell>
          <cell r="H44" t="str">
            <v>N</v>
          </cell>
          <cell r="I44" t="str">
            <v>R</v>
          </cell>
          <cell r="J44" t="str">
            <v>Poncho 250</v>
          </cell>
        </row>
        <row r="45">
          <cell r="A45" t="str">
            <v>C20024</v>
          </cell>
          <cell r="B45" t="str">
            <v xml:space="preserve">Dyna-Gro D54VC34* </v>
          </cell>
          <cell r="C45" t="str">
            <v xml:space="preserve">Med </v>
          </cell>
          <cell r="D45" t="str">
            <v>Y</v>
          </cell>
          <cell r="E45">
            <v>114</v>
          </cell>
          <cell r="F45" t="str">
            <v>RR</v>
          </cell>
          <cell r="G45" t="str">
            <v>VT2P</v>
          </cell>
          <cell r="H45" t="str">
            <v>N</v>
          </cell>
          <cell r="I45" t="str">
            <v>R</v>
          </cell>
          <cell r="J45" t="str">
            <v>Poncho 250</v>
          </cell>
        </row>
        <row r="46">
          <cell r="A46" t="str">
            <v>C16016</v>
          </cell>
          <cell r="B46" t="str">
            <v>LG Seeds LG5643 VT2Pro*****</v>
          </cell>
          <cell r="C46" t="str">
            <v xml:space="preserve">Early </v>
          </cell>
          <cell r="D46" t="str">
            <v>Y</v>
          </cell>
          <cell r="E46">
            <v>113</v>
          </cell>
          <cell r="F46" t="str">
            <v>RR</v>
          </cell>
          <cell r="G46" t="str">
            <v>VT2P</v>
          </cell>
          <cell r="H46" t="str">
            <v>N</v>
          </cell>
          <cell r="I46" t="str">
            <v>R</v>
          </cell>
          <cell r="J46" t="str">
            <v>AgriShield</v>
          </cell>
        </row>
        <row r="47">
          <cell r="A47" t="str">
            <v>C20003</v>
          </cell>
          <cell r="B47" t="str">
            <v>LG Seeds LG66C44 VT2Pro*</v>
          </cell>
          <cell r="C47" t="str">
            <v xml:space="preserve">Med </v>
          </cell>
          <cell r="D47" t="str">
            <v>Y</v>
          </cell>
          <cell r="E47">
            <v>116</v>
          </cell>
          <cell r="F47" t="str">
            <v>RR</v>
          </cell>
          <cell r="G47" t="str">
            <v>VT2P</v>
          </cell>
          <cell r="H47" t="str">
            <v>N</v>
          </cell>
          <cell r="I47" t="str">
            <v>R</v>
          </cell>
          <cell r="J47" t="str">
            <v>AgriShield</v>
          </cell>
        </row>
        <row r="48">
          <cell r="A48" t="str">
            <v>C18045</v>
          </cell>
          <cell r="B48" t="str">
            <v>Local Seed Co. LC1289 VT2P</v>
          </cell>
          <cell r="C48" t="str">
            <v xml:space="preserve">Early </v>
          </cell>
          <cell r="D48" t="str">
            <v>Y</v>
          </cell>
          <cell r="E48">
            <v>112</v>
          </cell>
          <cell r="F48" t="str">
            <v>RR</v>
          </cell>
          <cell r="G48" t="str">
            <v>VT2P</v>
          </cell>
          <cell r="H48" t="str">
            <v>N</v>
          </cell>
          <cell r="I48" t="str">
            <v>R</v>
          </cell>
          <cell r="J48" t="str">
            <v>Radius 500</v>
          </cell>
        </row>
        <row r="49">
          <cell r="A49" t="str">
            <v>C20026</v>
          </cell>
          <cell r="B49" t="str">
            <v>Local Seed Co. LC1398 VT2P</v>
          </cell>
          <cell r="C49" t="str">
            <v xml:space="preserve">Early </v>
          </cell>
          <cell r="D49" t="str">
            <v>Y</v>
          </cell>
          <cell r="E49">
            <v>113</v>
          </cell>
          <cell r="F49" t="str">
            <v>RR</v>
          </cell>
          <cell r="G49" t="str">
            <v>VT2P</v>
          </cell>
          <cell r="H49" t="str">
            <v>N</v>
          </cell>
          <cell r="I49" t="str">
            <v>R</v>
          </cell>
          <cell r="J49" t="str">
            <v>Radius 500</v>
          </cell>
        </row>
        <row r="50">
          <cell r="A50" t="str">
            <v>C20028</v>
          </cell>
          <cell r="B50" t="str">
            <v>Local Seed Co. LC1407 VT2P*</v>
          </cell>
          <cell r="C50" t="str">
            <v xml:space="preserve">Med </v>
          </cell>
          <cell r="D50" t="str">
            <v>Y</v>
          </cell>
          <cell r="E50">
            <v>114</v>
          </cell>
          <cell r="F50" t="str">
            <v>RR</v>
          </cell>
          <cell r="G50" t="str">
            <v>VT2P</v>
          </cell>
          <cell r="H50" t="str">
            <v>N</v>
          </cell>
          <cell r="I50" t="str">
            <v>R</v>
          </cell>
          <cell r="J50" t="str">
            <v>Radius 500</v>
          </cell>
        </row>
        <row r="51">
          <cell r="A51" t="str">
            <v>C20027</v>
          </cell>
          <cell r="B51" t="str">
            <v>Local Seed Co. LC1497 DGVT2P*</v>
          </cell>
          <cell r="C51" t="str">
            <v xml:space="preserve">Med </v>
          </cell>
          <cell r="D51" t="str">
            <v>Y</v>
          </cell>
          <cell r="E51">
            <v>114</v>
          </cell>
          <cell r="F51" t="str">
            <v>RR</v>
          </cell>
          <cell r="G51" t="str">
            <v>VT2P</v>
          </cell>
          <cell r="H51" t="str">
            <v>N</v>
          </cell>
          <cell r="I51" t="str">
            <v>R</v>
          </cell>
          <cell r="J51" t="str">
            <v>Radius 500</v>
          </cell>
        </row>
        <row r="52">
          <cell r="A52" t="str">
            <v>C20029</v>
          </cell>
          <cell r="B52" t="str">
            <v>Local Seed Co. LC1506 VT2P</v>
          </cell>
          <cell r="C52" t="str">
            <v xml:space="preserve">Med </v>
          </cell>
          <cell r="D52" t="str">
            <v>Y</v>
          </cell>
          <cell r="E52">
            <v>115</v>
          </cell>
          <cell r="F52" t="str">
            <v>RR</v>
          </cell>
          <cell r="G52" t="str">
            <v>VT2P</v>
          </cell>
          <cell r="H52" t="str">
            <v>N</v>
          </cell>
          <cell r="I52" t="str">
            <v>R</v>
          </cell>
          <cell r="J52" t="str">
            <v>Radius 500</v>
          </cell>
        </row>
        <row r="53">
          <cell r="A53" t="str">
            <v>C20030</v>
          </cell>
          <cell r="B53" t="str">
            <v>Local Seed Co. LC1707 VT2P*</v>
          </cell>
          <cell r="C53" t="str">
            <v xml:space="preserve">Full </v>
          </cell>
          <cell r="D53" t="str">
            <v>Y</v>
          </cell>
          <cell r="E53">
            <v>117</v>
          </cell>
          <cell r="F53" t="str">
            <v>RR</v>
          </cell>
          <cell r="G53" t="str">
            <v>VT2P</v>
          </cell>
          <cell r="H53" t="str">
            <v>N</v>
          </cell>
          <cell r="I53" t="str">
            <v>R</v>
          </cell>
          <cell r="J53" t="str">
            <v>Radius 500</v>
          </cell>
        </row>
        <row r="54">
          <cell r="A54" t="str">
            <v>C21017</v>
          </cell>
          <cell r="B54" t="str">
            <v xml:space="preserve">Local Seed Co.  LC1009 VT2P </v>
          </cell>
          <cell r="C54" t="str">
            <v xml:space="preserve">Early </v>
          </cell>
          <cell r="D54" t="str">
            <v>Y</v>
          </cell>
          <cell r="E54">
            <v>110</v>
          </cell>
          <cell r="F54" t="str">
            <v>RR</v>
          </cell>
          <cell r="G54" t="str">
            <v>VT2P</v>
          </cell>
          <cell r="H54" t="str">
            <v>N</v>
          </cell>
          <cell r="I54" t="str">
            <v>R</v>
          </cell>
          <cell r="J54" t="str">
            <v>Radius 500</v>
          </cell>
        </row>
        <row r="55">
          <cell r="A55" t="str">
            <v>C21018</v>
          </cell>
          <cell r="B55" t="str">
            <v>Local Seed Co.  LC1577 VT2P</v>
          </cell>
          <cell r="C55" t="str">
            <v xml:space="preserve">Med </v>
          </cell>
          <cell r="D55" t="str">
            <v>Y</v>
          </cell>
          <cell r="E55">
            <v>115</v>
          </cell>
          <cell r="F55" t="str">
            <v>RR</v>
          </cell>
          <cell r="G55" t="str">
            <v>VT2P</v>
          </cell>
          <cell r="H55" t="str">
            <v>N</v>
          </cell>
          <cell r="I55" t="str">
            <v>R</v>
          </cell>
          <cell r="J55" t="str">
            <v>Radius 500</v>
          </cell>
        </row>
        <row r="56">
          <cell r="A56" t="str">
            <v>C21020</v>
          </cell>
          <cell r="B56" t="str">
            <v>Local Seed Co.  LC1919 VT2P</v>
          </cell>
          <cell r="C56" t="str">
            <v xml:space="preserve">Full </v>
          </cell>
          <cell r="D56" t="str">
            <v>Y</v>
          </cell>
          <cell r="E56">
            <v>119</v>
          </cell>
          <cell r="F56" t="str">
            <v>RR</v>
          </cell>
          <cell r="G56" t="str">
            <v>VT2P</v>
          </cell>
          <cell r="H56" t="str">
            <v>N</v>
          </cell>
          <cell r="I56" t="str">
            <v>R</v>
          </cell>
          <cell r="J56" t="str">
            <v>Radius 500</v>
          </cell>
        </row>
        <row r="57">
          <cell r="A57" t="str">
            <v>C20016</v>
          </cell>
          <cell r="B57" t="str">
            <v>Progeny PGY 2012 VT2P</v>
          </cell>
          <cell r="C57" t="str">
            <v xml:space="preserve">Early </v>
          </cell>
          <cell r="D57" t="str">
            <v>Y</v>
          </cell>
          <cell r="E57">
            <v>112</v>
          </cell>
          <cell r="F57" t="str">
            <v>RR</v>
          </cell>
          <cell r="G57" t="str">
            <v>VT2P</v>
          </cell>
          <cell r="H57" t="str">
            <v>N</v>
          </cell>
          <cell r="I57" t="str">
            <v>R</v>
          </cell>
          <cell r="J57" t="str">
            <v>PV 1250, EDC</v>
          </cell>
        </row>
        <row r="58">
          <cell r="A58" t="str">
            <v>C20018</v>
          </cell>
          <cell r="B58" t="str">
            <v>Progeny PGY 2015 VT2P</v>
          </cell>
          <cell r="C58" t="str">
            <v xml:space="preserve">Med </v>
          </cell>
          <cell r="D58" t="str">
            <v>Y</v>
          </cell>
          <cell r="E58">
            <v>115</v>
          </cell>
          <cell r="F58" t="str">
            <v>RR</v>
          </cell>
          <cell r="G58" t="str">
            <v>VT2P</v>
          </cell>
          <cell r="H58" t="str">
            <v>N</v>
          </cell>
          <cell r="I58" t="str">
            <v>R</v>
          </cell>
          <cell r="J58" t="str">
            <v>PV 1250, EDC</v>
          </cell>
        </row>
        <row r="59">
          <cell r="A59" t="str">
            <v>C21012</v>
          </cell>
          <cell r="B59" t="str">
            <v>Progeny PGY 2025 VT2P</v>
          </cell>
          <cell r="C59" t="str">
            <v xml:space="preserve">Med </v>
          </cell>
          <cell r="D59" t="str">
            <v>Y</v>
          </cell>
          <cell r="E59">
            <v>115</v>
          </cell>
          <cell r="F59" t="str">
            <v>RR</v>
          </cell>
          <cell r="G59" t="str">
            <v>VT2P</v>
          </cell>
          <cell r="H59" t="str">
            <v>N</v>
          </cell>
          <cell r="I59" t="str">
            <v>R</v>
          </cell>
          <cell r="J59" t="str">
            <v>PV 1250, EDC</v>
          </cell>
        </row>
        <row r="60">
          <cell r="A60" t="str">
            <v>C21014</v>
          </cell>
          <cell r="B60" t="str">
            <v>Progeny PGY 8116 VT2P</v>
          </cell>
          <cell r="C60" t="str">
            <v xml:space="preserve">Med </v>
          </cell>
          <cell r="D60" t="str">
            <v>Y</v>
          </cell>
          <cell r="E60">
            <v>116</v>
          </cell>
          <cell r="F60" t="str">
            <v>RR</v>
          </cell>
          <cell r="G60" t="str">
            <v>VT2P</v>
          </cell>
          <cell r="H60" t="str">
            <v>N</v>
          </cell>
          <cell r="I60" t="str">
            <v>R</v>
          </cell>
          <cell r="J60" t="str">
            <v>PV 1250, EDC</v>
          </cell>
        </row>
        <row r="61">
          <cell r="A61" t="str">
            <v>C18012</v>
          </cell>
          <cell r="B61" t="str">
            <v>Progeny PGY 9114 VT2P</v>
          </cell>
          <cell r="C61" t="str">
            <v xml:space="preserve">Med </v>
          </cell>
          <cell r="D61" t="str">
            <v>Y</v>
          </cell>
          <cell r="E61">
            <v>114</v>
          </cell>
          <cell r="F61" t="str">
            <v>RR</v>
          </cell>
          <cell r="G61" t="str">
            <v>VT2P</v>
          </cell>
          <cell r="H61" t="str">
            <v>N</v>
          </cell>
          <cell r="I61" t="str">
            <v>R</v>
          </cell>
          <cell r="J61" t="str">
            <v>PV 1250, EDC</v>
          </cell>
        </row>
        <row r="62">
          <cell r="A62" t="str">
            <v>C18015</v>
          </cell>
          <cell r="B62" t="str">
            <v>Progeny PGY 9117 VT2P***</v>
          </cell>
          <cell r="C62" t="str">
            <v xml:space="preserve">Full </v>
          </cell>
          <cell r="D62" t="str">
            <v>Y</v>
          </cell>
          <cell r="E62">
            <v>117</v>
          </cell>
          <cell r="F62" t="str">
            <v>RR</v>
          </cell>
          <cell r="G62" t="str">
            <v>VT2P</v>
          </cell>
          <cell r="H62" t="str">
            <v>N</v>
          </cell>
          <cell r="I62" t="str">
            <v>R</v>
          </cell>
          <cell r="J62" t="str">
            <v>PV 1250, EDC</v>
          </cell>
        </row>
        <row r="63">
          <cell r="A63" t="str">
            <v>C21016</v>
          </cell>
          <cell r="B63" t="str">
            <v>Progeny PGY EXP 112 VT2P</v>
          </cell>
          <cell r="C63" t="str">
            <v xml:space="preserve">Early </v>
          </cell>
          <cell r="D63" t="str">
            <v>Y</v>
          </cell>
          <cell r="E63">
            <v>112</v>
          </cell>
          <cell r="F63" t="str">
            <v>RR</v>
          </cell>
          <cell r="G63" t="str">
            <v>VT2P</v>
          </cell>
          <cell r="H63" t="str">
            <v>N</v>
          </cell>
          <cell r="I63" t="str">
            <v>E</v>
          </cell>
          <cell r="J63" t="str">
            <v>PV 1250, EDC</v>
          </cell>
        </row>
        <row r="64">
          <cell r="A64" t="str">
            <v>C21015</v>
          </cell>
          <cell r="B64" t="str">
            <v>Progeny PGY EXP 2118 VT2P</v>
          </cell>
          <cell r="C64" t="str">
            <v xml:space="preserve">Full </v>
          </cell>
          <cell r="D64" t="str">
            <v>Y</v>
          </cell>
          <cell r="E64">
            <v>118</v>
          </cell>
          <cell r="F64" t="str">
            <v>RR</v>
          </cell>
          <cell r="G64" t="str">
            <v>VT2P</v>
          </cell>
          <cell r="H64" t="str">
            <v>N</v>
          </cell>
          <cell r="I64" t="str">
            <v>E</v>
          </cell>
          <cell r="J64" t="str">
            <v>PV 1250, EDC</v>
          </cell>
        </row>
        <row r="65">
          <cell r="A65" t="str">
            <v>C21013</v>
          </cell>
          <cell r="B65" t="str">
            <v>Progeny PGY EXP116 VT2P</v>
          </cell>
          <cell r="C65" t="str">
            <v xml:space="preserve">Med </v>
          </cell>
          <cell r="D65" t="str">
            <v>Y</v>
          </cell>
          <cell r="E65">
            <v>116</v>
          </cell>
          <cell r="F65" t="str">
            <v>RR</v>
          </cell>
          <cell r="G65" t="str">
            <v>VT2P</v>
          </cell>
          <cell r="H65" t="str">
            <v>N</v>
          </cell>
          <cell r="I65" t="str">
            <v>E</v>
          </cell>
          <cell r="J65" t="str">
            <v>PV 1250, EDC</v>
          </cell>
        </row>
        <row r="66">
          <cell r="A66" t="str">
            <v>C16037</v>
          </cell>
          <cell r="B66" t="str">
            <v xml:space="preserve">Dyna-Gro D58VC65  </v>
          </cell>
          <cell r="C66" t="str">
            <v xml:space="preserve">Full </v>
          </cell>
          <cell r="D66" t="str">
            <v>Y</v>
          </cell>
          <cell r="E66">
            <v>118</v>
          </cell>
          <cell r="F66" t="str">
            <v>RR</v>
          </cell>
          <cell r="G66" t="str">
            <v xml:space="preserve">VT2P </v>
          </cell>
          <cell r="H66" t="str">
            <v>N</v>
          </cell>
          <cell r="I66" t="str">
            <v>R</v>
          </cell>
          <cell r="J66" t="str">
            <v>Poncho 250</v>
          </cell>
        </row>
        <row r="67">
          <cell r="A67" t="str">
            <v>C19028</v>
          </cell>
          <cell r="B67" t="str">
            <v xml:space="preserve">Dyna-Gro D55VC80 </v>
          </cell>
          <cell r="C67" t="str">
            <v xml:space="preserve">Med </v>
          </cell>
          <cell r="D67" t="str">
            <v>Y</v>
          </cell>
          <cell r="E67">
            <v>115</v>
          </cell>
          <cell r="F67" t="str">
            <v>RR</v>
          </cell>
          <cell r="G67" t="str">
            <v>VT2P </v>
          </cell>
          <cell r="H67" t="str">
            <v>N</v>
          </cell>
          <cell r="I67" t="str">
            <v>R</v>
          </cell>
          <cell r="J67" t="str">
            <v>Poncho 250</v>
          </cell>
        </row>
        <row r="68">
          <cell r="A68" t="str">
            <v>C21024</v>
          </cell>
          <cell r="B68" t="str">
            <v>NK 1082 3220</v>
          </cell>
          <cell r="C68" t="str">
            <v xml:space="preserve">Early </v>
          </cell>
          <cell r="D68" t="str">
            <v>Y</v>
          </cell>
          <cell r="E68">
            <v>110</v>
          </cell>
          <cell r="F68" t="str">
            <v>RR, LL</v>
          </cell>
          <cell r="G68" t="str">
            <v>VZ</v>
          </cell>
          <cell r="H68" t="str">
            <v>Y</v>
          </cell>
          <cell r="I68" t="str">
            <v>R</v>
          </cell>
          <cell r="J68" t="str">
            <v>Cruiser, Avicta</v>
          </cell>
        </row>
        <row r="69">
          <cell r="A69" t="str">
            <v>C21028</v>
          </cell>
          <cell r="B69" t="str">
            <v xml:space="preserve">Warren Seed DS 4878 </v>
          </cell>
          <cell r="C69" t="str">
            <v xml:space="preserve">Early </v>
          </cell>
          <cell r="D69" t="str">
            <v>Y</v>
          </cell>
          <cell r="E69">
            <v>108</v>
          </cell>
          <cell r="F69" t="str">
            <v>RR, LL</v>
          </cell>
          <cell r="G69" t="str">
            <v>YGCB, HX1</v>
          </cell>
          <cell r="H69" t="str">
            <v>Y</v>
          </cell>
          <cell r="I69" t="str">
            <v>R</v>
          </cell>
          <cell r="J69" t="str">
            <v>Poncho 1250/Votivo,Maxim Quarttro</v>
          </cell>
        </row>
        <row r="70">
          <cell r="A70" t="str">
            <v>C21029</v>
          </cell>
          <cell r="B70" t="str">
            <v xml:space="preserve">Warren Seed DS 5250 </v>
          </cell>
          <cell r="C70" t="str">
            <v xml:space="preserve">Early </v>
          </cell>
          <cell r="D70" t="str">
            <v>Y</v>
          </cell>
          <cell r="E70">
            <v>112</v>
          </cell>
          <cell r="F70" t="str">
            <v>RR, LL</v>
          </cell>
          <cell r="G70" t="str">
            <v>YGCB, HX1</v>
          </cell>
          <cell r="H70" t="str">
            <v>N</v>
          </cell>
          <cell r="I70" t="str">
            <v>R</v>
          </cell>
          <cell r="J70" t="str">
            <v>Poncho 1250/Votivo,Maxim Quarttro</v>
          </cell>
        </row>
        <row r="71">
          <cell r="A71" t="str">
            <v>C21030</v>
          </cell>
          <cell r="B71" t="str">
            <v xml:space="preserve">Warren Seed DS 5323 </v>
          </cell>
          <cell r="C71" t="str">
            <v xml:space="preserve">Early </v>
          </cell>
          <cell r="D71" t="str">
            <v>Y</v>
          </cell>
          <cell r="E71">
            <v>113</v>
          </cell>
          <cell r="F71" t="str">
            <v>RR, LL</v>
          </cell>
          <cell r="G71" t="str">
            <v>YGCB, HX1</v>
          </cell>
          <cell r="H71" t="str">
            <v>N</v>
          </cell>
          <cell r="I71" t="str">
            <v>R</v>
          </cell>
          <cell r="J71" t="str">
            <v>Poncho 1250/Votivo,Maxim Quarttro</v>
          </cell>
        </row>
        <row r="72">
          <cell r="A72" t="str">
            <v>C20034</v>
          </cell>
          <cell r="B72" t="str">
            <v xml:space="preserve">Warren Seed DS 5676  </v>
          </cell>
          <cell r="C72" t="str">
            <v xml:space="preserve">Med </v>
          </cell>
          <cell r="D72" t="str">
            <v>Y</v>
          </cell>
          <cell r="E72">
            <v>116</v>
          </cell>
          <cell r="F72" t="str">
            <v>RR, LL</v>
          </cell>
          <cell r="G72" t="str">
            <v>YGCB, HX1</v>
          </cell>
          <cell r="H72" t="str">
            <v>N</v>
          </cell>
          <cell r="I72" t="str">
            <v>R</v>
          </cell>
          <cell r="J72" t="str">
            <v>Poncho 1250/Votivo,Maxim Quarttro</v>
          </cell>
        </row>
        <row r="73">
          <cell r="A73" t="str">
            <v>C19030</v>
          </cell>
          <cell r="B73" t="str">
            <v xml:space="preserve">Warren Seed DS 5018* </v>
          </cell>
          <cell r="C73" t="str">
            <v xml:space="preserve">Early </v>
          </cell>
          <cell r="D73" t="str">
            <v>Y</v>
          </cell>
          <cell r="E73">
            <v>110</v>
          </cell>
          <cell r="F73" t="str">
            <v>RR, LL </v>
          </cell>
          <cell r="G73" t="str">
            <v>YGCB, HX1</v>
          </cell>
          <cell r="H73" t="str">
            <v>N</v>
          </cell>
          <cell r="I73" t="str">
            <v>R</v>
          </cell>
          <cell r="J73" t="str">
            <v>Poncho 1250/Votivo,Maxim Quarttro</v>
          </cell>
        </row>
        <row r="74">
          <cell r="A74" t="str">
            <v>C19033</v>
          </cell>
          <cell r="B74" t="str">
            <v xml:space="preserve">Warren Seed DS 5510* </v>
          </cell>
          <cell r="C74" t="str">
            <v xml:space="preserve">Med </v>
          </cell>
          <cell r="D74" t="str">
            <v>Y</v>
          </cell>
          <cell r="E74">
            <v>115</v>
          </cell>
          <cell r="F74" t="str">
            <v>RR, LL </v>
          </cell>
          <cell r="G74" t="str">
            <v>YGCB, HX1</v>
          </cell>
          <cell r="H74" t="str">
            <v>N</v>
          </cell>
          <cell r="I74" t="str">
            <v>R</v>
          </cell>
          <cell r="J74" t="str">
            <v>Poncho 1250/Votivo,Maxim Quarttro</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mailto:bmurray@progenyag.com" TargetMode="External"/><Relationship Id="rId7" Type="http://schemas.openxmlformats.org/officeDocument/2006/relationships/printerSettings" Target="../printerSettings/printerSettings20.bin"/><Relationship Id="rId2" Type="http://schemas.openxmlformats.org/officeDocument/2006/relationships/hyperlink" Target="http://www.augustaseed.com/" TargetMode="External"/><Relationship Id="rId1" Type="http://schemas.openxmlformats.org/officeDocument/2006/relationships/hyperlink" Target="mailto:matthew.garber@nutrien.com" TargetMode="External"/><Relationship Id="rId6" Type="http://schemas.openxmlformats.org/officeDocument/2006/relationships/hyperlink" Target="http://www.revereseed.com/" TargetMode="External"/><Relationship Id="rId5" Type="http://schemas.openxmlformats.org/officeDocument/2006/relationships/hyperlink" Target="http://www.innvictis.com/" TargetMode="External"/><Relationship Id="rId4" Type="http://schemas.openxmlformats.org/officeDocument/2006/relationships/hyperlink" Target="mailto:james.griffin1@bayer.com"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tint="0.59999389629810485"/>
    <pageSetUpPr fitToPage="1"/>
  </sheetPr>
  <dimension ref="A1:L43"/>
  <sheetViews>
    <sheetView zoomScaleNormal="100" workbookViewId="0">
      <selection sqref="A1:G1"/>
    </sheetView>
  </sheetViews>
  <sheetFormatPr defaultRowHeight="12.75" x14ac:dyDescent="0.35"/>
  <cols>
    <col min="1" max="1" width="12.19921875" style="11" customWidth="1"/>
    <col min="2" max="2" width="20.53125" style="2" customWidth="1"/>
    <col min="3" max="3" width="15.53125" style="11" customWidth="1"/>
    <col min="4" max="4" width="14.796875" style="11" customWidth="1"/>
    <col min="5" max="5" width="19.19921875" style="11" customWidth="1"/>
    <col min="6" max="6" width="17.53125" style="2" customWidth="1"/>
    <col min="7" max="7" width="25.46484375" style="11" customWidth="1"/>
  </cols>
  <sheetData>
    <row r="1" spans="1:12" ht="30" customHeight="1" x14ac:dyDescent="0.4">
      <c r="A1" s="696" t="s">
        <v>387</v>
      </c>
      <c r="B1" s="696"/>
      <c r="C1" s="696"/>
      <c r="D1" s="696"/>
      <c r="E1" s="696"/>
      <c r="F1" s="696"/>
      <c r="G1" s="696"/>
    </row>
    <row r="2" spans="1:12" ht="13.15" x14ac:dyDescent="0.4">
      <c r="A2" s="65"/>
      <c r="B2" s="39"/>
      <c r="C2" s="71"/>
      <c r="D2" s="71"/>
      <c r="E2" s="71"/>
      <c r="F2" s="39"/>
      <c r="G2" s="71"/>
    </row>
    <row r="3" spans="1:12" ht="13.5" thickBot="1" x14ac:dyDescent="0.4">
      <c r="A3" s="5" t="s">
        <v>8</v>
      </c>
      <c r="B3" s="39"/>
      <c r="C3" s="71"/>
      <c r="D3" s="71"/>
      <c r="E3" s="71"/>
      <c r="F3" s="39"/>
      <c r="G3" s="71"/>
    </row>
    <row r="4" spans="1:12" ht="28.05" customHeight="1" x14ac:dyDescent="0.4">
      <c r="A4" s="73" t="s">
        <v>3</v>
      </c>
      <c r="B4" s="73" t="s">
        <v>102</v>
      </c>
      <c r="C4" s="73" t="s">
        <v>47</v>
      </c>
      <c r="D4" s="73" t="s">
        <v>4</v>
      </c>
      <c r="E4" s="73" t="s">
        <v>5</v>
      </c>
      <c r="F4" s="74" t="s">
        <v>7</v>
      </c>
      <c r="G4" s="73" t="s">
        <v>6</v>
      </c>
    </row>
    <row r="5" spans="1:12" ht="12.75" hidden="1" customHeight="1" x14ac:dyDescent="0.35">
      <c r="A5" s="70" t="s">
        <v>54</v>
      </c>
      <c r="B5" s="68" t="s">
        <v>53</v>
      </c>
      <c r="C5" s="70" t="s">
        <v>55</v>
      </c>
      <c r="D5" s="89" t="s">
        <v>57</v>
      </c>
      <c r="E5" s="89" t="s">
        <v>58</v>
      </c>
      <c r="F5" s="69" t="s">
        <v>59</v>
      </c>
      <c r="G5" s="91" t="s">
        <v>60</v>
      </c>
    </row>
    <row r="6" spans="1:12" ht="12.75" customHeight="1" x14ac:dyDescent="0.35">
      <c r="A6" s="421" t="s">
        <v>2</v>
      </c>
      <c r="B6" s="421" t="s">
        <v>15</v>
      </c>
      <c r="C6" s="421" t="s">
        <v>48</v>
      </c>
      <c r="D6" s="422">
        <v>44679</v>
      </c>
      <c r="E6" s="422">
        <v>44813</v>
      </c>
      <c r="F6" s="423">
        <v>31023</v>
      </c>
      <c r="G6" s="424" t="s">
        <v>195</v>
      </c>
    </row>
    <row r="7" spans="1:12" ht="12.75" customHeight="1" x14ac:dyDescent="0.35">
      <c r="A7" s="429" t="s">
        <v>1</v>
      </c>
      <c r="B7" s="429" t="s">
        <v>100</v>
      </c>
      <c r="C7" s="429" t="s">
        <v>48</v>
      </c>
      <c r="D7" s="430">
        <v>44678</v>
      </c>
      <c r="E7" s="430">
        <v>44825</v>
      </c>
      <c r="F7" s="431">
        <v>36289</v>
      </c>
      <c r="G7" s="429" t="s">
        <v>307</v>
      </c>
      <c r="J7" s="107"/>
      <c r="K7" s="107"/>
      <c r="L7" s="107"/>
    </row>
    <row r="8" spans="1:12" ht="12.75" customHeight="1" x14ac:dyDescent="0.35">
      <c r="A8" s="421" t="s">
        <v>1</v>
      </c>
      <c r="B8" s="421" t="s">
        <v>100</v>
      </c>
      <c r="C8" s="421" t="s">
        <v>49</v>
      </c>
      <c r="D8" s="422">
        <v>44678</v>
      </c>
      <c r="E8" s="422">
        <v>44823</v>
      </c>
      <c r="F8" s="423">
        <v>34964</v>
      </c>
      <c r="G8" s="421" t="s">
        <v>194</v>
      </c>
      <c r="J8" s="107"/>
      <c r="K8" s="107"/>
      <c r="L8" s="107"/>
    </row>
    <row r="9" spans="1:12" ht="12.75" customHeight="1" x14ac:dyDescent="0.35">
      <c r="A9" s="429" t="s">
        <v>229</v>
      </c>
      <c r="B9" s="429" t="s">
        <v>230</v>
      </c>
      <c r="C9" s="429" t="s">
        <v>49</v>
      </c>
      <c r="D9" s="430">
        <v>44679</v>
      </c>
      <c r="E9" s="430">
        <v>44832</v>
      </c>
      <c r="F9" s="431">
        <v>29933</v>
      </c>
      <c r="G9" s="429" t="s">
        <v>231</v>
      </c>
      <c r="J9" s="107"/>
      <c r="K9" s="107"/>
      <c r="L9" s="107"/>
    </row>
    <row r="10" spans="1:12" ht="14.55" customHeight="1" x14ac:dyDescent="0.35">
      <c r="A10" s="424" t="s">
        <v>419</v>
      </c>
      <c r="B10" s="424" t="s">
        <v>713</v>
      </c>
      <c r="C10" s="424" t="s">
        <v>49</v>
      </c>
      <c r="D10" s="422">
        <v>44683</v>
      </c>
      <c r="E10" s="422">
        <v>44840</v>
      </c>
      <c r="F10" s="423">
        <v>43885</v>
      </c>
      <c r="G10" s="424" t="s">
        <v>420</v>
      </c>
      <c r="J10" s="107"/>
      <c r="K10" s="107"/>
      <c r="L10" s="107"/>
    </row>
    <row r="11" spans="1:12" ht="13.15" x14ac:dyDescent="0.35">
      <c r="A11" s="429" t="s">
        <v>0</v>
      </c>
      <c r="B11" s="429" t="s">
        <v>101</v>
      </c>
      <c r="C11" s="429" t="s">
        <v>48</v>
      </c>
      <c r="D11" s="430">
        <v>44679</v>
      </c>
      <c r="E11" s="430">
        <v>44819</v>
      </c>
      <c r="F11" s="431">
        <v>34161</v>
      </c>
      <c r="G11" s="429" t="s">
        <v>196</v>
      </c>
      <c r="J11" s="107"/>
      <c r="K11" s="107"/>
      <c r="L11" s="107"/>
    </row>
    <row r="12" spans="1:12" ht="14.2" customHeight="1" x14ac:dyDescent="0.35">
      <c r="A12" s="421" t="s">
        <v>0</v>
      </c>
      <c r="B12" s="421" t="s">
        <v>101</v>
      </c>
      <c r="C12" s="421" t="s">
        <v>49</v>
      </c>
      <c r="D12" s="422">
        <v>44679</v>
      </c>
      <c r="E12" s="422">
        <v>44819</v>
      </c>
      <c r="F12" s="423">
        <v>30805</v>
      </c>
      <c r="G12" s="421" t="s">
        <v>196</v>
      </c>
      <c r="J12" s="107"/>
      <c r="K12" s="107"/>
      <c r="L12" s="107"/>
    </row>
    <row r="13" spans="1:12" ht="12.75" customHeight="1" x14ac:dyDescent="0.35">
      <c r="A13" s="432" t="s">
        <v>45</v>
      </c>
      <c r="B13" s="432" t="s">
        <v>44</v>
      </c>
      <c r="C13" s="432" t="s">
        <v>48</v>
      </c>
      <c r="D13" s="433">
        <v>44673</v>
      </c>
      <c r="E13" s="434">
        <v>44831</v>
      </c>
      <c r="F13" s="435">
        <v>37203</v>
      </c>
      <c r="G13" s="432" t="s">
        <v>308</v>
      </c>
    </row>
    <row r="14" spans="1:12" ht="13.5" thickBot="1" x14ac:dyDescent="0.4">
      <c r="A14" s="425" t="s">
        <v>46</v>
      </c>
      <c r="B14" s="425" t="s">
        <v>50</v>
      </c>
      <c r="C14" s="425" t="s">
        <v>48</v>
      </c>
      <c r="D14" s="426">
        <v>44704</v>
      </c>
      <c r="E14" s="426">
        <v>44860</v>
      </c>
      <c r="F14" s="427" t="s">
        <v>513</v>
      </c>
      <c r="G14" s="428" t="s">
        <v>197</v>
      </c>
      <c r="J14" s="107"/>
      <c r="K14" s="107"/>
      <c r="L14" s="107"/>
    </row>
    <row r="15" spans="1:12" ht="13.15" x14ac:dyDescent="0.35">
      <c r="J15" s="107"/>
      <c r="K15" s="107"/>
      <c r="L15" s="107"/>
    </row>
    <row r="16" spans="1:12" ht="14.25" customHeight="1" thickBot="1" x14ac:dyDescent="0.4">
      <c r="A16" s="5" t="s">
        <v>9</v>
      </c>
      <c r="C16" s="72"/>
      <c r="D16" s="72"/>
      <c r="E16" s="72"/>
      <c r="F16" s="60"/>
      <c r="G16" s="72"/>
      <c r="J16" s="107"/>
      <c r="K16" s="107"/>
      <c r="L16" s="107"/>
    </row>
    <row r="17" spans="1:12" ht="12.75" customHeight="1" x14ac:dyDescent="0.35">
      <c r="A17" s="697" t="s">
        <v>3</v>
      </c>
      <c r="B17" s="697" t="s">
        <v>102</v>
      </c>
      <c r="C17" s="697" t="s">
        <v>47</v>
      </c>
      <c r="D17" s="697" t="s">
        <v>4</v>
      </c>
      <c r="E17" s="697" t="s">
        <v>5</v>
      </c>
      <c r="F17" s="697" t="s">
        <v>7</v>
      </c>
      <c r="G17" s="697" t="s">
        <v>6</v>
      </c>
      <c r="J17" s="107"/>
      <c r="K17" s="107"/>
      <c r="L17" s="107"/>
    </row>
    <row r="18" spans="1:12" ht="13.15" x14ac:dyDescent="0.35">
      <c r="A18" s="698"/>
      <c r="B18" s="698"/>
      <c r="C18" s="698"/>
      <c r="D18" s="698"/>
      <c r="E18" s="698"/>
      <c r="F18" s="698"/>
      <c r="G18" s="698"/>
      <c r="J18" s="107"/>
      <c r="K18" s="107"/>
      <c r="L18" s="107"/>
    </row>
    <row r="19" spans="1:12" ht="13.15" x14ac:dyDescent="0.35">
      <c r="A19" s="421" t="s">
        <v>2</v>
      </c>
      <c r="B19" s="436" t="s">
        <v>15</v>
      </c>
      <c r="C19" s="421" t="s">
        <v>48</v>
      </c>
      <c r="D19" s="422">
        <v>44679</v>
      </c>
      <c r="E19" s="422">
        <v>44813</v>
      </c>
      <c r="F19" s="423">
        <v>30033</v>
      </c>
      <c r="G19" s="424" t="s">
        <v>195</v>
      </c>
      <c r="J19" s="107"/>
      <c r="K19" s="107"/>
      <c r="L19" s="107"/>
    </row>
    <row r="20" spans="1:12" ht="12.75" customHeight="1" x14ac:dyDescent="0.35">
      <c r="A20" s="429" t="s">
        <v>1</v>
      </c>
      <c r="B20" s="438" t="s">
        <v>100</v>
      </c>
      <c r="C20" s="429" t="s">
        <v>48</v>
      </c>
      <c r="D20" s="430">
        <v>44678</v>
      </c>
      <c r="E20" s="430">
        <v>44826</v>
      </c>
      <c r="F20" s="431">
        <v>36081</v>
      </c>
      <c r="G20" s="429" t="s">
        <v>307</v>
      </c>
      <c r="J20" s="107"/>
      <c r="K20" s="107"/>
      <c r="L20" s="107"/>
    </row>
    <row r="21" spans="1:12" ht="12.75" customHeight="1" x14ac:dyDescent="0.35">
      <c r="A21" s="421" t="s">
        <v>1</v>
      </c>
      <c r="B21" s="436" t="s">
        <v>100</v>
      </c>
      <c r="C21" s="421" t="s">
        <v>49</v>
      </c>
      <c r="D21" s="422">
        <v>44678</v>
      </c>
      <c r="E21" s="422">
        <v>44825</v>
      </c>
      <c r="F21" s="423">
        <v>35465</v>
      </c>
      <c r="G21" s="421" t="s">
        <v>194</v>
      </c>
      <c r="J21" s="107"/>
      <c r="K21" s="107"/>
      <c r="L21" s="107"/>
    </row>
    <row r="22" spans="1:12" ht="13.15" x14ac:dyDescent="0.35">
      <c r="A22" s="429" t="s">
        <v>229</v>
      </c>
      <c r="B22" s="438" t="s">
        <v>230</v>
      </c>
      <c r="C22" s="429" t="s">
        <v>49</v>
      </c>
      <c r="D22" s="430">
        <v>44679</v>
      </c>
      <c r="E22" s="430">
        <v>44832</v>
      </c>
      <c r="F22" s="431">
        <v>30904</v>
      </c>
      <c r="G22" s="429" t="s">
        <v>231</v>
      </c>
      <c r="J22" s="107"/>
      <c r="K22" s="107"/>
      <c r="L22" s="107"/>
    </row>
    <row r="23" spans="1:12" ht="13.15" x14ac:dyDescent="0.35">
      <c r="A23" s="424" t="s">
        <v>419</v>
      </c>
      <c r="B23" s="424" t="s">
        <v>713</v>
      </c>
      <c r="C23" s="424" t="s">
        <v>49</v>
      </c>
      <c r="D23" s="422">
        <v>44683</v>
      </c>
      <c r="E23" s="422">
        <v>44840</v>
      </c>
      <c r="F23" s="423">
        <v>42526</v>
      </c>
      <c r="G23" s="424" t="s">
        <v>420</v>
      </c>
      <c r="J23" s="107"/>
      <c r="K23" s="107"/>
      <c r="L23" s="107"/>
    </row>
    <row r="24" spans="1:12" ht="14.2" customHeight="1" x14ac:dyDescent="0.35">
      <c r="A24" s="429" t="s">
        <v>0</v>
      </c>
      <c r="B24" s="438" t="s">
        <v>101</v>
      </c>
      <c r="C24" s="429" t="s">
        <v>48</v>
      </c>
      <c r="D24" s="430">
        <v>44679</v>
      </c>
      <c r="E24" s="430">
        <v>44823</v>
      </c>
      <c r="F24" s="431">
        <v>34453</v>
      </c>
      <c r="G24" s="429" t="s">
        <v>196</v>
      </c>
      <c r="J24" s="107"/>
      <c r="K24" s="107"/>
      <c r="L24" s="107"/>
    </row>
    <row r="25" spans="1:12" ht="13.15" x14ac:dyDescent="0.35">
      <c r="A25" s="421" t="s">
        <v>0</v>
      </c>
      <c r="B25" s="436" t="s">
        <v>101</v>
      </c>
      <c r="C25" s="421" t="s">
        <v>49</v>
      </c>
      <c r="D25" s="422">
        <v>44679</v>
      </c>
      <c r="E25" s="422">
        <v>44823</v>
      </c>
      <c r="F25" s="423">
        <v>30823</v>
      </c>
      <c r="G25" s="421" t="s">
        <v>196</v>
      </c>
      <c r="J25" s="108"/>
      <c r="K25" s="108"/>
      <c r="L25" s="108"/>
    </row>
    <row r="26" spans="1:12" ht="13.15" x14ac:dyDescent="0.35">
      <c r="A26" s="432" t="s">
        <v>45</v>
      </c>
      <c r="B26" s="432" t="s">
        <v>44</v>
      </c>
      <c r="C26" s="432" t="s">
        <v>48</v>
      </c>
      <c r="D26" s="433">
        <v>44673</v>
      </c>
      <c r="E26" s="434">
        <v>44831</v>
      </c>
      <c r="F26" s="435">
        <v>38539</v>
      </c>
      <c r="G26" s="432" t="s">
        <v>308</v>
      </c>
      <c r="J26" s="107"/>
      <c r="K26" s="107"/>
      <c r="L26" s="107"/>
    </row>
    <row r="27" spans="1:12" ht="13.5" thickBot="1" x14ac:dyDescent="0.4">
      <c r="A27" s="425" t="s">
        <v>46</v>
      </c>
      <c r="B27" s="437" t="s">
        <v>50</v>
      </c>
      <c r="C27" s="425" t="s">
        <v>48</v>
      </c>
      <c r="D27" s="426">
        <v>44704</v>
      </c>
      <c r="E27" s="426">
        <v>44860</v>
      </c>
      <c r="F27" s="427" t="s">
        <v>513</v>
      </c>
      <c r="G27" s="428" t="s">
        <v>197</v>
      </c>
      <c r="J27" s="107"/>
      <c r="K27" s="107"/>
      <c r="L27" s="107"/>
    </row>
    <row r="28" spans="1:12" ht="13.5" customHeight="1" x14ac:dyDescent="0.35">
      <c r="J28" s="107"/>
      <c r="K28" s="107"/>
      <c r="L28" s="107"/>
    </row>
    <row r="29" spans="1:12" ht="12.75" customHeight="1" thickBot="1" x14ac:dyDescent="0.4">
      <c r="A29" s="5" t="s">
        <v>10</v>
      </c>
      <c r="C29" s="72"/>
      <c r="D29" s="72"/>
      <c r="E29" s="90"/>
      <c r="F29" s="60"/>
      <c r="G29" s="72"/>
      <c r="J29" s="107"/>
      <c r="K29" s="107"/>
      <c r="L29" s="107"/>
    </row>
    <row r="30" spans="1:12" ht="26.25" x14ac:dyDescent="0.4">
      <c r="A30" s="73" t="s">
        <v>3</v>
      </c>
      <c r="B30" s="73" t="s">
        <v>102</v>
      </c>
      <c r="C30" s="73" t="s">
        <v>47</v>
      </c>
      <c r="D30" s="73" t="s">
        <v>4</v>
      </c>
      <c r="E30" s="73" t="s">
        <v>5</v>
      </c>
      <c r="F30" s="74" t="s">
        <v>7</v>
      </c>
      <c r="G30" s="73" t="s">
        <v>6</v>
      </c>
      <c r="J30" s="107"/>
      <c r="K30" s="107"/>
      <c r="L30" s="107"/>
    </row>
    <row r="31" spans="1:12" ht="13.15" x14ac:dyDescent="0.35">
      <c r="A31" s="421" t="s">
        <v>2</v>
      </c>
      <c r="B31" s="436" t="s">
        <v>15</v>
      </c>
      <c r="C31" s="421" t="s">
        <v>48</v>
      </c>
      <c r="D31" s="422">
        <v>44679</v>
      </c>
      <c r="E31" s="422">
        <v>44813</v>
      </c>
      <c r="F31" s="439">
        <v>29342</v>
      </c>
      <c r="G31" s="424" t="s">
        <v>195</v>
      </c>
      <c r="J31" s="107"/>
      <c r="K31" s="107"/>
      <c r="L31" s="107"/>
    </row>
    <row r="32" spans="1:12" ht="13.15" x14ac:dyDescent="0.35">
      <c r="A32" s="429" t="s">
        <v>1</v>
      </c>
      <c r="B32" s="438" t="s">
        <v>100</v>
      </c>
      <c r="C32" s="429" t="s">
        <v>48</v>
      </c>
      <c r="D32" s="430">
        <v>44678</v>
      </c>
      <c r="E32" s="430">
        <v>44825</v>
      </c>
      <c r="F32" s="431">
        <v>35739</v>
      </c>
      <c r="G32" s="429" t="s">
        <v>307</v>
      </c>
      <c r="J32" s="107"/>
      <c r="K32" s="107"/>
      <c r="L32" s="107"/>
    </row>
    <row r="33" spans="1:12" ht="13.15" x14ac:dyDescent="0.35">
      <c r="A33" s="421" t="s">
        <v>1</v>
      </c>
      <c r="B33" s="436" t="s">
        <v>100</v>
      </c>
      <c r="C33" s="421" t="s">
        <v>49</v>
      </c>
      <c r="D33" s="422">
        <v>44678</v>
      </c>
      <c r="E33" s="422">
        <v>44825</v>
      </c>
      <c r="F33" s="423">
        <v>34319</v>
      </c>
      <c r="G33" s="421" t="s">
        <v>194</v>
      </c>
      <c r="J33" s="107"/>
      <c r="K33" s="107"/>
      <c r="L33" s="107"/>
    </row>
    <row r="34" spans="1:12" ht="13.15" x14ac:dyDescent="0.35">
      <c r="A34" s="429" t="s">
        <v>229</v>
      </c>
      <c r="B34" s="438" t="s">
        <v>230</v>
      </c>
      <c r="C34" s="429" t="s">
        <v>49</v>
      </c>
      <c r="D34" s="430">
        <v>44679</v>
      </c>
      <c r="E34" s="430">
        <v>44833</v>
      </c>
      <c r="F34" s="431">
        <v>29945</v>
      </c>
      <c r="G34" s="429" t="s">
        <v>231</v>
      </c>
      <c r="J34" s="107"/>
      <c r="K34" s="107"/>
      <c r="L34" s="107"/>
    </row>
    <row r="35" spans="1:12" ht="14.2" customHeight="1" x14ac:dyDescent="0.35">
      <c r="A35" s="424" t="s">
        <v>419</v>
      </c>
      <c r="B35" s="424" t="s">
        <v>713</v>
      </c>
      <c r="C35" s="424" t="s">
        <v>49</v>
      </c>
      <c r="D35" s="422">
        <v>44683</v>
      </c>
      <c r="E35" s="422">
        <v>44840</v>
      </c>
      <c r="F35" s="423">
        <v>42837</v>
      </c>
      <c r="G35" s="440" t="s">
        <v>420</v>
      </c>
    </row>
    <row r="36" spans="1:12" x14ac:dyDescent="0.35">
      <c r="A36" s="429" t="s">
        <v>0</v>
      </c>
      <c r="B36" s="438" t="s">
        <v>101</v>
      </c>
      <c r="C36" s="429" t="s">
        <v>48</v>
      </c>
      <c r="D36" s="430">
        <v>44679</v>
      </c>
      <c r="E36" s="430">
        <v>44825</v>
      </c>
      <c r="F36" s="431">
        <v>33293</v>
      </c>
      <c r="G36" s="429" t="s">
        <v>196</v>
      </c>
    </row>
    <row r="37" spans="1:12" x14ac:dyDescent="0.35">
      <c r="A37" s="421" t="s">
        <v>0</v>
      </c>
      <c r="B37" s="436" t="s">
        <v>101</v>
      </c>
      <c r="C37" s="421" t="s">
        <v>49</v>
      </c>
      <c r="D37" s="422">
        <v>44679</v>
      </c>
      <c r="E37" s="422">
        <v>44825</v>
      </c>
      <c r="F37" s="423">
        <v>30731</v>
      </c>
      <c r="G37" s="421" t="s">
        <v>196</v>
      </c>
    </row>
    <row r="38" spans="1:12" ht="13.15" thickBot="1" x14ac:dyDescent="0.4">
      <c r="A38" s="441" t="s">
        <v>45</v>
      </c>
      <c r="B38" s="442" t="s">
        <v>44</v>
      </c>
      <c r="C38" s="441" t="s">
        <v>48</v>
      </c>
      <c r="D38" s="443">
        <v>44673</v>
      </c>
      <c r="E38" s="444">
        <v>44834</v>
      </c>
      <c r="F38" s="445">
        <v>36623</v>
      </c>
      <c r="G38" s="441" t="s">
        <v>308</v>
      </c>
    </row>
    <row r="43" spans="1:12" x14ac:dyDescent="0.35">
      <c r="D43" s="71" t="s">
        <v>34</v>
      </c>
    </row>
  </sheetData>
  <mergeCells count="8">
    <mergeCell ref="A1:G1"/>
    <mergeCell ref="A17:A18"/>
    <mergeCell ref="B17:B18"/>
    <mergeCell ref="C17:C18"/>
    <mergeCell ref="D17:D18"/>
    <mergeCell ref="E17:E18"/>
    <mergeCell ref="F17:F18"/>
    <mergeCell ref="G17:G18"/>
  </mergeCells>
  <phoneticPr fontId="0" type="noConversion"/>
  <pageMargins left="0.5" right="0.5" top="0.5" bottom="0.5" header="0.3" footer="0.3"/>
  <pageSetup paperSize="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59999389629810485"/>
    <pageSetUpPr fitToPage="1"/>
  </sheetPr>
  <dimension ref="A1:AH46"/>
  <sheetViews>
    <sheetView zoomScaleNormal="100" workbookViewId="0">
      <pane ySplit="4" topLeftCell="A5" activePane="bottomLeft" state="frozen"/>
      <selection activeCell="W24" sqref="W24"/>
      <selection pane="bottomLeft" activeCell="K5" sqref="K5:K28"/>
    </sheetView>
  </sheetViews>
  <sheetFormatPr defaultRowHeight="13.15" x14ac:dyDescent="0.4"/>
  <cols>
    <col min="1" max="1" width="25.59765625" customWidth="1"/>
    <col min="2" max="3" width="10.59765625" style="65" customWidth="1"/>
    <col min="4" max="4" width="15.53125" style="1" hidden="1" customWidth="1"/>
    <col min="5" max="5" width="5.19921875" style="161" customWidth="1"/>
    <col min="6" max="6" width="5.19921875" style="11" customWidth="1"/>
    <col min="7" max="7" width="5.19921875" style="161" customWidth="1"/>
    <col min="8" max="8" width="5.19921875" style="11" customWidth="1"/>
    <col min="9" max="9" width="5.19921875" style="161" customWidth="1"/>
    <col min="10" max="10" width="5.19921875" style="11" customWidth="1"/>
    <col min="11" max="11" width="5.19921875" style="161" customWidth="1"/>
    <col min="12" max="12" width="5.19921875" style="11" customWidth="1"/>
    <col min="13" max="13" width="5.19921875" style="161" customWidth="1"/>
    <col min="14" max="14" width="5.19921875" style="11" customWidth="1"/>
    <col min="15" max="15" width="5.19921875" style="161" customWidth="1"/>
    <col min="16" max="16" width="5.19921875" style="11" customWidth="1"/>
    <col min="17" max="17" width="5.19921875" style="161" customWidth="1"/>
    <col min="18" max="18" width="5.19921875" style="11" customWidth="1"/>
    <col min="19" max="19" width="5.19921875" style="161" customWidth="1"/>
    <col min="20" max="20" width="5.19921875" style="11" customWidth="1"/>
    <col min="21" max="21" width="5.19921875" style="161" customWidth="1"/>
    <col min="22" max="22" width="5.19921875" style="11" customWidth="1"/>
    <col min="23" max="23" width="5.19921875" style="161" customWidth="1"/>
    <col min="24" max="24" width="5.19921875" style="11" customWidth="1"/>
    <col min="25" max="25" width="5.19921875" style="161" customWidth="1"/>
    <col min="26" max="26" width="5.19921875" style="11" customWidth="1"/>
    <col min="27" max="27" width="5.19921875" style="161" customWidth="1"/>
    <col min="28" max="28" width="5.19921875" style="11" customWidth="1"/>
    <col min="29" max="29" width="5.19921875" style="161" customWidth="1"/>
    <col min="30" max="30" width="5.19921875" style="11" customWidth="1"/>
    <col min="31" max="31" width="5.19921875" style="161" customWidth="1"/>
    <col min="32" max="32" width="5.19921875" style="11" customWidth="1"/>
    <col min="33" max="33" width="5.19921875" style="161" customWidth="1"/>
    <col min="34" max="34" width="5.19921875" style="11" customWidth="1"/>
  </cols>
  <sheetData>
    <row r="1" spans="1:34" ht="30" customHeight="1" thickBot="1" x14ac:dyDescent="0.45">
      <c r="A1" s="709" t="s">
        <v>641</v>
      </c>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c r="AF1" s="709"/>
      <c r="AG1" s="709"/>
      <c r="AH1" s="709"/>
    </row>
    <row r="2" spans="1:34" ht="40.049999999999997" customHeight="1" x14ac:dyDescent="0.4">
      <c r="A2" s="30" t="s">
        <v>630</v>
      </c>
      <c r="B2" s="532" t="s">
        <v>626</v>
      </c>
      <c r="C2" s="532" t="s">
        <v>627</v>
      </c>
      <c r="D2" s="29"/>
      <c r="E2" s="712" t="s">
        <v>62</v>
      </c>
      <c r="F2" s="713"/>
      <c r="G2" s="713"/>
      <c r="H2" s="713"/>
      <c r="I2" s="713"/>
      <c r="J2" s="714"/>
      <c r="K2" s="712" t="s">
        <v>99</v>
      </c>
      <c r="L2" s="713"/>
      <c r="M2" s="713"/>
      <c r="N2" s="713"/>
      <c r="O2" s="713"/>
      <c r="P2" s="714"/>
      <c r="Q2" s="710" t="s">
        <v>66</v>
      </c>
      <c r="R2" s="711"/>
      <c r="S2" s="711"/>
      <c r="T2" s="711"/>
      <c r="U2" s="711"/>
      <c r="V2" s="719"/>
      <c r="W2" s="710" t="s">
        <v>67</v>
      </c>
      <c r="X2" s="711"/>
      <c r="Y2" s="711"/>
      <c r="Z2" s="711"/>
      <c r="AA2" s="711"/>
      <c r="AB2" s="719"/>
      <c r="AC2" s="710" t="s">
        <v>68</v>
      </c>
      <c r="AD2" s="711"/>
      <c r="AE2" s="711"/>
      <c r="AF2" s="711"/>
      <c r="AG2" s="711"/>
      <c r="AH2" s="711"/>
    </row>
    <row r="3" spans="1:34" ht="20.2" customHeight="1" x14ac:dyDescent="0.4">
      <c r="A3" s="82"/>
      <c r="B3" s="539"/>
      <c r="C3" s="539"/>
      <c r="D3" s="81"/>
      <c r="E3" s="718" t="s">
        <v>94</v>
      </c>
      <c r="F3" s="716"/>
      <c r="G3" s="716" t="s">
        <v>95</v>
      </c>
      <c r="H3" s="716"/>
      <c r="I3" s="716" t="s">
        <v>96</v>
      </c>
      <c r="J3" s="717"/>
      <c r="K3" s="715" t="s">
        <v>94</v>
      </c>
      <c r="L3" s="704"/>
      <c r="M3" s="704" t="s">
        <v>95</v>
      </c>
      <c r="N3" s="704"/>
      <c r="O3" s="704" t="s">
        <v>96</v>
      </c>
      <c r="P3" s="705"/>
      <c r="Q3" s="715" t="s">
        <v>94</v>
      </c>
      <c r="R3" s="704"/>
      <c r="S3" s="704" t="s">
        <v>95</v>
      </c>
      <c r="T3" s="704"/>
      <c r="U3" s="704" t="s">
        <v>96</v>
      </c>
      <c r="V3" s="705"/>
      <c r="W3" s="715" t="s">
        <v>94</v>
      </c>
      <c r="X3" s="704"/>
      <c r="Y3" s="704" t="s">
        <v>95</v>
      </c>
      <c r="Z3" s="704"/>
      <c r="AA3" s="704" t="s">
        <v>96</v>
      </c>
      <c r="AB3" s="705"/>
      <c r="AC3" s="715" t="s">
        <v>94</v>
      </c>
      <c r="AD3" s="704"/>
      <c r="AE3" s="704" t="s">
        <v>95</v>
      </c>
      <c r="AF3" s="704"/>
      <c r="AG3" s="704" t="s">
        <v>96</v>
      </c>
      <c r="AH3" s="704"/>
    </row>
    <row r="4" spans="1:34" ht="40.049999999999997" hidden="1" customHeight="1" x14ac:dyDescent="0.4">
      <c r="A4" s="53" t="s">
        <v>51</v>
      </c>
      <c r="B4" s="411" t="s">
        <v>92</v>
      </c>
      <c r="C4" s="411" t="s">
        <v>93</v>
      </c>
      <c r="D4" s="35"/>
      <c r="E4" s="205" t="s">
        <v>105</v>
      </c>
      <c r="F4" s="208" t="s">
        <v>108</v>
      </c>
      <c r="G4" s="206" t="s">
        <v>106</v>
      </c>
      <c r="H4" s="208" t="s">
        <v>109</v>
      </c>
      <c r="I4" s="206" t="s">
        <v>107</v>
      </c>
      <c r="J4" s="207" t="s">
        <v>110</v>
      </c>
      <c r="K4" s="206" t="s">
        <v>126</v>
      </c>
      <c r="L4" s="208" t="s">
        <v>127</v>
      </c>
      <c r="M4" s="206" t="s">
        <v>128</v>
      </c>
      <c r="N4" s="208" t="s">
        <v>129</v>
      </c>
      <c r="O4" s="206" t="s">
        <v>130</v>
      </c>
      <c r="P4" s="208" t="s">
        <v>131</v>
      </c>
      <c r="Q4" s="205" t="s">
        <v>132</v>
      </c>
      <c r="R4" s="208" t="s">
        <v>133</v>
      </c>
      <c r="S4" s="206" t="s">
        <v>134</v>
      </c>
      <c r="T4" s="208" t="s">
        <v>135</v>
      </c>
      <c r="U4" s="206" t="s">
        <v>136</v>
      </c>
      <c r="V4" s="207" t="s">
        <v>137</v>
      </c>
      <c r="W4" s="206" t="s">
        <v>138</v>
      </c>
      <c r="X4" s="208" t="s">
        <v>139</v>
      </c>
      <c r="Y4" s="206" t="s">
        <v>140</v>
      </c>
      <c r="Z4" s="208" t="s">
        <v>141</v>
      </c>
      <c r="AA4" s="206" t="s">
        <v>142</v>
      </c>
      <c r="AB4" s="208" t="s">
        <v>143</v>
      </c>
      <c r="AC4" s="205" t="s">
        <v>144</v>
      </c>
      <c r="AD4" s="208" t="s">
        <v>145</v>
      </c>
      <c r="AE4" s="206" t="s">
        <v>146</v>
      </c>
      <c r="AF4" s="208" t="s">
        <v>147</v>
      </c>
      <c r="AG4" s="206" t="s">
        <v>148</v>
      </c>
      <c r="AH4" s="208" t="s">
        <v>149</v>
      </c>
    </row>
    <row r="5" spans="1:34" ht="12.75" x14ac:dyDescent="0.35">
      <c r="A5" s="83" t="str">
        <f t="shared" ref="A5:A28" si="0">VLOOKUP(D5,VL_2020,2,FALSE)</f>
        <v>Progeny 8116 SS*</v>
      </c>
      <c r="B5" s="527" t="str">
        <f t="shared" ref="B5:B28" si="1">VLOOKUP(D5,VL_2020,3,FALSE)</f>
        <v>RR, LL </v>
      </c>
      <c r="C5" s="527" t="str">
        <f t="shared" ref="C5:C28" si="2">VLOOKUP(D5,VL_2020,4,FALSE)</f>
        <v>SS</v>
      </c>
      <c r="D5" s="514" t="s">
        <v>225</v>
      </c>
      <c r="E5" s="273">
        <v>165.73</v>
      </c>
      <c r="F5" s="274" t="s">
        <v>103</v>
      </c>
      <c r="G5" s="275">
        <v>187.69</v>
      </c>
      <c r="H5" s="274" t="s">
        <v>103</v>
      </c>
      <c r="I5" s="275">
        <v>204.03</v>
      </c>
      <c r="J5" s="623" t="s">
        <v>104</v>
      </c>
      <c r="K5" s="296">
        <v>53.366700000000002</v>
      </c>
      <c r="L5" s="309" t="s">
        <v>103</v>
      </c>
      <c r="M5" s="299">
        <v>55.55</v>
      </c>
      <c r="N5" s="309" t="s">
        <v>103</v>
      </c>
      <c r="O5" s="299">
        <v>56.133299999999998</v>
      </c>
      <c r="P5" s="624" t="s">
        <v>103</v>
      </c>
      <c r="Q5" s="296">
        <v>7.8367000000000004</v>
      </c>
      <c r="R5" s="309" t="s">
        <v>103</v>
      </c>
      <c r="S5" s="299">
        <v>8.4433000000000007</v>
      </c>
      <c r="T5" s="309" t="s">
        <v>103</v>
      </c>
      <c r="U5" s="299">
        <v>8.6257999999999999</v>
      </c>
      <c r="V5" s="624" t="s">
        <v>103</v>
      </c>
      <c r="W5" s="296">
        <v>3.6166999999999998</v>
      </c>
      <c r="X5" s="309" t="s">
        <v>103</v>
      </c>
      <c r="Y5" s="299">
        <v>3.6766999999999999</v>
      </c>
      <c r="Z5" s="309" t="s">
        <v>103</v>
      </c>
      <c r="AA5" s="299">
        <v>4.0613000000000001</v>
      </c>
      <c r="AB5" s="624" t="s">
        <v>103</v>
      </c>
      <c r="AC5" s="296">
        <v>72.113299999999995</v>
      </c>
      <c r="AD5" s="309" t="s">
        <v>103</v>
      </c>
      <c r="AE5" s="299">
        <v>72.2333</v>
      </c>
      <c r="AF5" s="309" t="s">
        <v>103</v>
      </c>
      <c r="AG5" s="299">
        <v>72.485900000000001</v>
      </c>
      <c r="AH5" s="309" t="s">
        <v>103</v>
      </c>
    </row>
    <row r="6" spans="1:34" ht="12.75" x14ac:dyDescent="0.35">
      <c r="A6" s="513" t="str">
        <f t="shared" si="0"/>
        <v xml:space="preserve">Dyna-Gro D54VC14 </v>
      </c>
      <c r="B6" s="528" t="str">
        <f t="shared" si="1"/>
        <v>RR</v>
      </c>
      <c r="C6" s="528" t="str">
        <f t="shared" si="2"/>
        <v>VT2P</v>
      </c>
      <c r="D6" s="48" t="s">
        <v>543</v>
      </c>
      <c r="E6" s="125">
        <v>164.08</v>
      </c>
      <c r="F6" s="126" t="s">
        <v>103</v>
      </c>
      <c r="G6" s="128"/>
      <c r="H6" s="126"/>
      <c r="I6" s="128"/>
      <c r="J6" s="129"/>
      <c r="K6" s="302">
        <v>52.3</v>
      </c>
      <c r="L6" s="198" t="s">
        <v>103</v>
      </c>
      <c r="M6" s="307"/>
      <c r="N6" s="198"/>
      <c r="O6" s="307"/>
      <c r="P6" s="306"/>
      <c r="Q6" s="302">
        <v>7.9566999999999997</v>
      </c>
      <c r="R6" s="198" t="s">
        <v>103</v>
      </c>
      <c r="S6" s="307"/>
      <c r="T6" s="198"/>
      <c r="U6" s="307"/>
      <c r="V6" s="306"/>
      <c r="W6" s="302">
        <v>3.7867000000000002</v>
      </c>
      <c r="X6" s="198" t="s">
        <v>103</v>
      </c>
      <c r="Y6" s="307"/>
      <c r="Z6" s="198"/>
      <c r="AA6" s="307"/>
      <c r="AB6" s="306"/>
      <c r="AC6" s="302">
        <v>71.930000000000007</v>
      </c>
      <c r="AD6" s="198" t="s">
        <v>103</v>
      </c>
      <c r="AE6" s="307"/>
      <c r="AF6" s="198"/>
      <c r="AG6" s="307"/>
      <c r="AH6" s="198"/>
    </row>
    <row r="7" spans="1:34" ht="12.75" x14ac:dyDescent="0.35">
      <c r="A7" s="47" t="str">
        <f t="shared" si="0"/>
        <v>Augusta A7268 VT2Pro</v>
      </c>
      <c r="B7" s="529" t="str">
        <f t="shared" si="1"/>
        <v>RR</v>
      </c>
      <c r="C7" s="529" t="str">
        <f t="shared" si="2"/>
        <v>VT2P</v>
      </c>
      <c r="D7" s="48" t="s">
        <v>542</v>
      </c>
      <c r="E7" s="281">
        <v>163.69999999999999</v>
      </c>
      <c r="F7" s="282" t="s">
        <v>103</v>
      </c>
      <c r="G7" s="283"/>
      <c r="H7" s="282"/>
      <c r="I7" s="283"/>
      <c r="J7" s="284"/>
      <c r="K7" s="298">
        <v>51.933300000000003</v>
      </c>
      <c r="L7" s="311" t="s">
        <v>103</v>
      </c>
      <c r="M7" s="301"/>
      <c r="N7" s="311"/>
      <c r="O7" s="301"/>
      <c r="P7" s="312"/>
      <c r="Q7" s="298">
        <v>8.0667000000000009</v>
      </c>
      <c r="R7" s="311" t="s">
        <v>103</v>
      </c>
      <c r="S7" s="301"/>
      <c r="T7" s="311"/>
      <c r="U7" s="301"/>
      <c r="V7" s="312"/>
      <c r="W7" s="298">
        <v>3.5432999999999999</v>
      </c>
      <c r="X7" s="311" t="s">
        <v>103</v>
      </c>
      <c r="Y7" s="301"/>
      <c r="Z7" s="311"/>
      <c r="AA7" s="301"/>
      <c r="AB7" s="312"/>
      <c r="AC7" s="298">
        <v>72.416700000000006</v>
      </c>
      <c r="AD7" s="311" t="s">
        <v>103</v>
      </c>
      <c r="AE7" s="301"/>
      <c r="AF7" s="311"/>
      <c r="AG7" s="301"/>
      <c r="AH7" s="311"/>
    </row>
    <row r="8" spans="1:34" ht="12.75" x14ac:dyDescent="0.35">
      <c r="A8" s="47" t="str">
        <f t="shared" si="0"/>
        <v xml:space="preserve">Innvictis A1462 </v>
      </c>
      <c r="B8" s="529" t="str">
        <f t="shared" si="1"/>
        <v>RR</v>
      </c>
      <c r="C8" s="529" t="str">
        <f t="shared" si="2"/>
        <v>VT2P</v>
      </c>
      <c r="D8" s="280" t="s">
        <v>546</v>
      </c>
      <c r="E8" s="125">
        <v>162.69</v>
      </c>
      <c r="F8" s="126" t="s">
        <v>103</v>
      </c>
      <c r="G8" s="128"/>
      <c r="H8" s="126"/>
      <c r="I8" s="128"/>
      <c r="J8" s="129"/>
      <c r="K8" s="302">
        <v>53.966700000000003</v>
      </c>
      <c r="L8" s="198" t="s">
        <v>103</v>
      </c>
      <c r="M8" s="307"/>
      <c r="N8" s="198"/>
      <c r="O8" s="307"/>
      <c r="P8" s="306"/>
      <c r="Q8" s="302">
        <v>8.4566999999999997</v>
      </c>
      <c r="R8" s="198" t="s">
        <v>103</v>
      </c>
      <c r="S8" s="307"/>
      <c r="T8" s="198"/>
      <c r="U8" s="307"/>
      <c r="V8" s="306"/>
      <c r="W8" s="302">
        <v>3.85</v>
      </c>
      <c r="X8" s="198" t="s">
        <v>103</v>
      </c>
      <c r="Y8" s="307"/>
      <c r="Z8" s="198"/>
      <c r="AA8" s="307"/>
      <c r="AB8" s="306"/>
      <c r="AC8" s="302">
        <v>72.043300000000002</v>
      </c>
      <c r="AD8" s="198" t="s">
        <v>103</v>
      </c>
      <c r="AE8" s="307"/>
      <c r="AF8" s="198"/>
      <c r="AG8" s="307"/>
      <c r="AH8" s="198"/>
    </row>
    <row r="9" spans="1:34" ht="12.75" x14ac:dyDescent="0.35">
      <c r="A9" s="47" t="str">
        <f t="shared" si="0"/>
        <v>Revere 1627 TC</v>
      </c>
      <c r="B9" s="529" t="str">
        <f t="shared" si="1"/>
        <v>RR</v>
      </c>
      <c r="C9" s="529" t="str">
        <f t="shared" si="2"/>
        <v>TRE</v>
      </c>
      <c r="D9" s="48" t="s">
        <v>555</v>
      </c>
      <c r="E9" s="281">
        <v>160.16</v>
      </c>
      <c r="F9" s="282" t="s">
        <v>103</v>
      </c>
      <c r="G9" s="283"/>
      <c r="H9" s="282"/>
      <c r="I9" s="283"/>
      <c r="J9" s="284"/>
      <c r="K9" s="298">
        <v>54.2333</v>
      </c>
      <c r="L9" s="311" t="s">
        <v>103</v>
      </c>
      <c r="M9" s="301"/>
      <c r="N9" s="311"/>
      <c r="O9" s="301"/>
      <c r="P9" s="312"/>
      <c r="Q9" s="298">
        <v>8.4267000000000003</v>
      </c>
      <c r="R9" s="311" t="s">
        <v>103</v>
      </c>
      <c r="S9" s="301"/>
      <c r="T9" s="311"/>
      <c r="U9" s="301"/>
      <c r="V9" s="312"/>
      <c r="W9" s="298">
        <v>3.68</v>
      </c>
      <c r="X9" s="311" t="s">
        <v>103</v>
      </c>
      <c r="Y9" s="301"/>
      <c r="Z9" s="311"/>
      <c r="AA9" s="301"/>
      <c r="AB9" s="312"/>
      <c r="AC9" s="298">
        <v>72.136700000000005</v>
      </c>
      <c r="AD9" s="311" t="s">
        <v>103</v>
      </c>
      <c r="AE9" s="301"/>
      <c r="AF9" s="311"/>
      <c r="AG9" s="301"/>
      <c r="AH9" s="311"/>
    </row>
    <row r="10" spans="1:34" ht="12.75" x14ac:dyDescent="0.35">
      <c r="A10" s="280" t="str">
        <f t="shared" si="0"/>
        <v xml:space="preserve">Dekalb DKC65-99** </v>
      </c>
      <c r="B10" s="530" t="str">
        <f t="shared" si="1"/>
        <v>RR</v>
      </c>
      <c r="C10" s="530" t="str">
        <f t="shared" si="2"/>
        <v>TRE</v>
      </c>
      <c r="D10" s="48" t="s">
        <v>212</v>
      </c>
      <c r="E10" s="125">
        <v>159.4</v>
      </c>
      <c r="F10" s="126" t="s">
        <v>103</v>
      </c>
      <c r="G10" s="128">
        <v>184.56</v>
      </c>
      <c r="H10" s="126" t="s">
        <v>103</v>
      </c>
      <c r="I10" s="128">
        <v>207.79</v>
      </c>
      <c r="J10" s="129" t="s">
        <v>104</v>
      </c>
      <c r="K10" s="302">
        <v>54.8</v>
      </c>
      <c r="L10" s="198" t="s">
        <v>103</v>
      </c>
      <c r="M10" s="307">
        <v>56.183300000000003</v>
      </c>
      <c r="N10" s="198" t="s">
        <v>103</v>
      </c>
      <c r="O10" s="307">
        <v>56.166699999999999</v>
      </c>
      <c r="P10" s="306" t="s">
        <v>103</v>
      </c>
      <c r="Q10" s="302">
        <v>7.7</v>
      </c>
      <c r="R10" s="198" t="s">
        <v>103</v>
      </c>
      <c r="S10" s="307">
        <v>8.6333000000000002</v>
      </c>
      <c r="T10" s="198" t="s">
        <v>103</v>
      </c>
      <c r="U10" s="307">
        <v>8.6736000000000004</v>
      </c>
      <c r="V10" s="306" t="s">
        <v>103</v>
      </c>
      <c r="W10" s="302">
        <v>3.5733000000000001</v>
      </c>
      <c r="X10" s="198" t="s">
        <v>103</v>
      </c>
      <c r="Y10" s="307">
        <v>3.73</v>
      </c>
      <c r="Z10" s="198" t="s">
        <v>103</v>
      </c>
      <c r="AA10" s="307">
        <v>4.1231999999999998</v>
      </c>
      <c r="AB10" s="306" t="s">
        <v>103</v>
      </c>
      <c r="AC10" s="302">
        <v>73.34</v>
      </c>
      <c r="AD10" s="198" t="s">
        <v>103</v>
      </c>
      <c r="AE10" s="307">
        <v>72.5</v>
      </c>
      <c r="AF10" s="198" t="s">
        <v>103</v>
      </c>
      <c r="AG10" s="307">
        <v>72.703100000000006</v>
      </c>
      <c r="AH10" s="198" t="s">
        <v>103</v>
      </c>
    </row>
    <row r="11" spans="1:34" ht="12.75" x14ac:dyDescent="0.35">
      <c r="A11" s="280" t="str">
        <f t="shared" si="0"/>
        <v xml:space="preserve">Dyna-Gro D55VC80 </v>
      </c>
      <c r="B11" s="530" t="str">
        <f t="shared" si="1"/>
        <v>RR</v>
      </c>
      <c r="C11" s="530" t="str">
        <f t="shared" si="2"/>
        <v>VT2P </v>
      </c>
      <c r="D11" s="280" t="s">
        <v>217</v>
      </c>
      <c r="E11" s="125">
        <v>159.04</v>
      </c>
      <c r="F11" s="126" t="s">
        <v>103</v>
      </c>
      <c r="G11" s="128">
        <v>184.06</v>
      </c>
      <c r="H11" s="126" t="s">
        <v>103</v>
      </c>
      <c r="I11" s="128">
        <v>208.54</v>
      </c>
      <c r="J11" s="129" t="s">
        <v>103</v>
      </c>
      <c r="K11" s="302">
        <v>55.2</v>
      </c>
      <c r="L11" s="198" t="s">
        <v>103</v>
      </c>
      <c r="M11" s="307">
        <v>56.183300000000003</v>
      </c>
      <c r="N11" s="198" t="s">
        <v>103</v>
      </c>
      <c r="O11" s="307">
        <v>55.322200000000002</v>
      </c>
      <c r="P11" s="306" t="s">
        <v>103</v>
      </c>
      <c r="Q11" s="302">
        <v>7.8632999999999997</v>
      </c>
      <c r="R11" s="198" t="s">
        <v>103</v>
      </c>
      <c r="S11" s="307">
        <v>8.4517000000000007</v>
      </c>
      <c r="T11" s="198" t="s">
        <v>103</v>
      </c>
      <c r="U11" s="307">
        <v>8.8154000000000003</v>
      </c>
      <c r="V11" s="306" t="s">
        <v>103</v>
      </c>
      <c r="W11" s="302">
        <v>3.69</v>
      </c>
      <c r="X11" s="198" t="s">
        <v>103</v>
      </c>
      <c r="Y11" s="307">
        <v>3.6417000000000002</v>
      </c>
      <c r="Z11" s="198" t="s">
        <v>103</v>
      </c>
      <c r="AA11" s="307">
        <v>4.13</v>
      </c>
      <c r="AB11" s="306" t="s">
        <v>103</v>
      </c>
      <c r="AC11" s="302">
        <v>71.793300000000002</v>
      </c>
      <c r="AD11" s="198" t="s">
        <v>103</v>
      </c>
      <c r="AE11" s="307">
        <v>72.040000000000006</v>
      </c>
      <c r="AF11" s="198" t="s">
        <v>103</v>
      </c>
      <c r="AG11" s="307">
        <v>72.028400000000005</v>
      </c>
      <c r="AH11" s="198" t="s">
        <v>103</v>
      </c>
    </row>
    <row r="12" spans="1:34" ht="12.75" x14ac:dyDescent="0.35">
      <c r="A12" s="47" t="str">
        <f t="shared" si="0"/>
        <v xml:space="preserve">LG Seeds 66C06 </v>
      </c>
      <c r="B12" s="529" t="str">
        <f t="shared" si="1"/>
        <v>RR</v>
      </c>
      <c r="C12" s="529" t="str">
        <f t="shared" si="2"/>
        <v>VT2P</v>
      </c>
      <c r="D12" s="280" t="s">
        <v>549</v>
      </c>
      <c r="E12" s="281">
        <v>158.59</v>
      </c>
      <c r="F12" s="282" t="s">
        <v>103</v>
      </c>
      <c r="G12" s="283"/>
      <c r="H12" s="282"/>
      <c r="I12" s="283"/>
      <c r="J12" s="284"/>
      <c r="K12" s="298">
        <v>54</v>
      </c>
      <c r="L12" s="311" t="s">
        <v>103</v>
      </c>
      <c r="M12" s="301"/>
      <c r="N12" s="311"/>
      <c r="O12" s="301"/>
      <c r="P12" s="312"/>
      <c r="Q12" s="298">
        <v>8.0050000000000008</v>
      </c>
      <c r="R12" s="311" t="s">
        <v>103</v>
      </c>
      <c r="S12" s="301"/>
      <c r="T12" s="311"/>
      <c r="U12" s="301"/>
      <c r="V12" s="312"/>
      <c r="W12" s="298">
        <v>3.85</v>
      </c>
      <c r="X12" s="311" t="s">
        <v>103</v>
      </c>
      <c r="Y12" s="301"/>
      <c r="Z12" s="311"/>
      <c r="AA12" s="301"/>
      <c r="AB12" s="312"/>
      <c r="AC12" s="298">
        <v>73.015000000000001</v>
      </c>
      <c r="AD12" s="311" t="s">
        <v>103</v>
      </c>
      <c r="AE12" s="301"/>
      <c r="AF12" s="311"/>
      <c r="AG12" s="301"/>
      <c r="AH12" s="311"/>
    </row>
    <row r="13" spans="1:34" ht="12.75" x14ac:dyDescent="0.35">
      <c r="A13" s="47" t="str">
        <f t="shared" si="0"/>
        <v xml:space="preserve">Dekalb DKC66-18 </v>
      </c>
      <c r="B13" s="529" t="str">
        <f t="shared" si="1"/>
        <v>RR</v>
      </c>
      <c r="C13" s="529" t="str">
        <f t="shared" si="2"/>
        <v>VT2P</v>
      </c>
      <c r="D13" s="280" t="s">
        <v>213</v>
      </c>
      <c r="E13" s="281">
        <v>158.58000000000001</v>
      </c>
      <c r="F13" s="282" t="s">
        <v>103</v>
      </c>
      <c r="G13" s="283">
        <v>184.74</v>
      </c>
      <c r="H13" s="282" t="s">
        <v>103</v>
      </c>
      <c r="I13" s="283">
        <v>205.86</v>
      </c>
      <c r="J13" s="284" t="s">
        <v>104</v>
      </c>
      <c r="K13" s="298">
        <v>51.933300000000003</v>
      </c>
      <c r="L13" s="311" t="s">
        <v>103</v>
      </c>
      <c r="M13" s="301">
        <v>53.7667</v>
      </c>
      <c r="N13" s="311" t="s">
        <v>103</v>
      </c>
      <c r="O13" s="301">
        <v>54.477800000000002</v>
      </c>
      <c r="P13" s="312" t="s">
        <v>103</v>
      </c>
      <c r="Q13" s="298">
        <v>7.5867000000000004</v>
      </c>
      <c r="R13" s="311" t="s">
        <v>103</v>
      </c>
      <c r="S13" s="301">
        <v>8.1382999999999992</v>
      </c>
      <c r="T13" s="311" t="s">
        <v>103</v>
      </c>
      <c r="U13" s="301">
        <v>8.3698999999999995</v>
      </c>
      <c r="V13" s="312" t="s">
        <v>103</v>
      </c>
      <c r="W13" s="298">
        <v>3.7067000000000001</v>
      </c>
      <c r="X13" s="311" t="s">
        <v>103</v>
      </c>
      <c r="Y13" s="301">
        <v>3.73</v>
      </c>
      <c r="Z13" s="311" t="s">
        <v>103</v>
      </c>
      <c r="AA13" s="301">
        <v>4.1967999999999996</v>
      </c>
      <c r="AB13" s="312" t="s">
        <v>103</v>
      </c>
      <c r="AC13" s="298">
        <v>73.006699999999995</v>
      </c>
      <c r="AD13" s="311" t="s">
        <v>103</v>
      </c>
      <c r="AE13" s="301">
        <v>72.77</v>
      </c>
      <c r="AF13" s="311" t="s">
        <v>103</v>
      </c>
      <c r="AG13" s="301">
        <v>72.633399999999995</v>
      </c>
      <c r="AH13" s="311" t="s">
        <v>103</v>
      </c>
    </row>
    <row r="14" spans="1:34" ht="12.75" x14ac:dyDescent="0.35">
      <c r="A14" s="280" t="str">
        <f t="shared" si="0"/>
        <v>Innvictis A1551 VT2P</v>
      </c>
      <c r="B14" s="530" t="str">
        <f t="shared" si="1"/>
        <v>RR</v>
      </c>
      <c r="C14" s="530" t="str">
        <f t="shared" si="2"/>
        <v>VT2P</v>
      </c>
      <c r="D14" s="48" t="s">
        <v>547</v>
      </c>
      <c r="E14" s="281">
        <v>157.97</v>
      </c>
      <c r="F14" s="282" t="s">
        <v>103</v>
      </c>
      <c r="G14" s="283"/>
      <c r="H14" s="282"/>
      <c r="I14" s="283"/>
      <c r="J14" s="284"/>
      <c r="K14" s="298">
        <v>52.633299999999998</v>
      </c>
      <c r="L14" s="311" t="s">
        <v>103</v>
      </c>
      <c r="M14" s="301"/>
      <c r="N14" s="311"/>
      <c r="O14" s="301"/>
      <c r="P14" s="312"/>
      <c r="Q14" s="298">
        <v>8.7532999999999994</v>
      </c>
      <c r="R14" s="311" t="s">
        <v>103</v>
      </c>
      <c r="S14" s="301"/>
      <c r="T14" s="311"/>
      <c r="U14" s="301"/>
      <c r="V14" s="312"/>
      <c r="W14" s="298">
        <v>3.56</v>
      </c>
      <c r="X14" s="311" t="s">
        <v>103</v>
      </c>
      <c r="Y14" s="301"/>
      <c r="Z14" s="311"/>
      <c r="AA14" s="301"/>
      <c r="AB14" s="312"/>
      <c r="AC14" s="298">
        <v>72.7</v>
      </c>
      <c r="AD14" s="311" t="s">
        <v>103</v>
      </c>
      <c r="AE14" s="301"/>
      <c r="AF14" s="311"/>
      <c r="AG14" s="301"/>
      <c r="AH14" s="311"/>
    </row>
    <row r="15" spans="1:34" ht="12.75" x14ac:dyDescent="0.35">
      <c r="A15" s="280" t="str">
        <f t="shared" si="0"/>
        <v>LG Seeds LG66C44 VT2Pro**</v>
      </c>
      <c r="B15" s="530" t="str">
        <f t="shared" si="1"/>
        <v>RR</v>
      </c>
      <c r="C15" s="530" t="str">
        <f t="shared" si="2"/>
        <v>VT2P</v>
      </c>
      <c r="D15" s="280" t="s">
        <v>218</v>
      </c>
      <c r="E15" s="125">
        <v>157.69999999999999</v>
      </c>
      <c r="F15" s="126" t="s">
        <v>103</v>
      </c>
      <c r="G15" s="128">
        <v>183.12</v>
      </c>
      <c r="H15" s="126" t="s">
        <v>103</v>
      </c>
      <c r="I15" s="128">
        <v>205.56</v>
      </c>
      <c r="J15" s="129" t="s">
        <v>104</v>
      </c>
      <c r="K15" s="302">
        <v>56.433300000000003</v>
      </c>
      <c r="L15" s="198" t="s">
        <v>103</v>
      </c>
      <c r="M15" s="307">
        <v>56.25</v>
      </c>
      <c r="N15" s="198" t="s">
        <v>103</v>
      </c>
      <c r="O15" s="307">
        <v>56.0794</v>
      </c>
      <c r="P15" s="306" t="s">
        <v>103</v>
      </c>
      <c r="Q15" s="302">
        <v>8.4733000000000001</v>
      </c>
      <c r="R15" s="198" t="s">
        <v>103</v>
      </c>
      <c r="S15" s="307">
        <v>8.7750000000000004</v>
      </c>
      <c r="T15" s="198" t="s">
        <v>103</v>
      </c>
      <c r="U15" s="307">
        <v>9.0177999999999994</v>
      </c>
      <c r="V15" s="306" t="s">
        <v>103</v>
      </c>
      <c r="W15" s="302">
        <v>3.6633</v>
      </c>
      <c r="X15" s="198" t="s">
        <v>103</v>
      </c>
      <c r="Y15" s="307">
        <v>3.645</v>
      </c>
      <c r="Z15" s="198" t="s">
        <v>103</v>
      </c>
      <c r="AA15" s="307">
        <v>4.1177000000000001</v>
      </c>
      <c r="AB15" s="306" t="s">
        <v>103</v>
      </c>
      <c r="AC15" s="302">
        <v>72.34</v>
      </c>
      <c r="AD15" s="198" t="s">
        <v>103</v>
      </c>
      <c r="AE15" s="307">
        <v>72.353300000000004</v>
      </c>
      <c r="AF15" s="198" t="s">
        <v>103</v>
      </c>
      <c r="AG15" s="307">
        <v>72.302999999999997</v>
      </c>
      <c r="AH15" s="198" t="s">
        <v>103</v>
      </c>
    </row>
    <row r="16" spans="1:34" ht="12.75" x14ac:dyDescent="0.35">
      <c r="A16" s="513" t="str">
        <f t="shared" si="0"/>
        <v>Progeny 9114 VT2P*</v>
      </c>
      <c r="B16" s="528" t="str">
        <f t="shared" si="1"/>
        <v>RR</v>
      </c>
      <c r="C16" s="528" t="str">
        <f t="shared" si="2"/>
        <v>VT2P</v>
      </c>
      <c r="D16" s="280" t="s">
        <v>226</v>
      </c>
      <c r="E16" s="125">
        <v>157.16</v>
      </c>
      <c r="F16" s="126" t="s">
        <v>103</v>
      </c>
      <c r="G16" s="128">
        <v>183.54</v>
      </c>
      <c r="H16" s="126" t="s">
        <v>103</v>
      </c>
      <c r="I16" s="128">
        <v>200.71</v>
      </c>
      <c r="J16" s="129" t="s">
        <v>177</v>
      </c>
      <c r="K16" s="302">
        <v>53.433300000000003</v>
      </c>
      <c r="L16" s="198" t="s">
        <v>103</v>
      </c>
      <c r="M16" s="307">
        <v>54.1</v>
      </c>
      <c r="N16" s="198" t="s">
        <v>103</v>
      </c>
      <c r="O16" s="307">
        <v>54.944400000000002</v>
      </c>
      <c r="P16" s="306" t="s">
        <v>103</v>
      </c>
      <c r="Q16" s="302">
        <v>8.4932999999999996</v>
      </c>
      <c r="R16" s="198" t="s">
        <v>103</v>
      </c>
      <c r="S16" s="307">
        <v>8.4916999999999998</v>
      </c>
      <c r="T16" s="198" t="s">
        <v>103</v>
      </c>
      <c r="U16" s="307">
        <v>8.5002999999999993</v>
      </c>
      <c r="V16" s="306" t="s">
        <v>103</v>
      </c>
      <c r="W16" s="302">
        <v>3.6233</v>
      </c>
      <c r="X16" s="198" t="s">
        <v>103</v>
      </c>
      <c r="Y16" s="307">
        <v>3.66</v>
      </c>
      <c r="Z16" s="198" t="s">
        <v>103</v>
      </c>
      <c r="AA16" s="307">
        <v>4.1368999999999998</v>
      </c>
      <c r="AB16" s="306" t="s">
        <v>103</v>
      </c>
      <c r="AC16" s="302">
        <v>72.4833</v>
      </c>
      <c r="AD16" s="198" t="s">
        <v>103</v>
      </c>
      <c r="AE16" s="307">
        <v>72.616699999999994</v>
      </c>
      <c r="AF16" s="198" t="s">
        <v>103</v>
      </c>
      <c r="AG16" s="307">
        <v>72.662599999999998</v>
      </c>
      <c r="AH16" s="198" t="s">
        <v>103</v>
      </c>
    </row>
    <row r="17" spans="1:34" ht="12.75" x14ac:dyDescent="0.35">
      <c r="A17" s="513" t="str">
        <f t="shared" si="0"/>
        <v xml:space="preserve">Dekalb DKC65-95** </v>
      </c>
      <c r="B17" s="528" t="str">
        <f t="shared" si="1"/>
        <v>RR</v>
      </c>
      <c r="C17" s="528" t="str">
        <f t="shared" si="2"/>
        <v>VT2P</v>
      </c>
      <c r="D17" s="511" t="s">
        <v>211</v>
      </c>
      <c r="E17" s="125">
        <v>156.86000000000001</v>
      </c>
      <c r="F17" s="572" t="s">
        <v>103</v>
      </c>
      <c r="G17" s="574">
        <v>185.27</v>
      </c>
      <c r="H17" s="572" t="s">
        <v>103</v>
      </c>
      <c r="I17" s="574">
        <v>203.49</v>
      </c>
      <c r="J17" s="129" t="s">
        <v>104</v>
      </c>
      <c r="K17" s="302">
        <v>52.366700000000002</v>
      </c>
      <c r="L17" s="613" t="s">
        <v>103</v>
      </c>
      <c r="M17" s="587">
        <v>54.933300000000003</v>
      </c>
      <c r="N17" s="613" t="s">
        <v>103</v>
      </c>
      <c r="O17" s="587">
        <v>55.8444</v>
      </c>
      <c r="P17" s="306" t="s">
        <v>103</v>
      </c>
      <c r="Q17" s="302">
        <v>8.0366999999999997</v>
      </c>
      <c r="R17" s="613" t="s">
        <v>103</v>
      </c>
      <c r="S17" s="587">
        <v>8.6549999999999994</v>
      </c>
      <c r="T17" s="613" t="s">
        <v>103</v>
      </c>
      <c r="U17" s="587">
        <v>8.7406000000000006</v>
      </c>
      <c r="V17" s="306" t="s">
        <v>103</v>
      </c>
      <c r="W17" s="302">
        <v>3.6166999999999998</v>
      </c>
      <c r="X17" s="613" t="s">
        <v>103</v>
      </c>
      <c r="Y17" s="587">
        <v>3.66</v>
      </c>
      <c r="Z17" s="613" t="s">
        <v>103</v>
      </c>
      <c r="AA17" s="587">
        <v>4.1172000000000004</v>
      </c>
      <c r="AB17" s="306" t="s">
        <v>103</v>
      </c>
      <c r="AC17" s="302">
        <v>73.069999999999993</v>
      </c>
      <c r="AD17" s="613" t="s">
        <v>103</v>
      </c>
      <c r="AE17" s="587">
        <v>72.411699999999996</v>
      </c>
      <c r="AF17" s="613" t="s">
        <v>103</v>
      </c>
      <c r="AG17" s="587">
        <v>72.565399999999997</v>
      </c>
      <c r="AH17" s="613" t="s">
        <v>103</v>
      </c>
    </row>
    <row r="18" spans="1:34" ht="12.75" x14ac:dyDescent="0.35">
      <c r="A18" s="47" t="str">
        <f t="shared" si="0"/>
        <v>AgriGold A645-16 VT2RIB***</v>
      </c>
      <c r="B18" s="529" t="str">
        <f t="shared" si="1"/>
        <v>RR</v>
      </c>
      <c r="C18" s="529" t="str">
        <f t="shared" si="2"/>
        <v>VT2P</v>
      </c>
      <c r="D18" s="280" t="s">
        <v>210</v>
      </c>
      <c r="E18" s="281">
        <v>156.66</v>
      </c>
      <c r="F18" s="282" t="s">
        <v>103</v>
      </c>
      <c r="G18" s="283">
        <v>184.33</v>
      </c>
      <c r="H18" s="282" t="s">
        <v>103</v>
      </c>
      <c r="I18" s="283">
        <v>206.33</v>
      </c>
      <c r="J18" s="284" t="s">
        <v>104</v>
      </c>
      <c r="K18" s="298">
        <v>55.8</v>
      </c>
      <c r="L18" s="311" t="s">
        <v>103</v>
      </c>
      <c r="M18" s="301">
        <v>54.716700000000003</v>
      </c>
      <c r="N18" s="311" t="s">
        <v>103</v>
      </c>
      <c r="O18" s="301">
        <v>54.522199999999998</v>
      </c>
      <c r="P18" s="312" t="s">
        <v>103</v>
      </c>
      <c r="Q18" s="298">
        <v>8.2632999999999992</v>
      </c>
      <c r="R18" s="311" t="s">
        <v>103</v>
      </c>
      <c r="S18" s="301">
        <v>8.6483000000000008</v>
      </c>
      <c r="T18" s="311" t="s">
        <v>103</v>
      </c>
      <c r="U18" s="301">
        <v>8.8544999999999998</v>
      </c>
      <c r="V18" s="312" t="s">
        <v>103</v>
      </c>
      <c r="W18" s="298">
        <v>3.5632999999999999</v>
      </c>
      <c r="X18" s="311" t="s">
        <v>103</v>
      </c>
      <c r="Y18" s="301">
        <v>3.5950000000000002</v>
      </c>
      <c r="Z18" s="311" t="s">
        <v>103</v>
      </c>
      <c r="AA18" s="301">
        <v>3.9910999999999999</v>
      </c>
      <c r="AB18" s="312" t="s">
        <v>103</v>
      </c>
      <c r="AC18" s="298">
        <v>72.786699999999996</v>
      </c>
      <c r="AD18" s="311" t="s">
        <v>103</v>
      </c>
      <c r="AE18" s="301">
        <v>72.66</v>
      </c>
      <c r="AF18" s="311" t="s">
        <v>103</v>
      </c>
      <c r="AG18" s="301">
        <v>72.757199999999997</v>
      </c>
      <c r="AH18" s="311" t="s">
        <v>103</v>
      </c>
    </row>
    <row r="19" spans="1:34" ht="12.75" x14ac:dyDescent="0.35">
      <c r="A19" s="47" t="str">
        <f t="shared" si="0"/>
        <v xml:space="preserve">Innvictis A1689 </v>
      </c>
      <c r="B19" s="529" t="str">
        <f t="shared" si="1"/>
        <v>RR</v>
      </c>
      <c r="C19" s="529" t="str">
        <f t="shared" si="2"/>
        <v>TRE</v>
      </c>
      <c r="D19" s="280" t="s">
        <v>548</v>
      </c>
      <c r="E19" s="281">
        <v>156.57</v>
      </c>
      <c r="F19" s="282" t="s">
        <v>103</v>
      </c>
      <c r="G19" s="283"/>
      <c r="H19" s="282"/>
      <c r="I19" s="283"/>
      <c r="J19" s="284"/>
      <c r="K19" s="298">
        <v>55.1</v>
      </c>
      <c r="L19" s="311" t="s">
        <v>103</v>
      </c>
      <c r="M19" s="301"/>
      <c r="N19" s="311"/>
      <c r="O19" s="301"/>
      <c r="P19" s="312"/>
      <c r="Q19" s="298">
        <v>8.48</v>
      </c>
      <c r="R19" s="311" t="s">
        <v>103</v>
      </c>
      <c r="S19" s="301"/>
      <c r="T19" s="311"/>
      <c r="U19" s="301"/>
      <c r="V19" s="312"/>
      <c r="W19" s="298">
        <v>3.6633</v>
      </c>
      <c r="X19" s="311" t="s">
        <v>103</v>
      </c>
      <c r="Y19" s="301"/>
      <c r="Z19" s="311"/>
      <c r="AA19" s="301"/>
      <c r="AB19" s="312"/>
      <c r="AC19" s="298">
        <v>73.066699999999997</v>
      </c>
      <c r="AD19" s="311" t="s">
        <v>103</v>
      </c>
      <c r="AE19" s="301"/>
      <c r="AF19" s="311"/>
      <c r="AG19" s="301"/>
      <c r="AH19" s="311"/>
    </row>
    <row r="20" spans="1:34" ht="12.75" x14ac:dyDescent="0.35">
      <c r="A20" s="280" t="str">
        <f t="shared" si="0"/>
        <v>Augusta A7168 VT2Pro</v>
      </c>
      <c r="B20" s="530" t="str">
        <f t="shared" si="1"/>
        <v>RR</v>
      </c>
      <c r="C20" s="530" t="str">
        <f t="shared" si="2"/>
        <v>VT2P</v>
      </c>
      <c r="D20" s="280" t="s">
        <v>541</v>
      </c>
      <c r="E20" s="125">
        <v>156.06</v>
      </c>
      <c r="F20" s="126" t="s">
        <v>103</v>
      </c>
      <c r="G20" s="128"/>
      <c r="H20" s="126"/>
      <c r="I20" s="128"/>
      <c r="J20" s="129"/>
      <c r="K20" s="302">
        <v>54.066699999999997</v>
      </c>
      <c r="L20" s="198" t="s">
        <v>103</v>
      </c>
      <c r="M20" s="307"/>
      <c r="N20" s="198"/>
      <c r="O20" s="307"/>
      <c r="P20" s="306"/>
      <c r="Q20" s="302">
        <v>7.5133000000000001</v>
      </c>
      <c r="R20" s="198" t="s">
        <v>103</v>
      </c>
      <c r="S20" s="307"/>
      <c r="T20" s="198"/>
      <c r="U20" s="307"/>
      <c r="V20" s="306"/>
      <c r="W20" s="302">
        <v>3.6366999999999998</v>
      </c>
      <c r="X20" s="198" t="s">
        <v>103</v>
      </c>
      <c r="Y20" s="307"/>
      <c r="Z20" s="198"/>
      <c r="AA20" s="307"/>
      <c r="AB20" s="306"/>
      <c r="AC20" s="302">
        <v>72.86</v>
      </c>
      <c r="AD20" s="198" t="s">
        <v>103</v>
      </c>
      <c r="AE20" s="307"/>
      <c r="AF20" s="198"/>
      <c r="AG20" s="307"/>
      <c r="AH20" s="198"/>
    </row>
    <row r="21" spans="1:34" ht="12.75" x14ac:dyDescent="0.35">
      <c r="A21" s="280" t="str">
        <f t="shared" si="0"/>
        <v>Innvictis A1457 VT2P</v>
      </c>
      <c r="B21" s="530" t="str">
        <f t="shared" si="1"/>
        <v>RR</v>
      </c>
      <c r="C21" s="530" t="str">
        <f t="shared" si="2"/>
        <v>VT2P</v>
      </c>
      <c r="D21" s="48" t="s">
        <v>545</v>
      </c>
      <c r="E21" s="281">
        <v>155.52000000000001</v>
      </c>
      <c r="F21" s="282" t="s">
        <v>103</v>
      </c>
      <c r="G21" s="283"/>
      <c r="H21" s="282"/>
      <c r="I21" s="283"/>
      <c r="J21" s="284"/>
      <c r="K21" s="298">
        <v>52.433300000000003</v>
      </c>
      <c r="L21" s="311" t="s">
        <v>103</v>
      </c>
      <c r="M21" s="301"/>
      <c r="N21" s="311"/>
      <c r="O21" s="301"/>
      <c r="P21" s="312"/>
      <c r="Q21" s="298">
        <v>8.2033000000000005</v>
      </c>
      <c r="R21" s="311" t="s">
        <v>103</v>
      </c>
      <c r="S21" s="301"/>
      <c r="T21" s="311"/>
      <c r="U21" s="301"/>
      <c r="V21" s="312"/>
      <c r="W21" s="298">
        <v>3.5533000000000001</v>
      </c>
      <c r="X21" s="311" t="s">
        <v>103</v>
      </c>
      <c r="Y21" s="301"/>
      <c r="Z21" s="311"/>
      <c r="AA21" s="301"/>
      <c r="AB21" s="312"/>
      <c r="AC21" s="298">
        <v>72.866699999999994</v>
      </c>
      <c r="AD21" s="311" t="s">
        <v>103</v>
      </c>
      <c r="AE21" s="301"/>
      <c r="AF21" s="311"/>
      <c r="AG21" s="301"/>
      <c r="AH21" s="311"/>
    </row>
    <row r="22" spans="1:34" ht="12.75" x14ac:dyDescent="0.35">
      <c r="A22" s="280" t="str">
        <f t="shared" si="0"/>
        <v>Revere ZS1525 3220A</v>
      </c>
      <c r="B22" s="530" t="str">
        <f t="shared" si="1"/>
        <v>RR, LL </v>
      </c>
      <c r="C22" s="530" t="str">
        <f t="shared" si="2"/>
        <v>3220A</v>
      </c>
      <c r="D22" s="48" t="s">
        <v>556</v>
      </c>
      <c r="E22" s="281">
        <v>154.72999999999999</v>
      </c>
      <c r="F22" s="282" t="s">
        <v>103</v>
      </c>
      <c r="G22" s="283"/>
      <c r="H22" s="282"/>
      <c r="I22" s="283"/>
      <c r="J22" s="284"/>
      <c r="K22" s="298">
        <v>54.333300000000001</v>
      </c>
      <c r="L22" s="311" t="s">
        <v>103</v>
      </c>
      <c r="M22" s="301"/>
      <c r="N22" s="311"/>
      <c r="O22" s="301"/>
      <c r="P22" s="312"/>
      <c r="Q22" s="298">
        <v>8.0333000000000006</v>
      </c>
      <c r="R22" s="311" t="s">
        <v>103</v>
      </c>
      <c r="S22" s="301"/>
      <c r="T22" s="311"/>
      <c r="U22" s="301"/>
      <c r="V22" s="312"/>
      <c r="W22" s="298">
        <v>3.7766999999999999</v>
      </c>
      <c r="X22" s="311" t="s">
        <v>103</v>
      </c>
      <c r="Y22" s="301"/>
      <c r="Z22" s="311"/>
      <c r="AA22" s="301"/>
      <c r="AB22" s="312"/>
      <c r="AC22" s="298">
        <v>72.8733</v>
      </c>
      <c r="AD22" s="311" t="s">
        <v>103</v>
      </c>
      <c r="AE22" s="301"/>
      <c r="AF22" s="311"/>
      <c r="AG22" s="301"/>
      <c r="AH22" s="311"/>
    </row>
    <row r="23" spans="1:34" ht="12.75" x14ac:dyDescent="0.35">
      <c r="A23" s="47" t="str">
        <f t="shared" si="0"/>
        <v xml:space="preserve">Dyna-Gro D54VC34** </v>
      </c>
      <c r="B23" s="529" t="str">
        <f t="shared" si="1"/>
        <v>RR</v>
      </c>
      <c r="C23" s="529" t="str">
        <f t="shared" si="2"/>
        <v>VT2P</v>
      </c>
      <c r="D23" s="280" t="s">
        <v>216</v>
      </c>
      <c r="E23" s="125">
        <v>154.27000000000001</v>
      </c>
      <c r="F23" s="126" t="s">
        <v>103</v>
      </c>
      <c r="G23" s="128">
        <v>182.88</v>
      </c>
      <c r="H23" s="126" t="s">
        <v>103</v>
      </c>
      <c r="I23" s="128">
        <v>203.94</v>
      </c>
      <c r="J23" s="129" t="s">
        <v>104</v>
      </c>
      <c r="K23" s="302">
        <v>52.9</v>
      </c>
      <c r="L23" s="198" t="s">
        <v>103</v>
      </c>
      <c r="M23" s="307">
        <v>54.416699999999999</v>
      </c>
      <c r="N23" s="198" t="s">
        <v>103</v>
      </c>
      <c r="O23" s="307">
        <v>54.877800000000001</v>
      </c>
      <c r="P23" s="306" t="s">
        <v>103</v>
      </c>
      <c r="Q23" s="302">
        <v>8.3033000000000001</v>
      </c>
      <c r="R23" s="198" t="s">
        <v>103</v>
      </c>
      <c r="S23" s="307">
        <v>8.6133000000000006</v>
      </c>
      <c r="T23" s="198" t="s">
        <v>103</v>
      </c>
      <c r="U23" s="307">
        <v>8.5288000000000004</v>
      </c>
      <c r="V23" s="306" t="s">
        <v>103</v>
      </c>
      <c r="W23" s="302">
        <v>3.5333000000000001</v>
      </c>
      <c r="X23" s="198" t="s">
        <v>103</v>
      </c>
      <c r="Y23" s="307">
        <v>3.6783000000000001</v>
      </c>
      <c r="Z23" s="198" t="s">
        <v>103</v>
      </c>
      <c r="AA23" s="307">
        <v>4.1649000000000003</v>
      </c>
      <c r="AB23" s="306" t="s">
        <v>103</v>
      </c>
      <c r="AC23" s="302">
        <v>72.186700000000002</v>
      </c>
      <c r="AD23" s="198" t="s">
        <v>103</v>
      </c>
      <c r="AE23" s="307">
        <v>71.921700000000001</v>
      </c>
      <c r="AF23" s="198" t="s">
        <v>103</v>
      </c>
      <c r="AG23" s="307">
        <v>72.159800000000004</v>
      </c>
      <c r="AH23" s="198" t="s">
        <v>103</v>
      </c>
    </row>
    <row r="24" spans="1:34" ht="12.75" x14ac:dyDescent="0.35">
      <c r="A24" s="47" t="str">
        <f t="shared" si="0"/>
        <v>AgriGold A646-30 VT2Pro</v>
      </c>
      <c r="B24" s="529" t="str">
        <f t="shared" si="1"/>
        <v>RR</v>
      </c>
      <c r="C24" s="529" t="str">
        <f t="shared" si="2"/>
        <v>VT2P</v>
      </c>
      <c r="D24" s="280" t="s">
        <v>538</v>
      </c>
      <c r="E24" s="125">
        <v>152.5</v>
      </c>
      <c r="F24" s="126" t="s">
        <v>103</v>
      </c>
      <c r="G24" s="128"/>
      <c r="H24" s="126"/>
      <c r="I24" s="128"/>
      <c r="J24" s="129"/>
      <c r="K24" s="302">
        <v>55.6</v>
      </c>
      <c r="L24" s="198" t="s">
        <v>103</v>
      </c>
      <c r="M24" s="307"/>
      <c r="N24" s="198"/>
      <c r="O24" s="307"/>
      <c r="P24" s="306"/>
      <c r="Q24" s="302">
        <v>8.4433000000000007</v>
      </c>
      <c r="R24" s="198" t="s">
        <v>103</v>
      </c>
      <c r="S24" s="307"/>
      <c r="T24" s="198"/>
      <c r="U24" s="307"/>
      <c r="V24" s="306"/>
      <c r="W24" s="302">
        <v>3.7132999999999998</v>
      </c>
      <c r="X24" s="198" t="s">
        <v>103</v>
      </c>
      <c r="Y24" s="307"/>
      <c r="Z24" s="198"/>
      <c r="AA24" s="307"/>
      <c r="AB24" s="306"/>
      <c r="AC24" s="302">
        <v>72.826700000000002</v>
      </c>
      <c r="AD24" s="198" t="s">
        <v>103</v>
      </c>
      <c r="AE24" s="307"/>
      <c r="AF24" s="198"/>
      <c r="AG24" s="307"/>
      <c r="AH24" s="198"/>
    </row>
    <row r="25" spans="1:34" ht="12.75" x14ac:dyDescent="0.35">
      <c r="A25" s="280" t="str">
        <f t="shared" si="0"/>
        <v>Progeny 2215 VTRE</v>
      </c>
      <c r="B25" s="530" t="str">
        <f t="shared" si="1"/>
        <v>RR</v>
      </c>
      <c r="C25" s="530" t="str">
        <f t="shared" si="2"/>
        <v>TRE</v>
      </c>
      <c r="D25" s="48" t="s">
        <v>553</v>
      </c>
      <c r="E25" s="281">
        <v>150.02000000000001</v>
      </c>
      <c r="F25" s="282" t="s">
        <v>103</v>
      </c>
      <c r="G25" s="283"/>
      <c r="H25" s="282"/>
      <c r="I25" s="283"/>
      <c r="J25" s="284"/>
      <c r="K25" s="298">
        <v>54.333300000000001</v>
      </c>
      <c r="L25" s="311" t="s">
        <v>103</v>
      </c>
      <c r="M25" s="301"/>
      <c r="N25" s="311"/>
      <c r="O25" s="301"/>
      <c r="P25" s="312"/>
      <c r="Q25" s="298">
        <v>7.9667000000000003</v>
      </c>
      <c r="R25" s="311" t="s">
        <v>103</v>
      </c>
      <c r="S25" s="301"/>
      <c r="T25" s="311"/>
      <c r="U25" s="301"/>
      <c r="V25" s="312"/>
      <c r="W25" s="298">
        <v>3.7067000000000001</v>
      </c>
      <c r="X25" s="311" t="s">
        <v>103</v>
      </c>
      <c r="Y25" s="301"/>
      <c r="Z25" s="311"/>
      <c r="AA25" s="301"/>
      <c r="AB25" s="312"/>
      <c r="AC25" s="298">
        <v>72.386700000000005</v>
      </c>
      <c r="AD25" s="311" t="s">
        <v>103</v>
      </c>
      <c r="AE25" s="301"/>
      <c r="AF25" s="311"/>
      <c r="AG25" s="301"/>
      <c r="AH25" s="311"/>
    </row>
    <row r="26" spans="1:34" ht="12.75" x14ac:dyDescent="0.35">
      <c r="A26" s="47" t="str">
        <f t="shared" si="0"/>
        <v>Progeny 2216 VT2P</v>
      </c>
      <c r="B26" s="529" t="str">
        <f t="shared" si="1"/>
        <v>RR</v>
      </c>
      <c r="C26" s="529" t="str">
        <f t="shared" si="2"/>
        <v>VT2P</v>
      </c>
      <c r="D26" s="48" t="s">
        <v>554</v>
      </c>
      <c r="E26" s="281">
        <v>148.16</v>
      </c>
      <c r="F26" s="282" t="s">
        <v>103</v>
      </c>
      <c r="G26" s="283"/>
      <c r="H26" s="282"/>
      <c r="I26" s="283"/>
      <c r="J26" s="284"/>
      <c r="K26" s="298">
        <v>51.7</v>
      </c>
      <c r="L26" s="311" t="s">
        <v>103</v>
      </c>
      <c r="M26" s="301"/>
      <c r="N26" s="311"/>
      <c r="O26" s="301"/>
      <c r="P26" s="312"/>
      <c r="Q26" s="298">
        <v>8.0433000000000003</v>
      </c>
      <c r="R26" s="311" t="s">
        <v>103</v>
      </c>
      <c r="S26" s="301"/>
      <c r="T26" s="311"/>
      <c r="U26" s="301"/>
      <c r="V26" s="312"/>
      <c r="W26" s="298">
        <v>3.6533000000000002</v>
      </c>
      <c r="X26" s="311" t="s">
        <v>103</v>
      </c>
      <c r="Y26" s="301"/>
      <c r="Z26" s="311"/>
      <c r="AA26" s="301"/>
      <c r="AB26" s="312"/>
      <c r="AC26" s="298">
        <v>72.593299999999999</v>
      </c>
      <c r="AD26" s="311" t="s">
        <v>103</v>
      </c>
      <c r="AE26" s="301"/>
      <c r="AF26" s="311"/>
      <c r="AG26" s="301"/>
      <c r="AH26" s="311"/>
    </row>
    <row r="27" spans="1:34" ht="12.75" x14ac:dyDescent="0.35">
      <c r="A27" s="47" t="str">
        <f t="shared" si="0"/>
        <v xml:space="preserve">Spectrum 6416 </v>
      </c>
      <c r="B27" s="529" t="str">
        <f t="shared" si="1"/>
        <v>None</v>
      </c>
      <c r="C27" s="529" t="str">
        <f t="shared" si="2"/>
        <v>None</v>
      </c>
      <c r="D27" s="48" t="s">
        <v>557</v>
      </c>
      <c r="E27" s="125">
        <v>146.85</v>
      </c>
      <c r="F27" s="126" t="s">
        <v>103</v>
      </c>
      <c r="G27" s="128"/>
      <c r="H27" s="126"/>
      <c r="I27" s="128"/>
      <c r="J27" s="129"/>
      <c r="K27" s="302">
        <v>54.433300000000003</v>
      </c>
      <c r="L27" s="198" t="s">
        <v>103</v>
      </c>
      <c r="M27" s="307"/>
      <c r="N27" s="198"/>
      <c r="O27" s="307"/>
      <c r="P27" s="306"/>
      <c r="Q27" s="302">
        <v>8.2100000000000009</v>
      </c>
      <c r="R27" s="198" t="s">
        <v>103</v>
      </c>
      <c r="S27" s="307"/>
      <c r="T27" s="198"/>
      <c r="U27" s="307"/>
      <c r="V27" s="306"/>
      <c r="W27" s="302">
        <v>3.6867000000000001</v>
      </c>
      <c r="X27" s="198" t="s">
        <v>103</v>
      </c>
      <c r="Y27" s="307"/>
      <c r="Z27" s="198"/>
      <c r="AA27" s="307"/>
      <c r="AB27" s="306"/>
      <c r="AC27" s="302">
        <v>72.393299999999996</v>
      </c>
      <c r="AD27" s="198" t="s">
        <v>103</v>
      </c>
      <c r="AE27" s="307"/>
      <c r="AF27" s="198"/>
      <c r="AG27" s="307"/>
      <c r="AH27" s="198"/>
    </row>
    <row r="28" spans="1:34" ht="12.75" x14ac:dyDescent="0.35">
      <c r="A28" s="280" t="str">
        <f t="shared" si="0"/>
        <v>Progeny 2015 VT2P</v>
      </c>
      <c r="B28" s="530" t="str">
        <f t="shared" si="1"/>
        <v>RR</v>
      </c>
      <c r="C28" s="530" t="str">
        <f t="shared" si="2"/>
        <v>VT2P</v>
      </c>
      <c r="D28" s="48" t="s">
        <v>224</v>
      </c>
      <c r="E28" s="125">
        <v>143.01</v>
      </c>
      <c r="F28" s="126" t="s">
        <v>103</v>
      </c>
      <c r="G28" s="128">
        <v>173.98</v>
      </c>
      <c r="H28" s="126" t="s">
        <v>103</v>
      </c>
      <c r="I28" s="128">
        <v>191.43</v>
      </c>
      <c r="J28" s="129" t="s">
        <v>341</v>
      </c>
      <c r="K28" s="302">
        <v>52.966700000000003</v>
      </c>
      <c r="L28" s="198" t="s">
        <v>103</v>
      </c>
      <c r="M28" s="307">
        <v>56.1</v>
      </c>
      <c r="N28" s="198" t="s">
        <v>103</v>
      </c>
      <c r="O28" s="307">
        <v>56.2667</v>
      </c>
      <c r="P28" s="306" t="s">
        <v>103</v>
      </c>
      <c r="Q28" s="302">
        <v>7.9566999999999997</v>
      </c>
      <c r="R28" s="198" t="s">
        <v>103</v>
      </c>
      <c r="S28" s="307">
        <v>8.5967000000000002</v>
      </c>
      <c r="T28" s="198" t="s">
        <v>103</v>
      </c>
      <c r="U28" s="307">
        <v>8.7543000000000006</v>
      </c>
      <c r="V28" s="306" t="s">
        <v>103</v>
      </c>
      <c r="W28" s="302">
        <v>3.6133000000000002</v>
      </c>
      <c r="X28" s="198" t="s">
        <v>103</v>
      </c>
      <c r="Y28" s="307">
        <v>3.63</v>
      </c>
      <c r="Z28" s="198" t="s">
        <v>103</v>
      </c>
      <c r="AA28" s="307">
        <v>4.0631000000000004</v>
      </c>
      <c r="AB28" s="306" t="s">
        <v>103</v>
      </c>
      <c r="AC28" s="302">
        <v>73.216700000000003</v>
      </c>
      <c r="AD28" s="198" t="s">
        <v>103</v>
      </c>
      <c r="AE28" s="307">
        <v>73.034999999999997</v>
      </c>
      <c r="AF28" s="198" t="s">
        <v>103</v>
      </c>
      <c r="AG28" s="307">
        <v>73.020399999999995</v>
      </c>
      <c r="AH28" s="198" t="s">
        <v>103</v>
      </c>
    </row>
    <row r="29" spans="1:34" ht="12.75" customHeight="1" x14ac:dyDescent="0.4">
      <c r="A29" s="67" t="s">
        <v>16</v>
      </c>
      <c r="B29" s="67"/>
      <c r="C29" s="67"/>
      <c r="D29" s="66"/>
      <c r="E29" s="154">
        <v>156.5</v>
      </c>
      <c r="F29" s="138"/>
      <c r="G29" s="163">
        <v>183.42</v>
      </c>
      <c r="H29" s="138"/>
      <c r="I29" s="163">
        <v>203.77</v>
      </c>
      <c r="J29" s="184"/>
      <c r="K29" s="167">
        <v>53.761099999999999</v>
      </c>
      <c r="L29" s="145"/>
      <c r="M29" s="174">
        <v>55.22</v>
      </c>
      <c r="N29" s="145"/>
      <c r="O29" s="174">
        <v>55.463500000000003</v>
      </c>
      <c r="P29" s="209"/>
      <c r="Q29" s="167">
        <v>8.1280000000000001</v>
      </c>
      <c r="R29" s="145"/>
      <c r="S29" s="174">
        <v>8.5447000000000006</v>
      </c>
      <c r="T29" s="145"/>
      <c r="U29" s="174">
        <v>8.6881000000000004</v>
      </c>
      <c r="V29" s="209"/>
      <c r="W29" s="167">
        <v>3.6608000000000001</v>
      </c>
      <c r="X29" s="145"/>
      <c r="Y29" s="174">
        <v>3.6646999999999998</v>
      </c>
      <c r="Z29" s="145"/>
      <c r="AA29" s="174">
        <v>4.1101999999999999</v>
      </c>
      <c r="AB29" s="209"/>
      <c r="AC29" s="167">
        <v>72.601900000000001</v>
      </c>
      <c r="AD29" s="145"/>
      <c r="AE29" s="174">
        <v>72.4542</v>
      </c>
      <c r="AF29" s="145"/>
      <c r="AG29" s="174">
        <v>72.531899999999993</v>
      </c>
      <c r="AH29" s="138"/>
    </row>
    <row r="30" spans="1:34" ht="12.75" customHeight="1" x14ac:dyDescent="0.4">
      <c r="A30" s="49" t="s">
        <v>90</v>
      </c>
      <c r="B30" s="49"/>
      <c r="C30" s="49"/>
      <c r="D30" s="52"/>
      <c r="E30" s="155">
        <v>22.243400000000001</v>
      </c>
      <c r="F30" s="139"/>
      <c r="G30" s="164">
        <v>36.846499999999999</v>
      </c>
      <c r="H30" s="139"/>
      <c r="I30" s="164">
        <v>19.289100000000001</v>
      </c>
      <c r="J30" s="185"/>
      <c r="K30" s="168">
        <v>1.5795999999999999</v>
      </c>
      <c r="L30" s="146"/>
      <c r="M30" s="175">
        <v>1.6513</v>
      </c>
      <c r="N30" s="146"/>
      <c r="O30" s="175">
        <v>1.1081000000000001</v>
      </c>
      <c r="P30" s="200"/>
      <c r="Q30" s="168">
        <v>0.2787</v>
      </c>
      <c r="R30" s="146"/>
      <c r="S30" s="175">
        <v>0.51980000000000004</v>
      </c>
      <c r="T30" s="146"/>
      <c r="U30" s="175">
        <v>0.35160000000000002</v>
      </c>
      <c r="V30" s="200"/>
      <c r="W30" s="168">
        <v>7.775E-2</v>
      </c>
      <c r="X30" s="146"/>
      <c r="Y30" s="175">
        <v>6.8080000000000002E-2</v>
      </c>
      <c r="Z30" s="146"/>
      <c r="AA30" s="175">
        <v>0.44900000000000001</v>
      </c>
      <c r="AB30" s="200"/>
      <c r="AC30" s="168">
        <v>0.57050000000000001</v>
      </c>
      <c r="AD30" s="146"/>
      <c r="AE30" s="175">
        <v>0.37740000000000001</v>
      </c>
      <c r="AF30" s="146"/>
      <c r="AG30" s="175">
        <v>0.29120000000000001</v>
      </c>
      <c r="AH30" s="146"/>
    </row>
    <row r="31" spans="1:34" ht="12.75" customHeight="1" x14ac:dyDescent="0.5">
      <c r="A31" s="50" t="s">
        <v>56</v>
      </c>
      <c r="B31" s="535"/>
      <c r="C31" s="535"/>
      <c r="D31" s="28"/>
      <c r="E31" s="156" t="s">
        <v>571</v>
      </c>
      <c r="F31" s="140"/>
      <c r="G31" s="165" t="s">
        <v>571</v>
      </c>
      <c r="H31" s="140"/>
      <c r="I31" s="165">
        <v>7.76</v>
      </c>
      <c r="J31" s="186"/>
      <c r="K31" s="169" t="s">
        <v>571</v>
      </c>
      <c r="L31" s="147"/>
      <c r="M31" s="176" t="s">
        <v>571</v>
      </c>
      <c r="N31" s="147"/>
      <c r="O31" s="176" t="s">
        <v>571</v>
      </c>
      <c r="P31" s="186"/>
      <c r="Q31" s="169" t="s">
        <v>571</v>
      </c>
      <c r="R31" s="147"/>
      <c r="S31" s="176" t="s">
        <v>571</v>
      </c>
      <c r="T31" s="147"/>
      <c r="U31" s="176" t="s">
        <v>571</v>
      </c>
      <c r="V31" s="204"/>
      <c r="W31" s="169" t="s">
        <v>571</v>
      </c>
      <c r="X31" s="147"/>
      <c r="Y31" s="176" t="s">
        <v>571</v>
      </c>
      <c r="Z31" s="147"/>
      <c r="AA31" s="176" t="s">
        <v>571</v>
      </c>
      <c r="AB31" s="204"/>
      <c r="AC31" s="169" t="s">
        <v>571</v>
      </c>
      <c r="AD31" s="147"/>
      <c r="AE31" s="176" t="s">
        <v>571</v>
      </c>
      <c r="AF31" s="147"/>
      <c r="AG31" s="176" t="s">
        <v>571</v>
      </c>
      <c r="AH31" s="147"/>
    </row>
    <row r="32" spans="1:34" ht="12.75" customHeight="1" x14ac:dyDescent="0.4">
      <c r="A32" s="50" t="s">
        <v>91</v>
      </c>
      <c r="B32" s="535"/>
      <c r="C32" s="535"/>
      <c r="D32" s="28"/>
      <c r="E32" s="156">
        <v>17.464291263</v>
      </c>
      <c r="F32" s="140"/>
      <c r="G32" s="165">
        <v>12.256750901</v>
      </c>
      <c r="H32" s="140"/>
      <c r="I32" s="165">
        <v>10.883714066</v>
      </c>
      <c r="J32" s="186"/>
      <c r="K32" s="169">
        <v>5.0418938874999997</v>
      </c>
      <c r="L32" s="147"/>
      <c r="M32" s="176">
        <v>4.7619505579999997</v>
      </c>
      <c r="N32" s="147"/>
      <c r="O32" s="176">
        <v>4.4018776361</v>
      </c>
      <c r="P32" s="186"/>
      <c r="Q32" s="169">
        <v>5.8834438138999996</v>
      </c>
      <c r="R32" s="147"/>
      <c r="S32" s="176">
        <v>4.9463281437999997</v>
      </c>
      <c r="T32" s="147"/>
      <c r="U32" s="176">
        <v>5.3889921161999998</v>
      </c>
      <c r="V32" s="204"/>
      <c r="W32" s="169">
        <v>3.6445788217000001</v>
      </c>
      <c r="X32" s="147"/>
      <c r="Y32" s="176">
        <v>3.6198893114000001</v>
      </c>
      <c r="Z32" s="147"/>
      <c r="AA32" s="176">
        <v>3.8131233228000001</v>
      </c>
      <c r="AB32" s="204"/>
      <c r="AC32" s="169">
        <v>1.3485077402000001</v>
      </c>
      <c r="AD32" s="147"/>
      <c r="AE32" s="176">
        <v>1.1833558013000001</v>
      </c>
      <c r="AF32" s="147"/>
      <c r="AG32" s="176">
        <v>1.1370475095000001</v>
      </c>
      <c r="AH32" s="140"/>
    </row>
    <row r="33" spans="1:34" ht="12.75" customHeight="1" x14ac:dyDescent="0.4">
      <c r="A33" s="50" t="s">
        <v>251</v>
      </c>
      <c r="B33" s="535"/>
      <c r="C33" s="535"/>
      <c r="D33" s="28"/>
      <c r="E33" s="156">
        <v>9</v>
      </c>
      <c r="F33" s="140"/>
      <c r="G33" s="165">
        <v>8</v>
      </c>
      <c r="H33" s="140"/>
      <c r="I33" s="165">
        <v>8</v>
      </c>
      <c r="J33" s="186"/>
      <c r="K33" s="156">
        <v>1</v>
      </c>
      <c r="L33" s="140"/>
      <c r="M33" s="165">
        <v>1</v>
      </c>
      <c r="N33" s="140"/>
      <c r="O33" s="165">
        <v>1</v>
      </c>
      <c r="P33" s="186"/>
      <c r="Q33" s="156">
        <v>1</v>
      </c>
      <c r="R33" s="140"/>
      <c r="S33" s="165">
        <v>1</v>
      </c>
      <c r="T33" s="140"/>
      <c r="U33" s="165">
        <v>1</v>
      </c>
      <c r="V33" s="186"/>
      <c r="W33" s="156">
        <v>1</v>
      </c>
      <c r="X33" s="140"/>
      <c r="Y33" s="165">
        <v>1</v>
      </c>
      <c r="Z33" s="140"/>
      <c r="AA33" s="165">
        <v>1</v>
      </c>
      <c r="AB33" s="186"/>
      <c r="AC33" s="156">
        <v>1</v>
      </c>
      <c r="AD33" s="140"/>
      <c r="AE33" s="165">
        <v>1</v>
      </c>
      <c r="AF33" s="140"/>
      <c r="AG33" s="165">
        <v>1</v>
      </c>
      <c r="AH33" s="186"/>
    </row>
    <row r="34" spans="1:34" ht="13.5" thickBot="1" x14ac:dyDescent="0.45">
      <c r="A34" s="51" t="s">
        <v>250</v>
      </c>
      <c r="B34" s="536"/>
      <c r="C34" s="537"/>
      <c r="D34" s="216"/>
      <c r="E34" s="157">
        <f>E33*3*1</f>
        <v>27</v>
      </c>
      <c r="F34" s="141"/>
      <c r="G34" s="166">
        <f>G33*3*2</f>
        <v>48</v>
      </c>
      <c r="H34" s="141"/>
      <c r="I34" s="166">
        <f>I33*3*3</f>
        <v>72</v>
      </c>
      <c r="J34" s="191"/>
      <c r="K34" s="157">
        <f>K33*3*1</f>
        <v>3</v>
      </c>
      <c r="L34" s="141"/>
      <c r="M34" s="166">
        <f>M33*3*2</f>
        <v>6</v>
      </c>
      <c r="N34" s="141"/>
      <c r="O34" s="166">
        <f>O33*3*3</f>
        <v>9</v>
      </c>
      <c r="P34" s="191"/>
      <c r="Q34" s="157">
        <f>Q33*3*1</f>
        <v>3</v>
      </c>
      <c r="R34" s="141"/>
      <c r="S34" s="166">
        <f>S33*3*2</f>
        <v>6</v>
      </c>
      <c r="T34" s="141"/>
      <c r="U34" s="166">
        <f>U33*3*3</f>
        <v>9</v>
      </c>
      <c r="V34" s="191"/>
      <c r="W34" s="157">
        <f>W33*3*1</f>
        <v>3</v>
      </c>
      <c r="X34" s="141"/>
      <c r="Y34" s="166">
        <f>Y33*3*2</f>
        <v>6</v>
      </c>
      <c r="Z34" s="141"/>
      <c r="AA34" s="166">
        <f>AA33*3*3</f>
        <v>9</v>
      </c>
      <c r="AB34" s="191"/>
      <c r="AC34" s="157">
        <f>AC33*3*1</f>
        <v>3</v>
      </c>
      <c r="AD34" s="141"/>
      <c r="AE34" s="166">
        <f>AE33*3*2</f>
        <v>6</v>
      </c>
      <c r="AF34" s="141"/>
      <c r="AG34" s="166">
        <f>AG33*3*3</f>
        <v>9</v>
      </c>
      <c r="AH34" s="191"/>
    </row>
    <row r="35" spans="1:34" s="1" customFormat="1" x14ac:dyDescent="0.4">
      <c r="A35" s="6"/>
      <c r="B35" s="7"/>
      <c r="C35" s="7"/>
      <c r="D35" s="6"/>
      <c r="E35" s="158"/>
      <c r="F35" s="134"/>
      <c r="G35" s="158"/>
      <c r="H35" s="134"/>
      <c r="I35" s="158"/>
      <c r="J35" s="134"/>
      <c r="K35" s="170"/>
      <c r="L35" s="142"/>
      <c r="M35" s="170"/>
      <c r="N35" s="142"/>
      <c r="O35" s="170"/>
      <c r="P35" s="142"/>
      <c r="Q35" s="170"/>
      <c r="R35" s="142"/>
      <c r="S35" s="170"/>
      <c r="T35" s="142"/>
      <c r="U35" s="170"/>
      <c r="V35" s="142"/>
      <c r="W35" s="170"/>
      <c r="X35" s="142"/>
      <c r="Y35" s="170"/>
      <c r="Z35" s="142"/>
      <c r="AA35" s="170"/>
      <c r="AB35" s="142"/>
      <c r="AC35" s="170"/>
      <c r="AD35" s="142"/>
      <c r="AE35" s="170"/>
      <c r="AF35" s="142"/>
      <c r="AG35" s="170"/>
      <c r="AH35" s="142"/>
    </row>
    <row r="36" spans="1:34" s="1" customFormat="1" x14ac:dyDescent="0.4">
      <c r="A36" s="9"/>
      <c r="B36" s="7"/>
      <c r="C36" s="7"/>
      <c r="D36" s="6"/>
      <c r="E36" s="61"/>
      <c r="F36" s="64"/>
      <c r="G36" s="61"/>
      <c r="H36" s="64"/>
      <c r="I36" s="61"/>
      <c r="J36" s="64"/>
      <c r="K36" s="171"/>
      <c r="L36" s="65"/>
      <c r="M36" s="171"/>
      <c r="N36" s="65"/>
      <c r="O36" s="171"/>
      <c r="P36" s="65"/>
      <c r="Q36" s="171"/>
      <c r="R36" s="65"/>
      <c r="S36" s="171"/>
      <c r="T36" s="65"/>
      <c r="U36" s="171"/>
      <c r="V36" s="65"/>
      <c r="W36" s="171"/>
      <c r="X36" s="65"/>
      <c r="Y36" s="171"/>
      <c r="Z36" s="65"/>
      <c r="AA36" s="171"/>
      <c r="AB36" s="65"/>
      <c r="AC36" s="171"/>
      <c r="AD36" s="65"/>
      <c r="AE36" s="171"/>
      <c r="AF36" s="65"/>
      <c r="AG36" s="171"/>
      <c r="AH36" s="65"/>
    </row>
    <row r="37" spans="1:34" s="1" customFormat="1" x14ac:dyDescent="0.4">
      <c r="A37" s="9"/>
      <c r="B37" s="7"/>
      <c r="C37" s="7"/>
      <c r="D37" s="6"/>
      <c r="E37" s="61"/>
      <c r="F37" s="64"/>
      <c r="G37" s="61"/>
      <c r="H37" s="64"/>
      <c r="I37" s="61"/>
      <c r="J37" s="64"/>
      <c r="K37" s="171"/>
      <c r="L37" s="65"/>
      <c r="M37" s="171"/>
      <c r="N37" s="65"/>
      <c r="O37" s="171"/>
      <c r="P37" s="65"/>
      <c r="Q37" s="171"/>
      <c r="R37" s="65"/>
      <c r="S37" s="171"/>
      <c r="T37" s="65"/>
      <c r="U37" s="171"/>
      <c r="V37" s="65"/>
      <c r="W37" s="171"/>
      <c r="X37" s="65"/>
      <c r="Y37" s="171"/>
      <c r="Z37" s="65"/>
      <c r="AA37" s="171"/>
      <c r="AB37" s="65"/>
      <c r="AC37" s="171"/>
      <c r="AD37" s="65"/>
      <c r="AE37" s="171"/>
      <c r="AF37" s="65"/>
      <c r="AG37" s="171"/>
      <c r="AH37" s="65"/>
    </row>
    <row r="38" spans="1:34" s="1" customFormat="1" x14ac:dyDescent="0.4">
      <c r="A38" s="9"/>
      <c r="B38" s="7"/>
      <c r="C38" s="7"/>
      <c r="D38" s="6"/>
      <c r="E38" s="61"/>
      <c r="F38" s="64"/>
      <c r="G38" s="61"/>
      <c r="H38" s="64"/>
      <c r="I38" s="61"/>
      <c r="J38" s="64"/>
      <c r="K38" s="171"/>
      <c r="L38" s="65"/>
      <c r="M38" s="171"/>
      <c r="N38" s="65"/>
      <c r="O38" s="171"/>
      <c r="P38" s="65"/>
      <c r="Q38" s="171"/>
      <c r="R38" s="65"/>
      <c r="S38" s="171"/>
      <c r="T38" s="65"/>
      <c r="U38" s="171"/>
      <c r="V38" s="65"/>
      <c r="W38" s="171"/>
      <c r="X38" s="65"/>
      <c r="Y38" s="171"/>
      <c r="Z38" s="65"/>
      <c r="AA38" s="171"/>
      <c r="AB38" s="65"/>
      <c r="AC38" s="171"/>
      <c r="AD38" s="65"/>
      <c r="AE38" s="171"/>
      <c r="AF38" s="65"/>
      <c r="AG38" s="171"/>
      <c r="AH38" s="65"/>
    </row>
    <row r="39" spans="1:34" s="1" customFormat="1" x14ac:dyDescent="0.4">
      <c r="A39" s="9"/>
      <c r="B39" s="7"/>
      <c r="C39" s="7"/>
      <c r="D39" s="6"/>
      <c r="E39" s="61"/>
      <c r="F39" s="64"/>
      <c r="G39" s="61"/>
      <c r="H39" s="64"/>
      <c r="I39" s="61"/>
      <c r="J39" s="64"/>
      <c r="K39" s="171"/>
      <c r="L39" s="65"/>
      <c r="M39" s="171"/>
      <c r="N39" s="65"/>
      <c r="O39" s="171"/>
      <c r="P39" s="65"/>
      <c r="Q39" s="171"/>
      <c r="R39" s="65"/>
      <c r="S39" s="171"/>
      <c r="T39" s="65"/>
      <c r="U39" s="171"/>
      <c r="V39" s="65"/>
      <c r="W39" s="171"/>
      <c r="X39" s="65"/>
      <c r="Y39" s="171"/>
      <c r="Z39" s="65"/>
      <c r="AA39" s="171"/>
      <c r="AB39" s="65"/>
      <c r="AC39" s="171"/>
      <c r="AD39" s="65"/>
      <c r="AE39" s="171"/>
      <c r="AF39" s="65"/>
      <c r="AG39" s="171"/>
      <c r="AH39" s="65"/>
    </row>
    <row r="40" spans="1:34" s="1" customFormat="1" x14ac:dyDescent="0.4">
      <c r="A40" s="9"/>
      <c r="B40" s="7"/>
      <c r="C40" s="7"/>
      <c r="D40" s="6"/>
      <c r="E40" s="61"/>
      <c r="F40" s="64"/>
      <c r="G40" s="61"/>
      <c r="H40" s="64"/>
      <c r="I40" s="61"/>
      <c r="J40" s="64"/>
      <c r="K40" s="171"/>
      <c r="L40" s="65"/>
      <c r="M40" s="171"/>
      <c r="N40" s="65"/>
      <c r="O40" s="171"/>
      <c r="P40" s="65"/>
      <c r="Q40" s="171"/>
      <c r="R40" s="65"/>
      <c r="S40" s="171"/>
      <c r="T40" s="65"/>
      <c r="U40" s="171"/>
      <c r="V40" s="65"/>
      <c r="W40" s="171"/>
      <c r="X40" s="65"/>
      <c r="Y40" s="171"/>
      <c r="Z40" s="65"/>
      <c r="AA40" s="171"/>
      <c r="AB40" s="65"/>
      <c r="AC40" s="171"/>
      <c r="AD40" s="65"/>
      <c r="AE40" s="171"/>
      <c r="AF40" s="65"/>
      <c r="AG40" s="171"/>
      <c r="AH40" s="65"/>
    </row>
    <row r="41" spans="1:34" s="1" customFormat="1" x14ac:dyDescent="0.4">
      <c r="A41" s="9"/>
      <c r="B41" s="7"/>
      <c r="C41" s="7"/>
      <c r="D41" s="6"/>
      <c r="E41" s="61"/>
      <c r="F41" s="64"/>
      <c r="G41" s="61"/>
      <c r="H41" s="64"/>
      <c r="I41" s="61"/>
      <c r="J41" s="64"/>
      <c r="K41" s="171"/>
      <c r="L41" s="65"/>
      <c r="M41" s="171"/>
      <c r="N41" s="65"/>
      <c r="O41" s="171"/>
      <c r="P41" s="65"/>
      <c r="Q41" s="171"/>
      <c r="R41" s="65"/>
      <c r="S41" s="171"/>
      <c r="T41" s="65"/>
      <c r="U41" s="171"/>
      <c r="V41" s="65"/>
      <c r="W41" s="171"/>
      <c r="X41" s="65"/>
      <c r="Y41" s="171"/>
      <c r="Z41" s="65"/>
      <c r="AA41" s="171"/>
      <c r="AB41" s="65"/>
      <c r="AC41" s="171"/>
      <c r="AD41" s="65"/>
      <c r="AE41" s="171"/>
      <c r="AF41" s="65"/>
      <c r="AG41" s="171"/>
      <c r="AH41" s="65"/>
    </row>
    <row r="42" spans="1:34" s="1" customFormat="1" x14ac:dyDescent="0.4">
      <c r="A42" s="9"/>
      <c r="B42" s="7"/>
      <c r="C42" s="7"/>
      <c r="D42" s="6"/>
      <c r="E42" s="61"/>
      <c r="F42" s="64"/>
      <c r="G42" s="61"/>
      <c r="H42" s="64"/>
      <c r="I42" s="61"/>
      <c r="J42" s="64"/>
      <c r="K42" s="171"/>
      <c r="L42" s="65"/>
      <c r="M42" s="171"/>
      <c r="N42" s="65"/>
      <c r="O42" s="171"/>
      <c r="P42" s="65"/>
      <c r="Q42" s="171"/>
      <c r="R42" s="65"/>
      <c r="S42" s="171"/>
      <c r="T42" s="65"/>
      <c r="U42" s="171"/>
      <c r="V42" s="65"/>
      <c r="W42" s="171"/>
      <c r="X42" s="65"/>
      <c r="Y42" s="171"/>
      <c r="Z42" s="65"/>
      <c r="AA42" s="171"/>
      <c r="AB42" s="65"/>
      <c r="AC42" s="171"/>
      <c r="AD42" s="65"/>
      <c r="AE42" s="171"/>
      <c r="AF42" s="65"/>
      <c r="AG42" s="171"/>
      <c r="AH42" s="65"/>
    </row>
    <row r="43" spans="1:34" s="1" customFormat="1" x14ac:dyDescent="0.4">
      <c r="A43" s="8"/>
      <c r="B43" s="7"/>
      <c r="C43" s="7"/>
      <c r="D43" s="6"/>
      <c r="E43" s="159"/>
      <c r="F43" s="135"/>
      <c r="G43" s="159"/>
      <c r="H43" s="135"/>
      <c r="I43" s="159"/>
      <c r="J43" s="135"/>
      <c r="K43" s="171"/>
      <c r="L43" s="65"/>
      <c r="M43" s="171"/>
      <c r="N43" s="65"/>
      <c r="O43" s="171"/>
      <c r="P43" s="65"/>
      <c r="Q43" s="171"/>
      <c r="R43" s="65"/>
      <c r="S43" s="171"/>
      <c r="T43" s="65"/>
      <c r="U43" s="171"/>
      <c r="V43" s="65"/>
      <c r="W43" s="171"/>
      <c r="X43" s="65"/>
      <c r="Y43" s="171"/>
      <c r="Z43" s="65"/>
      <c r="AA43" s="171"/>
      <c r="AB43" s="65"/>
      <c r="AC43" s="171"/>
      <c r="AD43" s="65"/>
      <c r="AE43" s="171"/>
      <c r="AF43" s="65"/>
      <c r="AG43" s="171"/>
      <c r="AH43" s="65"/>
    </row>
    <row r="44" spans="1:34" x14ac:dyDescent="0.4">
      <c r="A44" s="9"/>
      <c r="B44" s="7"/>
      <c r="C44" s="7"/>
      <c r="D44" s="6"/>
      <c r="E44" s="61"/>
      <c r="F44" s="64"/>
      <c r="G44" s="61"/>
      <c r="H44" s="64"/>
      <c r="I44" s="61"/>
      <c r="J44" s="64"/>
    </row>
    <row r="45" spans="1:34" ht="14.25" x14ac:dyDescent="0.35">
      <c r="A45" s="4"/>
      <c r="B45" s="7"/>
      <c r="C45" s="7"/>
      <c r="D45" s="6"/>
      <c r="E45" s="160"/>
      <c r="F45" s="136"/>
      <c r="G45" s="160"/>
      <c r="H45" s="136"/>
      <c r="I45" s="160"/>
      <c r="J45" s="136"/>
    </row>
    <row r="46" spans="1:34" ht="12.75" x14ac:dyDescent="0.35">
      <c r="B46" s="71"/>
      <c r="C46" s="71"/>
      <c r="D46" s="19"/>
    </row>
  </sheetData>
  <sortState xmlns:xlrd2="http://schemas.microsoft.com/office/spreadsheetml/2017/richdata2" ref="A5:AH28">
    <sortCondition descending="1" ref="E5:E28"/>
  </sortState>
  <mergeCells count="21">
    <mergeCell ref="A1:AH1"/>
    <mergeCell ref="K2:P2"/>
    <mergeCell ref="Q2:V2"/>
    <mergeCell ref="W2:AB2"/>
    <mergeCell ref="AC2:AH2"/>
    <mergeCell ref="E3:F3"/>
    <mergeCell ref="G3:H3"/>
    <mergeCell ref="I3:J3"/>
    <mergeCell ref="E2:J2"/>
    <mergeCell ref="AG3:AH3"/>
    <mergeCell ref="K3:L3"/>
    <mergeCell ref="M3:N3"/>
    <mergeCell ref="O3:P3"/>
    <mergeCell ref="Q3:R3"/>
    <mergeCell ref="S3:T3"/>
    <mergeCell ref="U3:V3"/>
    <mergeCell ref="W3:X3"/>
    <mergeCell ref="Y3:Z3"/>
    <mergeCell ref="AA3:AB3"/>
    <mergeCell ref="AC3:AD3"/>
    <mergeCell ref="AE3:AF3"/>
  </mergeCells>
  <conditionalFormatting sqref="V8:V28">
    <cfRule type="containsText" priority="29" stopIfTrue="1" operator="containsText" text="AA">
      <formula>NOT(ISERROR(SEARCH("AA",V8)))</formula>
    </cfRule>
    <cfRule type="containsText" dxfId="1093" priority="30" operator="containsText" text="A">
      <formula>NOT(ISERROR(SEARCH("A",V8)))</formula>
    </cfRule>
  </conditionalFormatting>
  <conditionalFormatting sqref="X5:X7">
    <cfRule type="containsText" priority="27" stopIfTrue="1" operator="containsText" text="AA">
      <formula>NOT(ISERROR(SEARCH("AA",X5)))</formula>
    </cfRule>
    <cfRule type="containsText" dxfId="1092" priority="28" operator="containsText" text="A">
      <formula>NOT(ISERROR(SEARCH("A",X5)))</formula>
    </cfRule>
  </conditionalFormatting>
  <conditionalFormatting sqref="Z5:Z7">
    <cfRule type="containsText" priority="25" stopIfTrue="1" operator="containsText" text="AA">
      <formula>NOT(ISERROR(SEARCH("AA",Z5)))</formula>
    </cfRule>
    <cfRule type="containsText" dxfId="1091" priority="26" operator="containsText" text="A">
      <formula>NOT(ISERROR(SEARCH("A",Z5)))</formula>
    </cfRule>
  </conditionalFormatting>
  <conditionalFormatting sqref="AB5:AB7">
    <cfRule type="containsText" priority="23" stopIfTrue="1" operator="containsText" text="AA">
      <formula>NOT(ISERROR(SEARCH("AA",AB5)))</formula>
    </cfRule>
    <cfRule type="containsText" dxfId="1090" priority="24" operator="containsText" text="A">
      <formula>NOT(ISERROR(SEARCH("A",AB5)))</formula>
    </cfRule>
  </conditionalFormatting>
  <conditionalFormatting sqref="L8:L28 N8:N28 P8:P28 F5:F28 H8:H28 J8:J28 R8:R28 T8:T28 X8:X28 Z8:Z28 AB8:AB28 AD8:AD28 AF8:AF28 AH8:AH28">
    <cfRule type="containsText" priority="63" stopIfTrue="1" operator="containsText" text="AA">
      <formula>NOT(ISERROR(SEARCH("AA",F5)))</formula>
    </cfRule>
    <cfRule type="containsText" dxfId="1089" priority="64" stopIfTrue="1" operator="containsText" text="A">
      <formula>NOT(ISERROR(SEARCH("A",F5)))</formula>
    </cfRule>
  </conditionalFormatting>
  <conditionalFormatting sqref="H5:H7">
    <cfRule type="containsText" priority="61" stopIfTrue="1" operator="containsText" text="AA">
      <formula>NOT(ISERROR(SEARCH("AA",H5)))</formula>
    </cfRule>
    <cfRule type="containsText" dxfId="1088" priority="62" stopIfTrue="1" operator="containsText" text="A">
      <formula>NOT(ISERROR(SEARCH("A",H5)))</formula>
    </cfRule>
  </conditionalFormatting>
  <conditionalFormatting sqref="R5:R7">
    <cfRule type="containsText" priority="39" stopIfTrue="1" operator="containsText" text="AA">
      <formula>NOT(ISERROR(SEARCH("AA",R5)))</formula>
    </cfRule>
    <cfRule type="containsText" dxfId="1087" priority="40" stopIfTrue="1" operator="containsText" text="A">
      <formula>NOT(ISERROR(SEARCH("A",R5)))</formula>
    </cfRule>
  </conditionalFormatting>
  <conditionalFormatting sqref="T5:T7">
    <cfRule type="containsText" priority="37" stopIfTrue="1" operator="containsText" text="AA">
      <formula>NOT(ISERROR(SEARCH("AA",T5)))</formula>
    </cfRule>
    <cfRule type="containsText" dxfId="1086" priority="38" stopIfTrue="1" operator="containsText" text="A">
      <formula>NOT(ISERROR(SEARCH("A",T5)))</formula>
    </cfRule>
  </conditionalFormatting>
  <conditionalFormatting sqref="V5:V7">
    <cfRule type="containsText" priority="35" stopIfTrue="1" operator="containsText" text="AA">
      <formula>NOT(ISERROR(SEARCH("AA",V5)))</formula>
    </cfRule>
    <cfRule type="containsText" dxfId="1085" priority="36" stopIfTrue="1" operator="containsText" text="A">
      <formula>NOT(ISERROR(SEARCH("A",V5)))</formula>
    </cfRule>
  </conditionalFormatting>
  <conditionalFormatting sqref="J5:J7">
    <cfRule type="containsText" priority="59" stopIfTrue="1" operator="containsText" text="AA">
      <formula>NOT(ISERROR(SEARCH("AA",J5)))</formula>
    </cfRule>
    <cfRule type="containsText" dxfId="1084" priority="60" stopIfTrue="1" operator="containsText" text="A">
      <formula>NOT(ISERROR(SEARCH("A",J5)))</formula>
    </cfRule>
  </conditionalFormatting>
  <conditionalFormatting sqref="L5:L7">
    <cfRule type="containsText" priority="51" stopIfTrue="1" operator="containsText" text="AA">
      <formula>NOT(ISERROR(SEARCH("AA",L5)))</formula>
    </cfRule>
    <cfRule type="containsText" dxfId="1083" priority="52" stopIfTrue="1" operator="containsText" text="A">
      <formula>NOT(ISERROR(SEARCH("A",L5)))</formula>
    </cfRule>
  </conditionalFormatting>
  <conditionalFormatting sqref="N5:N7">
    <cfRule type="containsText" priority="49" stopIfTrue="1" operator="containsText" text="AA">
      <formula>NOT(ISERROR(SEARCH("AA",N5)))</formula>
    </cfRule>
    <cfRule type="containsText" dxfId="1082" priority="50" stopIfTrue="1" operator="containsText" text="A">
      <formula>NOT(ISERROR(SEARCH("A",N5)))</formula>
    </cfRule>
  </conditionalFormatting>
  <conditionalFormatting sqref="P5:P7">
    <cfRule type="containsText" priority="47" stopIfTrue="1" operator="containsText" text="AA">
      <formula>NOT(ISERROR(SEARCH("AA",P5)))</formula>
    </cfRule>
    <cfRule type="containsText" dxfId="1081" priority="48" stopIfTrue="1" operator="containsText" text="A">
      <formula>NOT(ISERROR(SEARCH("A",P5)))</formula>
    </cfRule>
  </conditionalFormatting>
  <conditionalFormatting sqref="AD5:AD7">
    <cfRule type="containsText" priority="15" stopIfTrue="1" operator="containsText" text="AA">
      <formula>NOT(ISERROR(SEARCH("AA",AD5)))</formula>
    </cfRule>
    <cfRule type="containsText" dxfId="1080" priority="16" stopIfTrue="1" operator="containsText" text="A">
      <formula>NOT(ISERROR(SEARCH("A",AD5)))</formula>
    </cfRule>
  </conditionalFormatting>
  <conditionalFormatting sqref="AF5:AF7">
    <cfRule type="containsText" priority="13" stopIfTrue="1" operator="containsText" text="AA">
      <formula>NOT(ISERROR(SEARCH("AA",AF5)))</formula>
    </cfRule>
    <cfRule type="containsText" dxfId="1079" priority="14" stopIfTrue="1" operator="containsText" text="A">
      <formula>NOT(ISERROR(SEARCH("A",AF5)))</formula>
    </cfRule>
  </conditionalFormatting>
  <conditionalFormatting sqref="AH5:AH7">
    <cfRule type="containsText" priority="11" stopIfTrue="1" operator="containsText" text="AA">
      <formula>NOT(ISERROR(SEARCH("AA",AH5)))</formula>
    </cfRule>
    <cfRule type="containsText" dxfId="1078" priority="12" stopIfTrue="1" operator="containsText" text="A">
      <formula>NOT(ISERROR(SEARCH("A",AH5)))</formula>
    </cfRule>
  </conditionalFormatting>
  <conditionalFormatting sqref="E5:AH28">
    <cfRule type="expression" dxfId="1077" priority="1306">
      <formula>MOD(ROW(),2)=0</formula>
    </cfRule>
  </conditionalFormatting>
  <conditionalFormatting sqref="A5:C28">
    <cfRule type="expression" dxfId="1076" priority="2">
      <formula>MOD(ROW(),2)=0</formula>
    </cfRule>
  </conditionalFormatting>
  <conditionalFormatting sqref="E5:E28">
    <cfRule type="aboveAverage" dxfId="1075" priority="80" stopIfTrue="1"/>
  </conditionalFormatting>
  <conditionalFormatting sqref="G5:G28">
    <cfRule type="aboveAverage" dxfId="1074" priority="1292" stopIfTrue="1"/>
  </conditionalFormatting>
  <conditionalFormatting sqref="I5:I28">
    <cfRule type="aboveAverage" dxfId="1073" priority="1293" stopIfTrue="1"/>
  </conditionalFormatting>
  <conditionalFormatting sqref="K5:K28">
    <cfRule type="aboveAverage" dxfId="1072" priority="1294" stopIfTrue="1"/>
  </conditionalFormatting>
  <conditionalFormatting sqref="M5:M28">
    <cfRule type="aboveAverage" dxfId="1071" priority="1295" stopIfTrue="1"/>
  </conditionalFormatting>
  <conditionalFormatting sqref="O5:O28">
    <cfRule type="aboveAverage" dxfId="1070" priority="1296" stopIfTrue="1"/>
  </conditionalFormatting>
  <conditionalFormatting sqref="Q5:Q28">
    <cfRule type="aboveAverage" dxfId="1069" priority="1297" stopIfTrue="1"/>
  </conditionalFormatting>
  <conditionalFormatting sqref="S5:S28">
    <cfRule type="aboveAverage" dxfId="1068" priority="1298" stopIfTrue="1"/>
  </conditionalFormatting>
  <conditionalFormatting sqref="U5:U28">
    <cfRule type="aboveAverage" dxfId="1067" priority="1299" stopIfTrue="1"/>
  </conditionalFormatting>
  <conditionalFormatting sqref="W5:W28">
    <cfRule type="aboveAverage" dxfId="1066" priority="1300" stopIfTrue="1"/>
  </conditionalFormatting>
  <conditionalFormatting sqref="Y5:Y28">
    <cfRule type="aboveAverage" dxfId="1065" priority="1301" stopIfTrue="1"/>
  </conditionalFormatting>
  <conditionalFormatting sqref="AA5:AA28">
    <cfRule type="aboveAverage" dxfId="1064" priority="1302" stopIfTrue="1"/>
  </conditionalFormatting>
  <conditionalFormatting sqref="AC5:AC28">
    <cfRule type="aboveAverage" dxfId="1063" priority="1303" stopIfTrue="1"/>
  </conditionalFormatting>
  <conditionalFormatting sqref="AE5:AE28">
    <cfRule type="aboveAverage" dxfId="1062" priority="1304" stopIfTrue="1"/>
  </conditionalFormatting>
  <conditionalFormatting sqref="AG5:AG28">
    <cfRule type="aboveAverage" dxfId="1061" priority="1305" stopIfTrue="1"/>
  </conditionalFormatting>
  <conditionalFormatting sqref="D5:D28">
    <cfRule type="expression" dxfId="1060" priority="1">
      <formula>MOD(ROW(),2)=0</formula>
    </cfRule>
  </conditionalFormatting>
  <pageMargins left="0.5" right="0.5" top="0.5" bottom="0.5" header="0.3" footer="0.3"/>
  <pageSetup paperSize="5" scale="82"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59999389629810485"/>
    <pageSetUpPr fitToPage="1"/>
  </sheetPr>
  <dimension ref="A1:BV44"/>
  <sheetViews>
    <sheetView zoomScaleNormal="100" workbookViewId="0">
      <selection activeCell="BH28" sqref="A5:BH28"/>
    </sheetView>
  </sheetViews>
  <sheetFormatPr defaultColWidth="9.19921875" defaultRowHeight="13.15" x14ac:dyDescent="0.4"/>
  <cols>
    <col min="1" max="1" width="25.59765625" style="45" customWidth="1"/>
    <col min="2" max="3" width="10.59765625" style="552" customWidth="1"/>
    <col min="4" max="4" width="10.53125" style="45" hidden="1" customWidth="1"/>
    <col min="5" max="5" width="5.19921875" style="230" customWidth="1"/>
    <col min="6" max="6" width="5.19921875" style="229" customWidth="1"/>
    <col min="7" max="7" width="5.19921875" style="230" hidden="1" customWidth="1"/>
    <col min="8" max="8" width="5.19921875" style="229" hidden="1" customWidth="1"/>
    <col min="9" max="9" width="5.19921875" style="230" hidden="1" customWidth="1"/>
    <col min="10" max="10" width="5.19921875" style="229" hidden="1" customWidth="1"/>
    <col min="11" max="12" width="5.19921875" style="228" customWidth="1"/>
    <col min="13" max="16" width="5.19921875" style="228" hidden="1" customWidth="1"/>
    <col min="17" max="18" width="5.19921875" style="228" customWidth="1"/>
    <col min="19" max="22" width="5.19921875" style="228" hidden="1" customWidth="1"/>
    <col min="23" max="24" width="5.19921875" style="228" customWidth="1"/>
    <col min="25" max="28" width="5.19921875" style="228" hidden="1" customWidth="1"/>
    <col min="29" max="30" width="5.19921875" style="228" customWidth="1"/>
    <col min="31" max="34" width="5.19921875" style="228" hidden="1" customWidth="1"/>
    <col min="35" max="36" width="5.19921875" style="228" customWidth="1"/>
    <col min="37" max="40" width="5.19921875" style="228" hidden="1" customWidth="1"/>
    <col min="41" max="42" width="5.19921875" style="228" customWidth="1"/>
    <col min="43" max="46" width="5.19921875" style="228" hidden="1" customWidth="1"/>
    <col min="47" max="48" width="5.19921875" style="228" customWidth="1"/>
    <col min="49" max="52" width="5.19921875" style="228" hidden="1" customWidth="1"/>
    <col min="53" max="54" width="5.19921875" style="228" customWidth="1"/>
    <col min="55" max="58" width="5.19921875" style="228" hidden="1" customWidth="1"/>
    <col min="59" max="60" width="5.19921875" style="228" customWidth="1"/>
    <col min="61" max="64" width="5.19921875" style="228" hidden="1" customWidth="1"/>
    <col min="65" max="74" width="9.19921875" style="45" hidden="1" customWidth="1"/>
    <col min="75" max="16384" width="9.19921875" style="45"/>
  </cols>
  <sheetData>
    <row r="1" spans="1:74" ht="30" customHeight="1" thickBot="1" x14ac:dyDescent="0.45">
      <c r="A1" s="724" t="s">
        <v>671</v>
      </c>
      <c r="B1" s="724"/>
      <c r="C1" s="724"/>
      <c r="D1" s="724"/>
      <c r="E1" s="724"/>
      <c r="F1" s="724"/>
      <c r="G1" s="724"/>
      <c r="H1" s="724"/>
      <c r="I1" s="724"/>
      <c r="J1" s="724"/>
      <c r="K1" s="724"/>
      <c r="L1" s="724"/>
      <c r="M1" s="724"/>
      <c r="N1" s="724"/>
      <c r="O1" s="724"/>
      <c r="P1" s="724"/>
      <c r="Q1" s="725"/>
      <c r="R1" s="725"/>
      <c r="S1" s="725"/>
      <c r="T1" s="725"/>
      <c r="U1" s="725"/>
      <c r="V1" s="725"/>
      <c r="W1" s="724"/>
      <c r="X1" s="724"/>
      <c r="Y1" s="724"/>
      <c r="Z1" s="724"/>
      <c r="AA1" s="724"/>
      <c r="AB1" s="724"/>
      <c r="AC1" s="724"/>
      <c r="AD1" s="724"/>
      <c r="AE1" s="724"/>
      <c r="AF1" s="724"/>
      <c r="AG1" s="724"/>
      <c r="AH1" s="724"/>
      <c r="AI1" s="724"/>
      <c r="AJ1" s="724"/>
      <c r="AK1" s="724"/>
      <c r="AL1" s="724"/>
      <c r="AM1" s="724"/>
      <c r="AN1" s="724"/>
      <c r="AO1" s="724"/>
      <c r="AP1" s="724"/>
      <c r="AQ1" s="724"/>
      <c r="AR1" s="724"/>
      <c r="AS1" s="724"/>
      <c r="AT1" s="724"/>
      <c r="AU1" s="724"/>
      <c r="AV1" s="724"/>
      <c r="AW1" s="724"/>
      <c r="AX1" s="724"/>
      <c r="AY1" s="724"/>
      <c r="AZ1" s="724"/>
      <c r="BA1" s="724"/>
      <c r="BB1" s="724"/>
      <c r="BC1" s="724"/>
      <c r="BD1" s="724"/>
      <c r="BE1" s="724"/>
      <c r="BF1" s="724"/>
      <c r="BG1" s="45"/>
      <c r="BH1" s="45"/>
      <c r="BI1" s="45"/>
      <c r="BJ1" s="45"/>
      <c r="BK1" s="45"/>
      <c r="BL1" s="45"/>
    </row>
    <row r="2" spans="1:74" ht="41.2" customHeight="1" x14ac:dyDescent="0.4">
      <c r="A2" s="30" t="s">
        <v>630</v>
      </c>
      <c r="B2" s="532" t="s">
        <v>626</v>
      </c>
      <c r="C2" s="532" t="s">
        <v>627</v>
      </c>
      <c r="D2" s="265"/>
      <c r="E2" s="722" t="s">
        <v>52</v>
      </c>
      <c r="F2" s="723"/>
      <c r="G2" s="723"/>
      <c r="H2" s="723"/>
      <c r="I2" s="723"/>
      <c r="J2" s="726"/>
      <c r="K2" s="722" t="s">
        <v>70</v>
      </c>
      <c r="L2" s="723"/>
      <c r="M2" s="723"/>
      <c r="N2" s="723"/>
      <c r="O2" s="723"/>
      <c r="P2" s="726"/>
      <c r="Q2" s="722" t="s">
        <v>672</v>
      </c>
      <c r="R2" s="723"/>
      <c r="S2" s="723"/>
      <c r="T2" s="723"/>
      <c r="U2" s="723"/>
      <c r="V2" s="723"/>
      <c r="W2" s="722" t="s">
        <v>71</v>
      </c>
      <c r="X2" s="723"/>
      <c r="Y2" s="723"/>
      <c r="Z2" s="723"/>
      <c r="AA2" s="723"/>
      <c r="AB2" s="726"/>
      <c r="AC2" s="722" t="s">
        <v>72</v>
      </c>
      <c r="AD2" s="723"/>
      <c r="AE2" s="723"/>
      <c r="AF2" s="723"/>
      <c r="AG2" s="723"/>
      <c r="AH2" s="726"/>
      <c r="AI2" s="722" t="s">
        <v>249</v>
      </c>
      <c r="AJ2" s="723"/>
      <c r="AK2" s="723"/>
      <c r="AL2" s="723"/>
      <c r="AM2" s="723"/>
      <c r="AN2" s="726"/>
      <c r="AO2" s="722" t="s">
        <v>73</v>
      </c>
      <c r="AP2" s="723"/>
      <c r="AQ2" s="723"/>
      <c r="AR2" s="723"/>
      <c r="AS2" s="723"/>
      <c r="AT2" s="726"/>
      <c r="AU2" s="722" t="s">
        <v>74</v>
      </c>
      <c r="AV2" s="723"/>
      <c r="AW2" s="723"/>
      <c r="AX2" s="723"/>
      <c r="AY2" s="723"/>
      <c r="AZ2" s="726"/>
      <c r="BA2" s="722" t="s">
        <v>75</v>
      </c>
      <c r="BB2" s="723"/>
      <c r="BC2" s="723"/>
      <c r="BD2" s="723"/>
      <c r="BE2" s="723"/>
      <c r="BF2" s="723"/>
      <c r="BG2" s="722" t="s">
        <v>255</v>
      </c>
      <c r="BH2" s="723"/>
      <c r="BI2" s="723"/>
      <c r="BJ2" s="723"/>
      <c r="BK2" s="723"/>
      <c r="BL2" s="723"/>
    </row>
    <row r="3" spans="1:74" ht="20.2" hidden="1" customHeight="1" x14ac:dyDescent="0.4">
      <c r="A3" s="261"/>
      <c r="B3" s="546"/>
      <c r="C3" s="546"/>
      <c r="D3" s="261"/>
      <c r="E3" s="290" t="s">
        <v>94</v>
      </c>
      <c r="F3" s="260"/>
      <c r="G3" s="720" t="s">
        <v>95</v>
      </c>
      <c r="H3" s="720"/>
      <c r="I3" s="720" t="s">
        <v>96</v>
      </c>
      <c r="J3" s="721"/>
      <c r="K3" s="264" t="s">
        <v>94</v>
      </c>
      <c r="L3" s="262"/>
      <c r="M3" s="262" t="s">
        <v>95</v>
      </c>
      <c r="N3" s="262"/>
      <c r="O3" s="262" t="s">
        <v>96</v>
      </c>
      <c r="P3" s="262"/>
      <c r="Q3" s="264" t="s">
        <v>94</v>
      </c>
      <c r="R3" s="531"/>
      <c r="S3" s="531" t="s">
        <v>95</v>
      </c>
      <c r="T3" s="531"/>
      <c r="U3" s="531" t="s">
        <v>96</v>
      </c>
      <c r="V3" s="531"/>
      <c r="W3" s="264" t="s">
        <v>94</v>
      </c>
      <c r="X3" s="262"/>
      <c r="Y3" s="262" t="s">
        <v>95</v>
      </c>
      <c r="Z3" s="262"/>
      <c r="AA3" s="262" t="s">
        <v>96</v>
      </c>
      <c r="AB3" s="263"/>
      <c r="AC3" s="264" t="s">
        <v>94</v>
      </c>
      <c r="AD3" s="262"/>
      <c r="AE3" s="262" t="s">
        <v>95</v>
      </c>
      <c r="AF3" s="262"/>
      <c r="AG3" s="262" t="s">
        <v>96</v>
      </c>
      <c r="AH3" s="263"/>
      <c r="AI3" s="264" t="s">
        <v>94</v>
      </c>
      <c r="AJ3" s="262"/>
      <c r="AK3" s="262" t="s">
        <v>95</v>
      </c>
      <c r="AL3" s="262"/>
      <c r="AM3" s="262" t="s">
        <v>96</v>
      </c>
      <c r="AN3" s="263"/>
      <c r="AO3" s="264" t="s">
        <v>94</v>
      </c>
      <c r="AP3" s="262"/>
      <c r="AQ3" s="262" t="s">
        <v>95</v>
      </c>
      <c r="AR3" s="262"/>
      <c r="AS3" s="262" t="s">
        <v>96</v>
      </c>
      <c r="AT3" s="263"/>
      <c r="AU3" s="264" t="s">
        <v>94</v>
      </c>
      <c r="AV3" s="262"/>
      <c r="AW3" s="262" t="s">
        <v>95</v>
      </c>
      <c r="AX3" s="262"/>
      <c r="AY3" s="263" t="s">
        <v>96</v>
      </c>
      <c r="AZ3" s="263"/>
      <c r="BA3" s="262" t="s">
        <v>94</v>
      </c>
      <c r="BB3" s="262"/>
      <c r="BC3" s="262" t="s">
        <v>95</v>
      </c>
      <c r="BD3" s="262"/>
      <c r="BE3" s="262" t="s">
        <v>96</v>
      </c>
      <c r="BF3" s="262"/>
      <c r="BG3" s="264" t="s">
        <v>94</v>
      </c>
      <c r="BH3" s="531"/>
      <c r="BI3" s="531" t="s">
        <v>95</v>
      </c>
      <c r="BJ3" s="531"/>
      <c r="BK3" s="531" t="s">
        <v>96</v>
      </c>
      <c r="BL3" s="531"/>
    </row>
    <row r="4" spans="1:74" ht="63.75" hidden="1" customHeight="1" x14ac:dyDescent="0.4">
      <c r="A4" s="261" t="s">
        <v>51</v>
      </c>
      <c r="B4" s="547" t="s">
        <v>92</v>
      </c>
      <c r="C4" s="547" t="s">
        <v>93</v>
      </c>
      <c r="D4" s="260"/>
      <c r="E4" s="259" t="s">
        <v>105</v>
      </c>
      <c r="F4" s="258" t="s">
        <v>108</v>
      </c>
      <c r="G4" s="257" t="s">
        <v>106</v>
      </c>
      <c r="H4" s="258" t="s">
        <v>109</v>
      </c>
      <c r="I4" s="257" t="s">
        <v>107</v>
      </c>
      <c r="J4" s="256" t="s">
        <v>110</v>
      </c>
      <c r="K4" s="255" t="s">
        <v>150</v>
      </c>
      <c r="L4" s="253"/>
      <c r="M4" s="253" t="s">
        <v>151</v>
      </c>
      <c r="N4" s="253"/>
      <c r="O4" s="253" t="s">
        <v>152</v>
      </c>
      <c r="P4" s="253"/>
      <c r="Q4" s="253" t="s">
        <v>165</v>
      </c>
      <c r="R4" s="253"/>
      <c r="S4" s="253" t="s">
        <v>166</v>
      </c>
      <c r="T4" s="253"/>
      <c r="U4" s="253" t="s">
        <v>167</v>
      </c>
      <c r="V4" s="571"/>
      <c r="W4" s="255" t="s">
        <v>153</v>
      </c>
      <c r="X4" s="253"/>
      <c r="Y4" s="253" t="s">
        <v>154</v>
      </c>
      <c r="Z4" s="253"/>
      <c r="AA4" s="253" t="s">
        <v>155</v>
      </c>
      <c r="AB4" s="254"/>
      <c r="AC4" s="255" t="s">
        <v>156</v>
      </c>
      <c r="AD4" s="253"/>
      <c r="AE4" s="253" t="s">
        <v>157</v>
      </c>
      <c r="AF4" s="253"/>
      <c r="AG4" s="253" t="s">
        <v>158</v>
      </c>
      <c r="AH4" s="254"/>
      <c r="AI4" s="253" t="s">
        <v>156</v>
      </c>
      <c r="AJ4" s="253"/>
      <c r="AK4" s="253" t="s">
        <v>157</v>
      </c>
      <c r="AL4" s="253"/>
      <c r="AM4" s="253" t="s">
        <v>158</v>
      </c>
      <c r="AN4" s="253"/>
      <c r="AO4" s="255" t="s">
        <v>159</v>
      </c>
      <c r="AP4" s="253"/>
      <c r="AQ4" s="253" t="s">
        <v>160</v>
      </c>
      <c r="AR4" s="253"/>
      <c r="AS4" s="253" t="s">
        <v>161</v>
      </c>
      <c r="AT4" s="254"/>
      <c r="AU4" s="253" t="s">
        <v>162</v>
      </c>
      <c r="AV4" s="253"/>
      <c r="AW4" s="253" t="s">
        <v>163</v>
      </c>
      <c r="AX4" s="253"/>
      <c r="AY4" s="253" t="s">
        <v>164</v>
      </c>
      <c r="AZ4" s="254"/>
      <c r="BA4" s="253" t="s">
        <v>165</v>
      </c>
      <c r="BB4" s="253"/>
      <c r="BC4" s="253" t="s">
        <v>166</v>
      </c>
      <c r="BD4" s="253"/>
      <c r="BE4" s="253" t="s">
        <v>167</v>
      </c>
      <c r="BF4" s="252"/>
      <c r="BG4" s="253" t="s">
        <v>165</v>
      </c>
      <c r="BH4" s="253"/>
      <c r="BI4" s="253" t="s">
        <v>166</v>
      </c>
      <c r="BJ4" s="253"/>
      <c r="BK4" s="253" t="s">
        <v>167</v>
      </c>
      <c r="BL4" s="571"/>
    </row>
    <row r="5" spans="1:74" ht="12.75" customHeight="1" x14ac:dyDescent="0.4">
      <c r="A5" s="460" t="str">
        <f t="shared" ref="A5:A28" si="0">VLOOKUP(D5,VL_2020,2,FALSE)</f>
        <v>Progeny 8116 SS*</v>
      </c>
      <c r="B5" s="555" t="str">
        <f t="shared" ref="B5:B28" si="1">VLOOKUP(D5,VL_2020,3,FALSE)</f>
        <v>RR, LL </v>
      </c>
      <c r="C5" s="555" t="str">
        <f t="shared" ref="C5:C28" si="2">VLOOKUP(D5,VL_2020,4,FALSE)</f>
        <v>SS</v>
      </c>
      <c r="D5" s="691" t="s">
        <v>225</v>
      </c>
      <c r="E5" s="453">
        <v>165.73</v>
      </c>
      <c r="F5" s="692" t="s">
        <v>103</v>
      </c>
      <c r="G5" s="455">
        <v>187.69</v>
      </c>
      <c r="H5" s="692" t="s">
        <v>103</v>
      </c>
      <c r="I5" s="693">
        <v>204.03</v>
      </c>
      <c r="J5" s="692" t="s">
        <v>104</v>
      </c>
      <c r="K5" s="453">
        <v>188.93</v>
      </c>
      <c r="L5" s="692" t="s">
        <v>103</v>
      </c>
      <c r="M5" s="455">
        <v>231.68</v>
      </c>
      <c r="N5" s="692" t="s">
        <v>103</v>
      </c>
      <c r="O5" s="693">
        <v>229.39</v>
      </c>
      <c r="P5" s="692" t="s">
        <v>103</v>
      </c>
      <c r="Q5" s="453">
        <v>206.81</v>
      </c>
      <c r="R5" s="692" t="s">
        <v>104</v>
      </c>
      <c r="S5" s="455"/>
      <c r="T5" s="692"/>
      <c r="U5" s="455"/>
      <c r="V5" s="454"/>
      <c r="W5" s="453">
        <v>143.11000000000001</v>
      </c>
      <c r="X5" s="692" t="s">
        <v>103</v>
      </c>
      <c r="Y5" s="455">
        <v>186.22</v>
      </c>
      <c r="Z5" s="692" t="s">
        <v>103</v>
      </c>
      <c r="AA5" s="693">
        <v>188.39</v>
      </c>
      <c r="AB5" s="692" t="s">
        <v>339</v>
      </c>
      <c r="AC5" s="453">
        <v>178.61</v>
      </c>
      <c r="AD5" s="692" t="s">
        <v>103</v>
      </c>
      <c r="AE5" s="455">
        <v>177.04</v>
      </c>
      <c r="AF5" s="692" t="s">
        <v>103</v>
      </c>
      <c r="AG5" s="693">
        <v>163.88</v>
      </c>
      <c r="AH5" s="692" t="s">
        <v>103</v>
      </c>
      <c r="AI5" s="453">
        <v>34.520099999999999</v>
      </c>
      <c r="AJ5" s="692" t="s">
        <v>103</v>
      </c>
      <c r="AK5" s="455">
        <v>100.31</v>
      </c>
      <c r="AL5" s="692" t="s">
        <v>103</v>
      </c>
      <c r="AM5" s="693">
        <v>147.06</v>
      </c>
      <c r="AN5" s="694" t="s">
        <v>103</v>
      </c>
      <c r="AO5" s="453">
        <v>220.4</v>
      </c>
      <c r="AP5" s="692" t="s">
        <v>103</v>
      </c>
      <c r="AQ5" s="455">
        <v>236.8</v>
      </c>
      <c r="AR5" s="692" t="s">
        <v>103</v>
      </c>
      <c r="AS5" s="693">
        <v>235.85</v>
      </c>
      <c r="AT5" s="692" t="s">
        <v>103</v>
      </c>
      <c r="AU5" s="453">
        <v>134.19999999999999</v>
      </c>
      <c r="AV5" s="692" t="s">
        <v>104</v>
      </c>
      <c r="AW5" s="455">
        <v>192.73</v>
      </c>
      <c r="AX5" s="692" t="s">
        <v>103</v>
      </c>
      <c r="AY5" s="693">
        <v>207.11</v>
      </c>
      <c r="AZ5" s="692" t="s">
        <v>103</v>
      </c>
      <c r="BA5" s="453">
        <v>203.25</v>
      </c>
      <c r="BB5" s="692" t="s">
        <v>103</v>
      </c>
      <c r="BC5" s="455">
        <v>224.58</v>
      </c>
      <c r="BD5" s="692" t="s">
        <v>103</v>
      </c>
      <c r="BE5" s="693">
        <v>218.89</v>
      </c>
      <c r="BF5" s="692" t="s">
        <v>103</v>
      </c>
      <c r="BG5" s="453">
        <v>137.99</v>
      </c>
      <c r="BH5" s="692" t="s">
        <v>572</v>
      </c>
      <c r="BI5" s="275">
        <v>150.11000000000001</v>
      </c>
      <c r="BJ5" s="287" t="s">
        <v>103</v>
      </c>
      <c r="BK5" s="275">
        <v>184.75</v>
      </c>
      <c r="BL5" s="137" t="s">
        <v>103</v>
      </c>
      <c r="BM5" s="45">
        <f t="shared" ref="BM5:BM28" si="3">IF(K5&gt;K$29,1,0)</f>
        <v>0</v>
      </c>
      <c r="BN5" s="45">
        <f t="shared" ref="BN5:BN28" si="4">IF(Q5&gt;Q$29,1,0)</f>
        <v>1</v>
      </c>
      <c r="BO5" s="45">
        <f t="shared" ref="BO5:BO28" si="5">IF(W5&gt;W$29,1,0)</f>
        <v>0</v>
      </c>
      <c r="BP5" s="45">
        <f t="shared" ref="BP5:BP28" si="6">IF(AC5&gt;AC$29,1,0)</f>
        <v>1</v>
      </c>
      <c r="BQ5" s="45">
        <f t="shared" ref="BQ5:BQ28" si="7">IF(AI5&gt;AI$29,1,0)</f>
        <v>1</v>
      </c>
      <c r="BR5" s="45">
        <f t="shared" ref="BR5:BR28" si="8">IF(AO5&gt;AO$29,1,0)</f>
        <v>0</v>
      </c>
      <c r="BS5" s="45">
        <f t="shared" ref="BS5:BS28" si="9">IF(AU5&gt;AU$29,1,0)</f>
        <v>1</v>
      </c>
      <c r="BT5" s="45">
        <f t="shared" ref="BT5:BT28" si="10">IF(BA5&gt;BA$29,1,0)</f>
        <v>0</v>
      </c>
      <c r="BU5" s="45">
        <f t="shared" ref="BU5:BU28" si="11">IF(BG5&gt;BG$29,1,0)</f>
        <v>0</v>
      </c>
      <c r="BV5" s="45">
        <f>SUM(BM5:BU5)/COUNT(BM5:BU5)</f>
        <v>0.44444444444444442</v>
      </c>
    </row>
    <row r="6" spans="1:74" x14ac:dyDescent="0.4">
      <c r="A6" s="608" t="str">
        <f t="shared" si="0"/>
        <v xml:space="preserve">Dyna-Gro D54VC14 </v>
      </c>
      <c r="B6" s="609" t="str">
        <f t="shared" si="1"/>
        <v>RR</v>
      </c>
      <c r="C6" s="609" t="str">
        <f t="shared" si="2"/>
        <v>VT2P</v>
      </c>
      <c r="D6" s="463" t="s">
        <v>543</v>
      </c>
      <c r="E6" s="464">
        <v>164.08</v>
      </c>
      <c r="F6" s="446" t="s">
        <v>103</v>
      </c>
      <c r="G6" s="466"/>
      <c r="H6" s="446"/>
      <c r="I6" s="695"/>
      <c r="J6" s="446"/>
      <c r="K6" s="464">
        <v>197.37</v>
      </c>
      <c r="L6" s="446" t="s">
        <v>103</v>
      </c>
      <c r="M6" s="466"/>
      <c r="N6" s="446"/>
      <c r="O6" s="695"/>
      <c r="P6" s="446"/>
      <c r="Q6" s="464">
        <v>202.7</v>
      </c>
      <c r="R6" s="684" t="s">
        <v>328</v>
      </c>
      <c r="S6" s="605"/>
      <c r="T6" s="684"/>
      <c r="U6" s="605"/>
      <c r="V6" s="604"/>
      <c r="W6" s="464">
        <v>145.51</v>
      </c>
      <c r="X6" s="446" t="s">
        <v>103</v>
      </c>
      <c r="Y6" s="466"/>
      <c r="Z6" s="446"/>
      <c r="AA6" s="695"/>
      <c r="AB6" s="446"/>
      <c r="AC6" s="464">
        <v>178.39</v>
      </c>
      <c r="AD6" s="446" t="s">
        <v>103</v>
      </c>
      <c r="AE6" s="466"/>
      <c r="AF6" s="446"/>
      <c r="AG6" s="695"/>
      <c r="AH6" s="446"/>
      <c r="AI6" s="464">
        <v>13.2164</v>
      </c>
      <c r="AJ6" s="446" t="s">
        <v>103</v>
      </c>
      <c r="AK6" s="466"/>
      <c r="AL6" s="446"/>
      <c r="AM6" s="695"/>
      <c r="AN6" s="694"/>
      <c r="AO6" s="464">
        <v>220.44</v>
      </c>
      <c r="AP6" s="446" t="s">
        <v>103</v>
      </c>
      <c r="AQ6" s="466"/>
      <c r="AR6" s="446"/>
      <c r="AS6" s="695"/>
      <c r="AT6" s="446"/>
      <c r="AU6" s="464">
        <v>141.5</v>
      </c>
      <c r="AV6" s="446" t="s">
        <v>103</v>
      </c>
      <c r="AW6" s="466"/>
      <c r="AX6" s="446"/>
      <c r="AY6" s="695"/>
      <c r="AZ6" s="446"/>
      <c r="BA6" s="464">
        <v>214.03</v>
      </c>
      <c r="BB6" s="446" t="s">
        <v>103</v>
      </c>
      <c r="BC6" s="466"/>
      <c r="BD6" s="446"/>
      <c r="BE6" s="695"/>
      <c r="BF6" s="446"/>
      <c r="BG6" s="464">
        <v>163.53</v>
      </c>
      <c r="BH6" s="684" t="s">
        <v>104</v>
      </c>
      <c r="BI6" s="574"/>
      <c r="BJ6" s="573"/>
      <c r="BK6" s="574"/>
      <c r="BL6" s="575"/>
      <c r="BM6" s="45">
        <f t="shared" si="3"/>
        <v>1</v>
      </c>
      <c r="BN6" s="45">
        <f t="shared" si="4"/>
        <v>1</v>
      </c>
      <c r="BO6" s="45">
        <f t="shared" si="5"/>
        <v>0</v>
      </c>
      <c r="BP6" s="45">
        <f t="shared" si="6"/>
        <v>1</v>
      </c>
      <c r="BQ6" s="45">
        <f t="shared" si="7"/>
        <v>0</v>
      </c>
      <c r="BR6" s="45">
        <f t="shared" si="8"/>
        <v>0</v>
      </c>
      <c r="BS6" s="45">
        <f t="shared" si="9"/>
        <v>1</v>
      </c>
      <c r="BT6" s="45">
        <f t="shared" si="10"/>
        <v>0</v>
      </c>
      <c r="BU6" s="45">
        <f t="shared" si="11"/>
        <v>1</v>
      </c>
      <c r="BV6" s="45">
        <f t="shared" ref="BV6:BV27" si="12">SUM(BM6:BU6)/COUNT(BM6:BU6)</f>
        <v>0.55555555555555558</v>
      </c>
    </row>
    <row r="7" spans="1:74" x14ac:dyDescent="0.4">
      <c r="A7" s="463" t="str">
        <f t="shared" si="0"/>
        <v>Augusta A7268 VT2Pro</v>
      </c>
      <c r="B7" s="440" t="str">
        <f t="shared" si="1"/>
        <v>RR</v>
      </c>
      <c r="C7" s="440" t="str">
        <f t="shared" si="2"/>
        <v>VT2P</v>
      </c>
      <c r="D7" s="463" t="s">
        <v>542</v>
      </c>
      <c r="E7" s="464">
        <v>163.69999999999999</v>
      </c>
      <c r="F7" s="446" t="s">
        <v>103</v>
      </c>
      <c r="G7" s="466"/>
      <c r="H7" s="446"/>
      <c r="I7" s="695"/>
      <c r="J7" s="446"/>
      <c r="K7" s="464">
        <v>211.53</v>
      </c>
      <c r="L7" s="446" t="s">
        <v>103</v>
      </c>
      <c r="M7" s="466"/>
      <c r="N7" s="446"/>
      <c r="O7" s="695"/>
      <c r="P7" s="446"/>
      <c r="Q7" s="464">
        <v>214.38</v>
      </c>
      <c r="R7" s="684" t="s">
        <v>104</v>
      </c>
      <c r="S7" s="605"/>
      <c r="T7" s="684"/>
      <c r="U7" s="605"/>
      <c r="V7" s="604"/>
      <c r="W7" s="464">
        <v>165.57</v>
      </c>
      <c r="X7" s="446" t="s">
        <v>103</v>
      </c>
      <c r="Y7" s="466"/>
      <c r="Z7" s="446"/>
      <c r="AA7" s="695"/>
      <c r="AB7" s="446"/>
      <c r="AC7" s="464">
        <v>159.12</v>
      </c>
      <c r="AD7" s="446" t="s">
        <v>103</v>
      </c>
      <c r="AE7" s="466"/>
      <c r="AF7" s="446"/>
      <c r="AG7" s="695"/>
      <c r="AH7" s="446"/>
      <c r="AI7" s="464">
        <v>14.843400000000001</v>
      </c>
      <c r="AJ7" s="446" t="s">
        <v>103</v>
      </c>
      <c r="AK7" s="466"/>
      <c r="AL7" s="446"/>
      <c r="AM7" s="695"/>
      <c r="AN7" s="694"/>
      <c r="AO7" s="464">
        <v>223.49</v>
      </c>
      <c r="AP7" s="446" t="s">
        <v>103</v>
      </c>
      <c r="AQ7" s="466"/>
      <c r="AR7" s="446"/>
      <c r="AS7" s="695"/>
      <c r="AT7" s="446"/>
      <c r="AU7" s="464">
        <v>111.34</v>
      </c>
      <c r="AV7" s="446" t="s">
        <v>334</v>
      </c>
      <c r="AW7" s="466"/>
      <c r="AX7" s="446"/>
      <c r="AY7" s="695"/>
      <c r="AZ7" s="446"/>
      <c r="BA7" s="464">
        <v>217.77</v>
      </c>
      <c r="BB7" s="446" t="s">
        <v>103</v>
      </c>
      <c r="BC7" s="466"/>
      <c r="BD7" s="446"/>
      <c r="BE7" s="695"/>
      <c r="BF7" s="446"/>
      <c r="BG7" s="464">
        <v>155.25</v>
      </c>
      <c r="BH7" s="684" t="s">
        <v>334</v>
      </c>
      <c r="BI7" s="565"/>
      <c r="BJ7" s="499"/>
      <c r="BK7" s="565"/>
      <c r="BL7" s="572"/>
      <c r="BM7" s="45">
        <f t="shared" si="3"/>
        <v>1</v>
      </c>
      <c r="BN7" s="45">
        <f t="shared" si="4"/>
        <v>1</v>
      </c>
      <c r="BO7" s="45">
        <f t="shared" si="5"/>
        <v>1</v>
      </c>
      <c r="BP7" s="45">
        <f t="shared" si="6"/>
        <v>0</v>
      </c>
      <c r="BQ7" s="45">
        <f t="shared" si="7"/>
        <v>0</v>
      </c>
      <c r="BR7" s="45">
        <f t="shared" si="8"/>
        <v>1</v>
      </c>
      <c r="BS7" s="45">
        <f t="shared" si="9"/>
        <v>1</v>
      </c>
      <c r="BT7" s="45">
        <f t="shared" si="10"/>
        <v>0</v>
      </c>
      <c r="BU7" s="45">
        <f t="shared" si="11"/>
        <v>1</v>
      </c>
      <c r="BV7" s="45">
        <f t="shared" si="12"/>
        <v>0.66666666666666663</v>
      </c>
    </row>
    <row r="8" spans="1:74" x14ac:dyDescent="0.4">
      <c r="A8" s="473" t="str">
        <f t="shared" si="0"/>
        <v xml:space="preserve">Innvictis A1462 </v>
      </c>
      <c r="B8" s="440" t="str">
        <f t="shared" si="1"/>
        <v>RR</v>
      </c>
      <c r="C8" s="440" t="str">
        <f t="shared" si="2"/>
        <v>VT2P</v>
      </c>
      <c r="D8" s="463" t="s">
        <v>546</v>
      </c>
      <c r="E8" s="464">
        <v>162.69</v>
      </c>
      <c r="F8" s="446" t="s">
        <v>103</v>
      </c>
      <c r="G8" s="466"/>
      <c r="H8" s="446"/>
      <c r="I8" s="695"/>
      <c r="J8" s="446"/>
      <c r="K8" s="464">
        <v>208.33</v>
      </c>
      <c r="L8" s="446" t="s">
        <v>103</v>
      </c>
      <c r="M8" s="466"/>
      <c r="N8" s="446"/>
      <c r="O8" s="695"/>
      <c r="P8" s="446"/>
      <c r="Q8" s="464">
        <v>212.77</v>
      </c>
      <c r="R8" s="684" t="s">
        <v>104</v>
      </c>
      <c r="S8" s="605"/>
      <c r="T8" s="684"/>
      <c r="U8" s="605"/>
      <c r="V8" s="604"/>
      <c r="W8" s="464">
        <v>143.38999999999999</v>
      </c>
      <c r="X8" s="446" t="s">
        <v>103</v>
      </c>
      <c r="Y8" s="466"/>
      <c r="Z8" s="446"/>
      <c r="AA8" s="695"/>
      <c r="AB8" s="446"/>
      <c r="AC8" s="464">
        <v>165.78</v>
      </c>
      <c r="AD8" s="446" t="s">
        <v>103</v>
      </c>
      <c r="AE8" s="466"/>
      <c r="AF8" s="446"/>
      <c r="AG8" s="695"/>
      <c r="AH8" s="446"/>
      <c r="AI8" s="464">
        <v>24.000599999999999</v>
      </c>
      <c r="AJ8" s="446" t="s">
        <v>103</v>
      </c>
      <c r="AK8" s="466"/>
      <c r="AL8" s="446"/>
      <c r="AM8" s="695"/>
      <c r="AN8" s="694"/>
      <c r="AO8" s="464">
        <v>243.99</v>
      </c>
      <c r="AP8" s="446" t="s">
        <v>103</v>
      </c>
      <c r="AQ8" s="466"/>
      <c r="AR8" s="446"/>
      <c r="AS8" s="695"/>
      <c r="AT8" s="446"/>
      <c r="AU8" s="464">
        <v>95.819199999999995</v>
      </c>
      <c r="AV8" s="446" t="s">
        <v>332</v>
      </c>
      <c r="AW8" s="466"/>
      <c r="AX8" s="446"/>
      <c r="AY8" s="695"/>
      <c r="AZ8" s="446"/>
      <c r="BA8" s="464">
        <v>206.14</v>
      </c>
      <c r="BB8" s="446" t="s">
        <v>103</v>
      </c>
      <c r="BC8" s="466"/>
      <c r="BD8" s="446"/>
      <c r="BE8" s="695"/>
      <c r="BF8" s="446"/>
      <c r="BG8" s="464">
        <v>164.01</v>
      </c>
      <c r="BH8" s="684" t="s">
        <v>104</v>
      </c>
      <c r="BI8" s="574"/>
      <c r="BJ8" s="573"/>
      <c r="BK8" s="574"/>
      <c r="BL8" s="575"/>
      <c r="BM8" s="45">
        <f t="shared" si="3"/>
        <v>1</v>
      </c>
      <c r="BN8" s="45">
        <f t="shared" si="4"/>
        <v>1</v>
      </c>
      <c r="BO8" s="45">
        <f t="shared" si="5"/>
        <v>0</v>
      </c>
      <c r="BP8" s="45">
        <f t="shared" si="6"/>
        <v>0</v>
      </c>
      <c r="BQ8" s="45">
        <f t="shared" si="7"/>
        <v>1</v>
      </c>
      <c r="BR8" s="45">
        <f t="shared" si="8"/>
        <v>1</v>
      </c>
      <c r="BS8" s="45">
        <f t="shared" si="9"/>
        <v>0</v>
      </c>
      <c r="BT8" s="45">
        <f t="shared" si="10"/>
        <v>0</v>
      </c>
      <c r="BU8" s="45">
        <f t="shared" si="11"/>
        <v>1</v>
      </c>
      <c r="BV8" s="45">
        <f t="shared" si="12"/>
        <v>0.55555555555555558</v>
      </c>
    </row>
    <row r="9" spans="1:74" x14ac:dyDescent="0.4">
      <c r="A9" s="473" t="str">
        <f t="shared" si="0"/>
        <v>Revere 1627 TC</v>
      </c>
      <c r="B9" s="440" t="str">
        <f t="shared" si="1"/>
        <v>RR</v>
      </c>
      <c r="C9" s="440" t="str">
        <f t="shared" si="2"/>
        <v>TRE</v>
      </c>
      <c r="D9" s="463" t="s">
        <v>555</v>
      </c>
      <c r="E9" s="464">
        <v>160.16</v>
      </c>
      <c r="F9" s="446" t="s">
        <v>103</v>
      </c>
      <c r="G9" s="466"/>
      <c r="H9" s="446"/>
      <c r="I9" s="695"/>
      <c r="J9" s="446"/>
      <c r="K9" s="464">
        <v>206.9</v>
      </c>
      <c r="L9" s="446" t="s">
        <v>103</v>
      </c>
      <c r="M9" s="466"/>
      <c r="N9" s="446"/>
      <c r="O9" s="695"/>
      <c r="P9" s="446"/>
      <c r="Q9" s="464">
        <v>212.3</v>
      </c>
      <c r="R9" s="684" t="s">
        <v>104</v>
      </c>
      <c r="S9" s="605"/>
      <c r="T9" s="684"/>
      <c r="U9" s="605"/>
      <c r="V9" s="604"/>
      <c r="W9" s="464">
        <v>157.34</v>
      </c>
      <c r="X9" s="446" t="s">
        <v>103</v>
      </c>
      <c r="Y9" s="466"/>
      <c r="Z9" s="446"/>
      <c r="AA9" s="695"/>
      <c r="AB9" s="446"/>
      <c r="AC9" s="464">
        <v>174.63</v>
      </c>
      <c r="AD9" s="446" t="s">
        <v>103</v>
      </c>
      <c r="AE9" s="466"/>
      <c r="AF9" s="446"/>
      <c r="AG9" s="695"/>
      <c r="AH9" s="446"/>
      <c r="AI9" s="464">
        <v>20.191600000000001</v>
      </c>
      <c r="AJ9" s="446" t="s">
        <v>103</v>
      </c>
      <c r="AK9" s="466"/>
      <c r="AL9" s="446"/>
      <c r="AM9" s="695"/>
      <c r="AN9" s="694"/>
      <c r="AO9" s="464">
        <v>233.4</v>
      </c>
      <c r="AP9" s="446" t="s">
        <v>103</v>
      </c>
      <c r="AQ9" s="466"/>
      <c r="AR9" s="446"/>
      <c r="AS9" s="695"/>
      <c r="AT9" s="446"/>
      <c r="AU9" s="464">
        <v>92.690200000000004</v>
      </c>
      <c r="AV9" s="446" t="s">
        <v>335</v>
      </c>
      <c r="AW9" s="466"/>
      <c r="AX9" s="446"/>
      <c r="AY9" s="695"/>
      <c r="AZ9" s="446"/>
      <c r="BA9" s="464">
        <v>227.3</v>
      </c>
      <c r="BB9" s="446" t="s">
        <v>103</v>
      </c>
      <c r="BC9" s="466"/>
      <c r="BD9" s="446"/>
      <c r="BE9" s="695"/>
      <c r="BF9" s="446"/>
      <c r="BG9" s="464">
        <v>116.69</v>
      </c>
      <c r="BH9" s="684" t="s">
        <v>576</v>
      </c>
      <c r="BI9" s="565"/>
      <c r="BJ9" s="499"/>
      <c r="BK9" s="565"/>
      <c r="BL9" s="575"/>
      <c r="BM9" s="45">
        <f t="shared" si="3"/>
        <v>1</v>
      </c>
      <c r="BN9" s="45">
        <f t="shared" si="4"/>
        <v>1</v>
      </c>
      <c r="BO9" s="45">
        <f t="shared" si="5"/>
        <v>1</v>
      </c>
      <c r="BP9" s="45">
        <f t="shared" si="6"/>
        <v>1</v>
      </c>
      <c r="BQ9" s="45">
        <f t="shared" si="7"/>
        <v>0</v>
      </c>
      <c r="BR9" s="45">
        <f t="shared" si="8"/>
        <v>1</v>
      </c>
      <c r="BS9" s="45">
        <f t="shared" si="9"/>
        <v>0</v>
      </c>
      <c r="BT9" s="45">
        <f t="shared" si="10"/>
        <v>1</v>
      </c>
      <c r="BU9" s="45">
        <f t="shared" si="11"/>
        <v>0</v>
      </c>
      <c r="BV9" s="45">
        <f t="shared" si="12"/>
        <v>0.66666666666666663</v>
      </c>
    </row>
    <row r="10" spans="1:74" x14ac:dyDescent="0.4">
      <c r="A10" s="463" t="str">
        <f t="shared" si="0"/>
        <v xml:space="preserve">Dekalb DKC65-99** </v>
      </c>
      <c r="B10" s="440" t="str">
        <f t="shared" si="1"/>
        <v>RR</v>
      </c>
      <c r="C10" s="440" t="str">
        <f t="shared" si="2"/>
        <v>TRE</v>
      </c>
      <c r="D10" s="463" t="s">
        <v>212</v>
      </c>
      <c r="E10" s="464">
        <v>159.4</v>
      </c>
      <c r="F10" s="446" t="s">
        <v>103</v>
      </c>
      <c r="G10" s="466">
        <v>184.56</v>
      </c>
      <c r="H10" s="446" t="s">
        <v>103</v>
      </c>
      <c r="I10" s="695">
        <v>207.79</v>
      </c>
      <c r="J10" s="446" t="s">
        <v>104</v>
      </c>
      <c r="K10" s="464">
        <v>194.11</v>
      </c>
      <c r="L10" s="446" t="s">
        <v>103</v>
      </c>
      <c r="M10" s="466">
        <v>228.46</v>
      </c>
      <c r="N10" s="446" t="s">
        <v>103</v>
      </c>
      <c r="O10" s="695">
        <v>240.39</v>
      </c>
      <c r="P10" s="446" t="s">
        <v>103</v>
      </c>
      <c r="Q10" s="464">
        <v>211.15</v>
      </c>
      <c r="R10" s="684" t="s">
        <v>104</v>
      </c>
      <c r="S10" s="605"/>
      <c r="T10" s="684"/>
      <c r="U10" s="605"/>
      <c r="V10" s="604"/>
      <c r="W10" s="464">
        <v>131.19</v>
      </c>
      <c r="X10" s="446" t="s">
        <v>103</v>
      </c>
      <c r="Y10" s="466">
        <v>195.89</v>
      </c>
      <c r="Z10" s="446" t="s">
        <v>103</v>
      </c>
      <c r="AA10" s="695">
        <v>203.06</v>
      </c>
      <c r="AB10" s="446" t="s">
        <v>104</v>
      </c>
      <c r="AC10" s="464">
        <v>151.05000000000001</v>
      </c>
      <c r="AD10" s="446" t="s">
        <v>103</v>
      </c>
      <c r="AE10" s="466">
        <v>160.34</v>
      </c>
      <c r="AF10" s="446" t="s">
        <v>103</v>
      </c>
      <c r="AG10" s="695">
        <v>153.82</v>
      </c>
      <c r="AH10" s="446" t="s">
        <v>103</v>
      </c>
      <c r="AI10" s="464">
        <v>16.2971</v>
      </c>
      <c r="AJ10" s="446" t="s">
        <v>103</v>
      </c>
      <c r="AK10" s="466">
        <v>71.240899999999996</v>
      </c>
      <c r="AL10" s="446" t="s">
        <v>339</v>
      </c>
      <c r="AM10" s="695">
        <v>137.15</v>
      </c>
      <c r="AN10" s="694" t="s">
        <v>103</v>
      </c>
      <c r="AO10" s="464">
        <v>239.53</v>
      </c>
      <c r="AP10" s="446" t="s">
        <v>103</v>
      </c>
      <c r="AQ10" s="466">
        <v>246.19</v>
      </c>
      <c r="AR10" s="446" t="s">
        <v>103</v>
      </c>
      <c r="AS10" s="695">
        <v>239.71</v>
      </c>
      <c r="AT10" s="446" t="s">
        <v>103</v>
      </c>
      <c r="AU10" s="464">
        <v>121.38</v>
      </c>
      <c r="AV10" s="446" t="s">
        <v>328</v>
      </c>
      <c r="AW10" s="466">
        <v>171.43</v>
      </c>
      <c r="AX10" s="446" t="s">
        <v>103</v>
      </c>
      <c r="AY10" s="695">
        <v>193.62</v>
      </c>
      <c r="AZ10" s="446" t="s">
        <v>103</v>
      </c>
      <c r="BA10" s="464">
        <v>233.37</v>
      </c>
      <c r="BB10" s="446" t="s">
        <v>103</v>
      </c>
      <c r="BC10" s="466">
        <v>244.53</v>
      </c>
      <c r="BD10" s="446" t="s">
        <v>103</v>
      </c>
      <c r="BE10" s="695">
        <v>224.74</v>
      </c>
      <c r="BF10" s="446" t="s">
        <v>103</v>
      </c>
      <c r="BG10" s="464">
        <v>136.53</v>
      </c>
      <c r="BH10" s="684" t="s">
        <v>336</v>
      </c>
      <c r="BI10" s="574">
        <v>158.41</v>
      </c>
      <c r="BJ10" s="573" t="s">
        <v>103</v>
      </c>
      <c r="BK10" s="574">
        <v>199.15</v>
      </c>
      <c r="BL10" s="575" t="s">
        <v>103</v>
      </c>
      <c r="BM10" s="45">
        <f t="shared" si="3"/>
        <v>0</v>
      </c>
      <c r="BN10" s="45">
        <f t="shared" si="4"/>
        <v>1</v>
      </c>
      <c r="BO10" s="45">
        <f t="shared" si="5"/>
        <v>0</v>
      </c>
      <c r="BP10" s="45">
        <f t="shared" si="6"/>
        <v>0</v>
      </c>
      <c r="BQ10" s="45">
        <f t="shared" si="7"/>
        <v>0</v>
      </c>
      <c r="BR10" s="45">
        <f t="shared" si="8"/>
        <v>1</v>
      </c>
      <c r="BS10" s="45">
        <f t="shared" si="9"/>
        <v>1</v>
      </c>
      <c r="BT10" s="45">
        <f t="shared" si="10"/>
        <v>1</v>
      </c>
      <c r="BU10" s="45">
        <f t="shared" si="11"/>
        <v>0</v>
      </c>
      <c r="BV10" s="45">
        <f t="shared" si="12"/>
        <v>0.44444444444444442</v>
      </c>
    </row>
    <row r="11" spans="1:74" x14ac:dyDescent="0.4">
      <c r="A11" s="463" t="str">
        <f t="shared" si="0"/>
        <v xml:space="preserve">Dyna-Gro D55VC80 </v>
      </c>
      <c r="B11" s="440" t="str">
        <f t="shared" si="1"/>
        <v>RR</v>
      </c>
      <c r="C11" s="440" t="str">
        <f t="shared" si="2"/>
        <v>VT2P </v>
      </c>
      <c r="D11" s="463" t="s">
        <v>217</v>
      </c>
      <c r="E11" s="464">
        <v>159.04</v>
      </c>
      <c r="F11" s="446" t="s">
        <v>103</v>
      </c>
      <c r="G11" s="466">
        <v>184.06</v>
      </c>
      <c r="H11" s="446" t="s">
        <v>103</v>
      </c>
      <c r="I11" s="695">
        <v>208.54</v>
      </c>
      <c r="J11" s="446" t="s">
        <v>103</v>
      </c>
      <c r="K11" s="464">
        <v>170.26</v>
      </c>
      <c r="L11" s="446" t="s">
        <v>103</v>
      </c>
      <c r="M11" s="466">
        <v>218.47</v>
      </c>
      <c r="N11" s="446" t="s">
        <v>103</v>
      </c>
      <c r="O11" s="695">
        <v>218.71</v>
      </c>
      <c r="P11" s="446" t="s">
        <v>103</v>
      </c>
      <c r="Q11" s="464">
        <v>201.61</v>
      </c>
      <c r="R11" s="684" t="s">
        <v>328</v>
      </c>
      <c r="S11" s="605"/>
      <c r="T11" s="684"/>
      <c r="U11" s="605"/>
      <c r="V11" s="604"/>
      <c r="W11" s="464">
        <v>166.1</v>
      </c>
      <c r="X11" s="446" t="s">
        <v>103</v>
      </c>
      <c r="Y11" s="466">
        <v>207.9</v>
      </c>
      <c r="Z11" s="446" t="s">
        <v>103</v>
      </c>
      <c r="AA11" s="695">
        <v>204.97</v>
      </c>
      <c r="AB11" s="446" t="s">
        <v>104</v>
      </c>
      <c r="AC11" s="464">
        <v>195.25</v>
      </c>
      <c r="AD11" s="446" t="s">
        <v>103</v>
      </c>
      <c r="AE11" s="466">
        <v>180.74</v>
      </c>
      <c r="AF11" s="446" t="s">
        <v>103</v>
      </c>
      <c r="AG11" s="695">
        <v>168.35</v>
      </c>
      <c r="AH11" s="446" t="s">
        <v>103</v>
      </c>
      <c r="AI11" s="464">
        <v>18.3582</v>
      </c>
      <c r="AJ11" s="446" t="s">
        <v>103</v>
      </c>
      <c r="AK11" s="466">
        <v>60.738100000000003</v>
      </c>
      <c r="AL11" s="446" t="s">
        <v>341</v>
      </c>
      <c r="AM11" s="695">
        <v>120.36</v>
      </c>
      <c r="AN11" s="694" t="s">
        <v>103</v>
      </c>
      <c r="AO11" s="464">
        <v>228.37</v>
      </c>
      <c r="AP11" s="446" t="s">
        <v>103</v>
      </c>
      <c r="AQ11" s="466">
        <v>253.07</v>
      </c>
      <c r="AR11" s="446" t="s">
        <v>103</v>
      </c>
      <c r="AS11" s="695">
        <v>254.02</v>
      </c>
      <c r="AT11" s="446" t="s">
        <v>103</v>
      </c>
      <c r="AU11" s="464">
        <v>80.480999999999995</v>
      </c>
      <c r="AV11" s="446" t="s">
        <v>331</v>
      </c>
      <c r="AW11" s="466">
        <v>169.21</v>
      </c>
      <c r="AX11" s="446" t="s">
        <v>103</v>
      </c>
      <c r="AY11" s="695">
        <v>204.49</v>
      </c>
      <c r="AZ11" s="446" t="s">
        <v>103</v>
      </c>
      <c r="BA11" s="464">
        <v>220.6</v>
      </c>
      <c r="BB11" s="446" t="s">
        <v>103</v>
      </c>
      <c r="BC11" s="466">
        <v>231.68</v>
      </c>
      <c r="BD11" s="446" t="s">
        <v>103</v>
      </c>
      <c r="BE11" s="695">
        <v>221.96</v>
      </c>
      <c r="BF11" s="446" t="s">
        <v>103</v>
      </c>
      <c r="BG11" s="464">
        <v>150.32</v>
      </c>
      <c r="BH11" s="684" t="s">
        <v>332</v>
      </c>
      <c r="BI11" s="574">
        <v>150.66</v>
      </c>
      <c r="BJ11" s="573" t="s">
        <v>103</v>
      </c>
      <c r="BK11" s="574">
        <v>187.26</v>
      </c>
      <c r="BL11" s="575" t="s">
        <v>103</v>
      </c>
      <c r="BM11" s="45">
        <f t="shared" si="3"/>
        <v>0</v>
      </c>
      <c r="BN11" s="45">
        <f t="shared" si="4"/>
        <v>1</v>
      </c>
      <c r="BO11" s="45">
        <f t="shared" si="5"/>
        <v>1</v>
      </c>
      <c r="BP11" s="45">
        <f t="shared" si="6"/>
        <v>1</v>
      </c>
      <c r="BQ11" s="45">
        <f t="shared" si="7"/>
        <v>0</v>
      </c>
      <c r="BR11" s="45">
        <f t="shared" si="8"/>
        <v>1</v>
      </c>
      <c r="BS11" s="45">
        <f t="shared" si="9"/>
        <v>0</v>
      </c>
      <c r="BT11" s="45">
        <f t="shared" si="10"/>
        <v>1</v>
      </c>
      <c r="BU11" s="45">
        <f t="shared" si="11"/>
        <v>1</v>
      </c>
      <c r="BV11" s="45">
        <f t="shared" si="12"/>
        <v>0.66666666666666663</v>
      </c>
    </row>
    <row r="12" spans="1:74" x14ac:dyDescent="0.4">
      <c r="A12" s="473" t="str">
        <f t="shared" si="0"/>
        <v xml:space="preserve">LG Seeds 66C06 </v>
      </c>
      <c r="B12" s="440" t="str">
        <f t="shared" si="1"/>
        <v>RR</v>
      </c>
      <c r="C12" s="440" t="str">
        <f t="shared" si="2"/>
        <v>VT2P</v>
      </c>
      <c r="D12" s="463" t="s">
        <v>549</v>
      </c>
      <c r="E12" s="464">
        <v>158.59</v>
      </c>
      <c r="F12" s="446" t="s">
        <v>103</v>
      </c>
      <c r="G12" s="466"/>
      <c r="H12" s="446"/>
      <c r="I12" s="695"/>
      <c r="J12" s="446"/>
      <c r="K12" s="464">
        <v>174.16</v>
      </c>
      <c r="L12" s="446" t="s">
        <v>103</v>
      </c>
      <c r="M12" s="466"/>
      <c r="N12" s="446"/>
      <c r="O12" s="695"/>
      <c r="P12" s="446"/>
      <c r="Q12" s="464">
        <v>189.6</v>
      </c>
      <c r="R12" s="684" t="s">
        <v>339</v>
      </c>
      <c r="S12" s="605"/>
      <c r="T12" s="684"/>
      <c r="U12" s="605"/>
      <c r="V12" s="604"/>
      <c r="W12" s="464">
        <v>134.51</v>
      </c>
      <c r="X12" s="446" t="s">
        <v>103</v>
      </c>
      <c r="Y12" s="466"/>
      <c r="Z12" s="446"/>
      <c r="AA12" s="695"/>
      <c r="AB12" s="446"/>
      <c r="AC12" s="464">
        <v>181.94</v>
      </c>
      <c r="AD12" s="446" t="s">
        <v>103</v>
      </c>
      <c r="AE12" s="466"/>
      <c r="AF12" s="446"/>
      <c r="AG12" s="695"/>
      <c r="AH12" s="446"/>
      <c r="AI12" s="464">
        <v>15.954599999999999</v>
      </c>
      <c r="AJ12" s="446" t="s">
        <v>103</v>
      </c>
      <c r="AK12" s="466"/>
      <c r="AL12" s="446"/>
      <c r="AM12" s="695"/>
      <c r="AN12" s="694"/>
      <c r="AO12" s="464">
        <v>224.02</v>
      </c>
      <c r="AP12" s="446" t="s">
        <v>103</v>
      </c>
      <c r="AQ12" s="466"/>
      <c r="AR12" s="446"/>
      <c r="AS12" s="695"/>
      <c r="AT12" s="446"/>
      <c r="AU12" s="464">
        <v>130.97</v>
      </c>
      <c r="AV12" s="446" t="s">
        <v>104</v>
      </c>
      <c r="AW12" s="466"/>
      <c r="AX12" s="446"/>
      <c r="AY12" s="695"/>
      <c r="AZ12" s="446"/>
      <c r="BA12" s="464">
        <v>224.12</v>
      </c>
      <c r="BB12" s="446" t="s">
        <v>103</v>
      </c>
      <c r="BC12" s="466"/>
      <c r="BD12" s="446"/>
      <c r="BE12" s="695"/>
      <c r="BF12" s="446"/>
      <c r="BG12" s="464">
        <v>145.91999999999999</v>
      </c>
      <c r="BH12" s="684" t="s">
        <v>331</v>
      </c>
      <c r="BI12" s="565"/>
      <c r="BJ12" s="499"/>
      <c r="BK12" s="565"/>
      <c r="BL12" s="572"/>
      <c r="BM12" s="45">
        <f t="shared" si="3"/>
        <v>0</v>
      </c>
      <c r="BN12" s="45">
        <f t="shared" si="4"/>
        <v>0</v>
      </c>
      <c r="BO12" s="45">
        <f t="shared" si="5"/>
        <v>0</v>
      </c>
      <c r="BP12" s="45">
        <f t="shared" si="6"/>
        <v>1</v>
      </c>
      <c r="BQ12" s="45">
        <f t="shared" si="7"/>
        <v>0</v>
      </c>
      <c r="BR12" s="45">
        <f t="shared" si="8"/>
        <v>1</v>
      </c>
      <c r="BS12" s="45">
        <f t="shared" si="9"/>
        <v>1</v>
      </c>
      <c r="BT12" s="45">
        <f t="shared" si="10"/>
        <v>1</v>
      </c>
      <c r="BU12" s="45">
        <f t="shared" si="11"/>
        <v>1</v>
      </c>
      <c r="BV12" s="45">
        <f t="shared" si="12"/>
        <v>0.55555555555555558</v>
      </c>
    </row>
    <row r="13" spans="1:74" x14ac:dyDescent="0.4">
      <c r="A13" s="473" t="str">
        <f t="shared" si="0"/>
        <v xml:space="preserve">Dekalb DKC66-18 </v>
      </c>
      <c r="B13" s="440" t="str">
        <f t="shared" si="1"/>
        <v>RR</v>
      </c>
      <c r="C13" s="440" t="str">
        <f t="shared" si="2"/>
        <v>VT2P</v>
      </c>
      <c r="D13" s="463" t="s">
        <v>213</v>
      </c>
      <c r="E13" s="464">
        <v>158.58000000000001</v>
      </c>
      <c r="F13" s="446" t="s">
        <v>103</v>
      </c>
      <c r="G13" s="466">
        <v>184.74</v>
      </c>
      <c r="H13" s="446" t="s">
        <v>103</v>
      </c>
      <c r="I13" s="695">
        <v>205.86</v>
      </c>
      <c r="J13" s="446" t="s">
        <v>104</v>
      </c>
      <c r="K13" s="464">
        <v>211.47</v>
      </c>
      <c r="L13" s="446" t="s">
        <v>103</v>
      </c>
      <c r="M13" s="466">
        <v>239.79</v>
      </c>
      <c r="N13" s="446" t="s">
        <v>103</v>
      </c>
      <c r="O13" s="695">
        <v>232.16</v>
      </c>
      <c r="P13" s="446" t="s">
        <v>103</v>
      </c>
      <c r="Q13" s="464">
        <v>210.05</v>
      </c>
      <c r="R13" s="684" t="s">
        <v>104</v>
      </c>
      <c r="S13" s="605"/>
      <c r="T13" s="684"/>
      <c r="U13" s="605"/>
      <c r="V13" s="604"/>
      <c r="W13" s="464">
        <v>152.54</v>
      </c>
      <c r="X13" s="446" t="s">
        <v>103</v>
      </c>
      <c r="Y13" s="466">
        <v>198.72</v>
      </c>
      <c r="Z13" s="446" t="s">
        <v>103</v>
      </c>
      <c r="AA13" s="695">
        <v>200.74</v>
      </c>
      <c r="AB13" s="446" t="s">
        <v>104</v>
      </c>
      <c r="AC13" s="464">
        <v>174.98</v>
      </c>
      <c r="AD13" s="446" t="s">
        <v>103</v>
      </c>
      <c r="AE13" s="466">
        <v>175.83</v>
      </c>
      <c r="AF13" s="446" t="s">
        <v>103</v>
      </c>
      <c r="AG13" s="695">
        <v>163.12</v>
      </c>
      <c r="AH13" s="446" t="s">
        <v>103</v>
      </c>
      <c r="AI13" s="464">
        <v>16.758299999999998</v>
      </c>
      <c r="AJ13" s="446" t="s">
        <v>103</v>
      </c>
      <c r="AK13" s="466">
        <v>71.287000000000006</v>
      </c>
      <c r="AL13" s="446" t="s">
        <v>339</v>
      </c>
      <c r="AM13" s="695">
        <v>140.99</v>
      </c>
      <c r="AN13" s="694" t="s">
        <v>103</v>
      </c>
      <c r="AO13" s="464">
        <v>234.42</v>
      </c>
      <c r="AP13" s="446" t="s">
        <v>103</v>
      </c>
      <c r="AQ13" s="466">
        <v>251.3</v>
      </c>
      <c r="AR13" s="446" t="s">
        <v>103</v>
      </c>
      <c r="AS13" s="695">
        <v>249.94</v>
      </c>
      <c r="AT13" s="446" t="s">
        <v>103</v>
      </c>
      <c r="AU13" s="464">
        <v>83.931200000000004</v>
      </c>
      <c r="AV13" s="446" t="s">
        <v>335</v>
      </c>
      <c r="AW13" s="466">
        <v>161.41999999999999</v>
      </c>
      <c r="AX13" s="446" t="s">
        <v>103</v>
      </c>
      <c r="AY13" s="695">
        <v>186.29</v>
      </c>
      <c r="AZ13" s="446" t="s">
        <v>103</v>
      </c>
      <c r="BA13" s="464">
        <v>207.51</v>
      </c>
      <c r="BB13" s="446" t="s">
        <v>103</v>
      </c>
      <c r="BC13" s="466">
        <v>219.95</v>
      </c>
      <c r="BD13" s="446" t="s">
        <v>103</v>
      </c>
      <c r="BE13" s="695">
        <v>211.06</v>
      </c>
      <c r="BF13" s="446" t="s">
        <v>103</v>
      </c>
      <c r="BG13" s="464">
        <v>162.88999999999999</v>
      </c>
      <c r="BH13" s="684" t="s">
        <v>328</v>
      </c>
      <c r="BI13" s="565">
        <v>157.88</v>
      </c>
      <c r="BJ13" s="499" t="s">
        <v>103</v>
      </c>
      <c r="BK13" s="565">
        <v>196.55</v>
      </c>
      <c r="BL13" s="572" t="s">
        <v>103</v>
      </c>
      <c r="BM13" s="45">
        <f t="shared" si="3"/>
        <v>1</v>
      </c>
      <c r="BN13" s="45">
        <f t="shared" si="4"/>
        <v>1</v>
      </c>
      <c r="BO13" s="45">
        <f t="shared" si="5"/>
        <v>1</v>
      </c>
      <c r="BP13" s="45">
        <f t="shared" si="6"/>
        <v>1</v>
      </c>
      <c r="BQ13" s="45">
        <f t="shared" si="7"/>
        <v>0</v>
      </c>
      <c r="BR13" s="45">
        <f t="shared" si="8"/>
        <v>1</v>
      </c>
      <c r="BS13" s="45">
        <f t="shared" si="9"/>
        <v>0</v>
      </c>
      <c r="BT13" s="45">
        <f t="shared" si="10"/>
        <v>0</v>
      </c>
      <c r="BU13" s="45">
        <f t="shared" si="11"/>
        <v>1</v>
      </c>
      <c r="BV13" s="45">
        <f t="shared" si="12"/>
        <v>0.66666666666666663</v>
      </c>
    </row>
    <row r="14" spans="1:74" x14ac:dyDescent="0.4">
      <c r="A14" s="463" t="str">
        <f t="shared" si="0"/>
        <v>Innvictis A1551 VT2P</v>
      </c>
      <c r="B14" s="440" t="str">
        <f t="shared" si="1"/>
        <v>RR</v>
      </c>
      <c r="C14" s="440" t="str">
        <f t="shared" si="2"/>
        <v>VT2P</v>
      </c>
      <c r="D14" s="463" t="s">
        <v>547</v>
      </c>
      <c r="E14" s="464">
        <v>157.97</v>
      </c>
      <c r="F14" s="446" t="s">
        <v>103</v>
      </c>
      <c r="G14" s="466"/>
      <c r="H14" s="446"/>
      <c r="I14" s="695"/>
      <c r="J14" s="446"/>
      <c r="K14" s="464">
        <v>177.42</v>
      </c>
      <c r="L14" s="446" t="s">
        <v>103</v>
      </c>
      <c r="M14" s="466"/>
      <c r="N14" s="446"/>
      <c r="O14" s="695"/>
      <c r="P14" s="446"/>
      <c r="Q14" s="464">
        <v>192.77</v>
      </c>
      <c r="R14" s="684" t="s">
        <v>339</v>
      </c>
      <c r="S14" s="605"/>
      <c r="T14" s="684"/>
      <c r="U14" s="605"/>
      <c r="V14" s="604"/>
      <c r="W14" s="464">
        <v>145.74</v>
      </c>
      <c r="X14" s="446" t="s">
        <v>103</v>
      </c>
      <c r="Y14" s="466"/>
      <c r="Z14" s="446"/>
      <c r="AA14" s="695"/>
      <c r="AB14" s="446"/>
      <c r="AC14" s="464">
        <v>190.92</v>
      </c>
      <c r="AD14" s="446" t="s">
        <v>103</v>
      </c>
      <c r="AE14" s="466"/>
      <c r="AF14" s="446"/>
      <c r="AG14" s="695"/>
      <c r="AH14" s="446"/>
      <c r="AI14" s="464">
        <v>9.1598000000000006</v>
      </c>
      <c r="AJ14" s="446" t="s">
        <v>103</v>
      </c>
      <c r="AK14" s="466"/>
      <c r="AL14" s="446"/>
      <c r="AM14" s="695"/>
      <c r="AN14" s="694"/>
      <c r="AO14" s="464">
        <v>230.62</v>
      </c>
      <c r="AP14" s="446" t="s">
        <v>103</v>
      </c>
      <c r="AQ14" s="466"/>
      <c r="AR14" s="446"/>
      <c r="AS14" s="695"/>
      <c r="AT14" s="446"/>
      <c r="AU14" s="464">
        <v>125.69</v>
      </c>
      <c r="AV14" s="446" t="s">
        <v>328</v>
      </c>
      <c r="AW14" s="466"/>
      <c r="AX14" s="446"/>
      <c r="AY14" s="695"/>
      <c r="AZ14" s="446"/>
      <c r="BA14" s="464">
        <v>216.16</v>
      </c>
      <c r="BB14" s="446" t="s">
        <v>103</v>
      </c>
      <c r="BC14" s="466"/>
      <c r="BD14" s="446"/>
      <c r="BE14" s="695"/>
      <c r="BF14" s="446"/>
      <c r="BG14" s="464">
        <v>133.29</v>
      </c>
      <c r="BH14" s="684" t="s">
        <v>338</v>
      </c>
      <c r="BI14" s="565"/>
      <c r="BJ14" s="499"/>
      <c r="BK14" s="565"/>
      <c r="BL14" s="572"/>
      <c r="BM14" s="45">
        <f t="shared" si="3"/>
        <v>0</v>
      </c>
      <c r="BN14" s="45">
        <f t="shared" si="4"/>
        <v>0</v>
      </c>
      <c r="BO14" s="45">
        <f t="shared" si="5"/>
        <v>1</v>
      </c>
      <c r="BP14" s="45">
        <f t="shared" si="6"/>
        <v>1</v>
      </c>
      <c r="BQ14" s="45">
        <f t="shared" si="7"/>
        <v>0</v>
      </c>
      <c r="BR14" s="45">
        <f t="shared" si="8"/>
        <v>1</v>
      </c>
      <c r="BS14" s="45">
        <f t="shared" si="9"/>
        <v>1</v>
      </c>
      <c r="BT14" s="45">
        <f t="shared" si="10"/>
        <v>0</v>
      </c>
      <c r="BU14" s="45">
        <f t="shared" si="11"/>
        <v>0</v>
      </c>
      <c r="BV14" s="45">
        <f t="shared" si="12"/>
        <v>0.44444444444444442</v>
      </c>
    </row>
    <row r="15" spans="1:74" x14ac:dyDescent="0.4">
      <c r="A15" s="463" t="str">
        <f t="shared" si="0"/>
        <v>LG Seeds LG66C44 VT2Pro**</v>
      </c>
      <c r="B15" s="440" t="str">
        <f t="shared" si="1"/>
        <v>RR</v>
      </c>
      <c r="C15" s="440" t="str">
        <f t="shared" si="2"/>
        <v>VT2P</v>
      </c>
      <c r="D15" s="463" t="s">
        <v>218</v>
      </c>
      <c r="E15" s="464">
        <v>157.69999999999999</v>
      </c>
      <c r="F15" s="446" t="s">
        <v>103</v>
      </c>
      <c r="G15" s="466">
        <v>183.12</v>
      </c>
      <c r="H15" s="446" t="s">
        <v>103</v>
      </c>
      <c r="I15" s="695">
        <v>205.56</v>
      </c>
      <c r="J15" s="446" t="s">
        <v>104</v>
      </c>
      <c r="K15" s="464">
        <v>203.75</v>
      </c>
      <c r="L15" s="446" t="s">
        <v>103</v>
      </c>
      <c r="M15" s="466">
        <v>239.54</v>
      </c>
      <c r="N15" s="446" t="s">
        <v>103</v>
      </c>
      <c r="O15" s="695">
        <v>234.18</v>
      </c>
      <c r="P15" s="446" t="s">
        <v>103</v>
      </c>
      <c r="Q15" s="464">
        <v>213.88</v>
      </c>
      <c r="R15" s="684" t="s">
        <v>104</v>
      </c>
      <c r="S15" s="605"/>
      <c r="T15" s="684"/>
      <c r="U15" s="605"/>
      <c r="V15" s="604"/>
      <c r="W15" s="464">
        <v>154.58000000000001</v>
      </c>
      <c r="X15" s="446" t="s">
        <v>103</v>
      </c>
      <c r="Y15" s="466">
        <v>200.48</v>
      </c>
      <c r="Z15" s="446" t="s">
        <v>103</v>
      </c>
      <c r="AA15" s="695">
        <v>204.27</v>
      </c>
      <c r="AB15" s="446" t="s">
        <v>104</v>
      </c>
      <c r="AC15" s="464">
        <v>160.96</v>
      </c>
      <c r="AD15" s="446" t="s">
        <v>103</v>
      </c>
      <c r="AE15" s="466">
        <v>170.56</v>
      </c>
      <c r="AF15" s="446" t="s">
        <v>103</v>
      </c>
      <c r="AG15" s="695">
        <v>159.04</v>
      </c>
      <c r="AH15" s="446" t="s">
        <v>103</v>
      </c>
      <c r="AI15" s="464">
        <v>35.5608</v>
      </c>
      <c r="AJ15" s="446" t="s">
        <v>103</v>
      </c>
      <c r="AK15" s="466">
        <v>78.966999999999999</v>
      </c>
      <c r="AL15" s="446" t="s">
        <v>339</v>
      </c>
      <c r="AM15" s="695">
        <v>138.08000000000001</v>
      </c>
      <c r="AN15" s="694" t="s">
        <v>103</v>
      </c>
      <c r="AO15" s="464">
        <v>230.08</v>
      </c>
      <c r="AP15" s="446" t="s">
        <v>103</v>
      </c>
      <c r="AQ15" s="466">
        <v>240.59</v>
      </c>
      <c r="AR15" s="446" t="s">
        <v>103</v>
      </c>
      <c r="AS15" s="695">
        <v>245.23</v>
      </c>
      <c r="AT15" s="446" t="s">
        <v>103</v>
      </c>
      <c r="AU15" s="464">
        <v>72.250500000000002</v>
      </c>
      <c r="AV15" s="446" t="s">
        <v>580</v>
      </c>
      <c r="AW15" s="466">
        <v>162.94999999999999</v>
      </c>
      <c r="AX15" s="446" t="s">
        <v>103</v>
      </c>
      <c r="AY15" s="695">
        <v>195.98</v>
      </c>
      <c r="AZ15" s="446" t="s">
        <v>103</v>
      </c>
      <c r="BA15" s="464">
        <v>192.83</v>
      </c>
      <c r="BB15" s="446" t="s">
        <v>103</v>
      </c>
      <c r="BC15" s="466">
        <v>220.7</v>
      </c>
      <c r="BD15" s="446" t="s">
        <v>103</v>
      </c>
      <c r="BE15" s="695">
        <v>216.53</v>
      </c>
      <c r="BF15" s="446" t="s">
        <v>103</v>
      </c>
      <c r="BG15" s="464">
        <v>155.38999999999999</v>
      </c>
      <c r="BH15" s="684" t="s">
        <v>334</v>
      </c>
      <c r="BI15" s="574">
        <v>151.19999999999999</v>
      </c>
      <c r="BJ15" s="573" t="s">
        <v>103</v>
      </c>
      <c r="BK15" s="574">
        <v>183.69</v>
      </c>
      <c r="BL15" s="575" t="s">
        <v>103</v>
      </c>
      <c r="BM15" s="45">
        <f t="shared" si="3"/>
        <v>1</v>
      </c>
      <c r="BN15" s="45">
        <f t="shared" si="4"/>
        <v>1</v>
      </c>
      <c r="BO15" s="45">
        <f t="shared" si="5"/>
        <v>1</v>
      </c>
      <c r="BP15" s="45">
        <f t="shared" si="6"/>
        <v>0</v>
      </c>
      <c r="BQ15" s="45">
        <f t="shared" si="7"/>
        <v>1</v>
      </c>
      <c r="BR15" s="45">
        <f t="shared" si="8"/>
        <v>1</v>
      </c>
      <c r="BS15" s="45">
        <f t="shared" si="9"/>
        <v>0</v>
      </c>
      <c r="BT15" s="45">
        <f t="shared" si="10"/>
        <v>0</v>
      </c>
      <c r="BU15" s="45">
        <f t="shared" si="11"/>
        <v>1</v>
      </c>
      <c r="BV15" s="45">
        <f t="shared" si="12"/>
        <v>0.66666666666666663</v>
      </c>
    </row>
    <row r="16" spans="1:74" x14ac:dyDescent="0.4">
      <c r="A16" s="608" t="str">
        <f t="shared" si="0"/>
        <v>Progeny 9114 VT2P*</v>
      </c>
      <c r="B16" s="609" t="str">
        <f t="shared" si="1"/>
        <v>RR</v>
      </c>
      <c r="C16" s="609" t="str">
        <f t="shared" si="2"/>
        <v>VT2P</v>
      </c>
      <c r="D16" s="463" t="s">
        <v>226</v>
      </c>
      <c r="E16" s="464">
        <v>157.16</v>
      </c>
      <c r="F16" s="446" t="s">
        <v>103</v>
      </c>
      <c r="G16" s="466">
        <v>183.54</v>
      </c>
      <c r="H16" s="446" t="s">
        <v>103</v>
      </c>
      <c r="I16" s="695">
        <v>200.71</v>
      </c>
      <c r="J16" s="446" t="s">
        <v>177</v>
      </c>
      <c r="K16" s="464">
        <v>191.13</v>
      </c>
      <c r="L16" s="446" t="s">
        <v>103</v>
      </c>
      <c r="M16" s="466">
        <v>232.23</v>
      </c>
      <c r="N16" s="446" t="s">
        <v>103</v>
      </c>
      <c r="O16" s="695">
        <v>222.74</v>
      </c>
      <c r="P16" s="446" t="s">
        <v>103</v>
      </c>
      <c r="Q16" s="464">
        <v>204.18</v>
      </c>
      <c r="R16" s="684" t="s">
        <v>104</v>
      </c>
      <c r="S16" s="605"/>
      <c r="T16" s="684"/>
      <c r="U16" s="605"/>
      <c r="V16" s="604"/>
      <c r="W16" s="464">
        <v>114.8</v>
      </c>
      <c r="X16" s="446" t="s">
        <v>103</v>
      </c>
      <c r="Y16" s="466">
        <v>181.21</v>
      </c>
      <c r="Z16" s="446" t="s">
        <v>103</v>
      </c>
      <c r="AA16" s="695">
        <v>188.65</v>
      </c>
      <c r="AB16" s="446" t="s">
        <v>339</v>
      </c>
      <c r="AC16" s="464">
        <v>143.91</v>
      </c>
      <c r="AD16" s="446" t="s">
        <v>103</v>
      </c>
      <c r="AE16" s="466">
        <v>147.71</v>
      </c>
      <c r="AF16" s="446" t="s">
        <v>103</v>
      </c>
      <c r="AG16" s="695">
        <v>142.96</v>
      </c>
      <c r="AH16" s="446" t="s">
        <v>103</v>
      </c>
      <c r="AI16" s="464">
        <v>13.605700000000001</v>
      </c>
      <c r="AJ16" s="446" t="s">
        <v>103</v>
      </c>
      <c r="AK16" s="466">
        <v>76.502399999999994</v>
      </c>
      <c r="AL16" s="446" t="s">
        <v>339</v>
      </c>
      <c r="AM16" s="695">
        <v>134.88</v>
      </c>
      <c r="AN16" s="694" t="s">
        <v>103</v>
      </c>
      <c r="AO16" s="464">
        <v>249.9</v>
      </c>
      <c r="AP16" s="446" t="s">
        <v>103</v>
      </c>
      <c r="AQ16" s="466">
        <v>260.04000000000002</v>
      </c>
      <c r="AR16" s="446" t="s">
        <v>103</v>
      </c>
      <c r="AS16" s="695">
        <v>246.54</v>
      </c>
      <c r="AT16" s="446" t="s">
        <v>103</v>
      </c>
      <c r="AU16" s="464">
        <v>123.47</v>
      </c>
      <c r="AV16" s="446" t="s">
        <v>328</v>
      </c>
      <c r="AW16" s="466">
        <v>186.68</v>
      </c>
      <c r="AX16" s="446" t="s">
        <v>103</v>
      </c>
      <c r="AY16" s="695">
        <v>200.03</v>
      </c>
      <c r="AZ16" s="446" t="s">
        <v>103</v>
      </c>
      <c r="BA16" s="464">
        <v>224.02</v>
      </c>
      <c r="BB16" s="446" t="s">
        <v>103</v>
      </c>
      <c r="BC16" s="466">
        <v>225.84</v>
      </c>
      <c r="BD16" s="446" t="s">
        <v>103</v>
      </c>
      <c r="BE16" s="695">
        <v>218.18</v>
      </c>
      <c r="BF16" s="446" t="s">
        <v>103</v>
      </c>
      <c r="BG16" s="464">
        <v>149.46</v>
      </c>
      <c r="BH16" s="684" t="s">
        <v>335</v>
      </c>
      <c r="BI16" s="574">
        <v>158.12</v>
      </c>
      <c r="BJ16" s="573" t="s">
        <v>103</v>
      </c>
      <c r="BK16" s="574">
        <v>185.89</v>
      </c>
      <c r="BL16" s="575" t="s">
        <v>103</v>
      </c>
      <c r="BM16" s="45">
        <f t="shared" si="3"/>
        <v>0</v>
      </c>
      <c r="BN16" s="45">
        <f t="shared" si="4"/>
        <v>1</v>
      </c>
      <c r="BO16" s="45">
        <f t="shared" si="5"/>
        <v>0</v>
      </c>
      <c r="BP16" s="45">
        <f t="shared" si="6"/>
        <v>0</v>
      </c>
      <c r="BQ16" s="45">
        <f t="shared" si="7"/>
        <v>0</v>
      </c>
      <c r="BR16" s="45">
        <f t="shared" si="8"/>
        <v>1</v>
      </c>
      <c r="BS16" s="45">
        <f t="shared" si="9"/>
        <v>1</v>
      </c>
      <c r="BT16" s="45">
        <f t="shared" si="10"/>
        <v>1</v>
      </c>
      <c r="BU16" s="45">
        <f t="shared" si="11"/>
        <v>1</v>
      </c>
      <c r="BV16" s="45">
        <f t="shared" si="12"/>
        <v>0.55555555555555558</v>
      </c>
    </row>
    <row r="17" spans="1:74" x14ac:dyDescent="0.4">
      <c r="A17" s="608" t="str">
        <f t="shared" si="0"/>
        <v xml:space="preserve">Dekalb DKC65-95** </v>
      </c>
      <c r="B17" s="609" t="str">
        <f t="shared" si="1"/>
        <v>RR</v>
      </c>
      <c r="C17" s="609" t="str">
        <f t="shared" si="2"/>
        <v>VT2P</v>
      </c>
      <c r="D17" s="674" t="s">
        <v>211</v>
      </c>
      <c r="E17" s="464">
        <v>156.86000000000001</v>
      </c>
      <c r="F17" s="684" t="s">
        <v>103</v>
      </c>
      <c r="G17" s="605">
        <v>185.27</v>
      </c>
      <c r="H17" s="684" t="s">
        <v>103</v>
      </c>
      <c r="I17" s="695">
        <v>203.49</v>
      </c>
      <c r="J17" s="684" t="s">
        <v>104</v>
      </c>
      <c r="K17" s="464">
        <v>189.13</v>
      </c>
      <c r="L17" s="684" t="s">
        <v>103</v>
      </c>
      <c r="M17" s="605">
        <v>232.32</v>
      </c>
      <c r="N17" s="684" t="s">
        <v>103</v>
      </c>
      <c r="O17" s="695">
        <v>231.45</v>
      </c>
      <c r="P17" s="684" t="s">
        <v>103</v>
      </c>
      <c r="Q17" s="464">
        <v>191.44</v>
      </c>
      <c r="R17" s="684" t="s">
        <v>339</v>
      </c>
      <c r="S17" s="605"/>
      <c r="T17" s="684"/>
      <c r="U17" s="605"/>
      <c r="V17" s="604"/>
      <c r="W17" s="464">
        <v>134.25</v>
      </c>
      <c r="X17" s="684" t="s">
        <v>103</v>
      </c>
      <c r="Y17" s="605">
        <v>196.41</v>
      </c>
      <c r="Z17" s="684" t="s">
        <v>103</v>
      </c>
      <c r="AA17" s="695">
        <v>193.93</v>
      </c>
      <c r="AB17" s="684" t="s">
        <v>339</v>
      </c>
      <c r="AC17" s="464">
        <v>162.31</v>
      </c>
      <c r="AD17" s="684" t="s">
        <v>103</v>
      </c>
      <c r="AE17" s="605">
        <v>170.28</v>
      </c>
      <c r="AF17" s="684" t="s">
        <v>103</v>
      </c>
      <c r="AG17" s="695">
        <v>157.78</v>
      </c>
      <c r="AH17" s="684" t="s">
        <v>103</v>
      </c>
      <c r="AI17" s="464">
        <v>36.1447</v>
      </c>
      <c r="AJ17" s="684" t="s">
        <v>103</v>
      </c>
      <c r="AK17" s="605">
        <v>81.992000000000004</v>
      </c>
      <c r="AL17" s="684" t="s">
        <v>104</v>
      </c>
      <c r="AM17" s="695">
        <v>147.07</v>
      </c>
      <c r="AN17" s="694" t="s">
        <v>103</v>
      </c>
      <c r="AO17" s="464">
        <v>234.42</v>
      </c>
      <c r="AP17" s="684" t="s">
        <v>103</v>
      </c>
      <c r="AQ17" s="605">
        <v>247.3</v>
      </c>
      <c r="AR17" s="684" t="s">
        <v>103</v>
      </c>
      <c r="AS17" s="695">
        <v>242.95</v>
      </c>
      <c r="AT17" s="684" t="s">
        <v>103</v>
      </c>
      <c r="AU17" s="464">
        <v>102.14</v>
      </c>
      <c r="AV17" s="684" t="s">
        <v>334</v>
      </c>
      <c r="AW17" s="605">
        <v>174.51</v>
      </c>
      <c r="AX17" s="684" t="s">
        <v>103</v>
      </c>
      <c r="AY17" s="695">
        <v>197.29</v>
      </c>
      <c r="AZ17" s="684" t="s">
        <v>103</v>
      </c>
      <c r="BA17" s="464">
        <v>227.49</v>
      </c>
      <c r="BB17" s="684" t="s">
        <v>103</v>
      </c>
      <c r="BC17" s="605">
        <v>230.18</v>
      </c>
      <c r="BD17" s="684" t="s">
        <v>103</v>
      </c>
      <c r="BE17" s="695">
        <v>219.09</v>
      </c>
      <c r="BF17" s="684" t="s">
        <v>103</v>
      </c>
      <c r="BG17" s="464">
        <v>139.36000000000001</v>
      </c>
      <c r="BH17" s="684" t="s">
        <v>337</v>
      </c>
      <c r="BI17" s="574">
        <v>150.15</v>
      </c>
      <c r="BJ17" s="573" t="s">
        <v>103</v>
      </c>
      <c r="BK17" s="574">
        <v>182.36</v>
      </c>
      <c r="BL17" s="572" t="s">
        <v>103</v>
      </c>
      <c r="BM17" s="45">
        <f t="shared" si="3"/>
        <v>0</v>
      </c>
      <c r="BN17" s="45">
        <f t="shared" si="4"/>
        <v>0</v>
      </c>
      <c r="BO17" s="45">
        <f t="shared" si="5"/>
        <v>0</v>
      </c>
      <c r="BP17" s="45">
        <f t="shared" si="6"/>
        <v>0</v>
      </c>
      <c r="BQ17" s="45">
        <f t="shared" si="7"/>
        <v>1</v>
      </c>
      <c r="BR17" s="45">
        <f t="shared" si="8"/>
        <v>1</v>
      </c>
      <c r="BS17" s="45">
        <f t="shared" si="9"/>
        <v>1</v>
      </c>
      <c r="BT17" s="45">
        <f t="shared" si="10"/>
        <v>1</v>
      </c>
      <c r="BU17" s="45">
        <f t="shared" si="11"/>
        <v>0</v>
      </c>
      <c r="BV17" s="45">
        <f t="shared" si="12"/>
        <v>0.44444444444444442</v>
      </c>
    </row>
    <row r="18" spans="1:74" x14ac:dyDescent="0.4">
      <c r="A18" s="473" t="str">
        <f t="shared" si="0"/>
        <v>AgriGold A645-16 VT2RIB***</v>
      </c>
      <c r="B18" s="440" t="str">
        <f t="shared" si="1"/>
        <v>RR</v>
      </c>
      <c r="C18" s="440" t="str">
        <f t="shared" si="2"/>
        <v>VT2P</v>
      </c>
      <c r="D18" s="463" t="s">
        <v>210</v>
      </c>
      <c r="E18" s="464">
        <v>156.66</v>
      </c>
      <c r="F18" s="446" t="s">
        <v>103</v>
      </c>
      <c r="G18" s="466">
        <v>184.33</v>
      </c>
      <c r="H18" s="446" t="s">
        <v>103</v>
      </c>
      <c r="I18" s="695">
        <v>206.33</v>
      </c>
      <c r="J18" s="446" t="s">
        <v>104</v>
      </c>
      <c r="K18" s="464">
        <v>189.64</v>
      </c>
      <c r="L18" s="446" t="s">
        <v>103</v>
      </c>
      <c r="M18" s="466">
        <v>234.08</v>
      </c>
      <c r="N18" s="446" t="s">
        <v>103</v>
      </c>
      <c r="O18" s="695">
        <v>230.12</v>
      </c>
      <c r="P18" s="446" t="s">
        <v>103</v>
      </c>
      <c r="Q18" s="464">
        <v>228.14</v>
      </c>
      <c r="R18" s="684" t="s">
        <v>103</v>
      </c>
      <c r="S18" s="605"/>
      <c r="T18" s="684"/>
      <c r="U18" s="605"/>
      <c r="V18" s="604"/>
      <c r="W18" s="464">
        <v>137.29</v>
      </c>
      <c r="X18" s="446" t="s">
        <v>103</v>
      </c>
      <c r="Y18" s="466">
        <v>195.25</v>
      </c>
      <c r="Z18" s="446" t="s">
        <v>103</v>
      </c>
      <c r="AA18" s="695">
        <v>198.66</v>
      </c>
      <c r="AB18" s="446" t="s">
        <v>104</v>
      </c>
      <c r="AC18" s="464">
        <v>145.01</v>
      </c>
      <c r="AD18" s="446" t="s">
        <v>103</v>
      </c>
      <c r="AE18" s="466">
        <v>166.31</v>
      </c>
      <c r="AF18" s="446" t="s">
        <v>103</v>
      </c>
      <c r="AG18" s="695">
        <v>157.51</v>
      </c>
      <c r="AH18" s="446" t="s">
        <v>103</v>
      </c>
      <c r="AI18" s="464">
        <v>33.362299999999998</v>
      </c>
      <c r="AJ18" s="446" t="s">
        <v>103</v>
      </c>
      <c r="AK18" s="466">
        <v>81.328500000000005</v>
      </c>
      <c r="AL18" s="446" t="s">
        <v>177</v>
      </c>
      <c r="AM18" s="695">
        <v>137.54</v>
      </c>
      <c r="AN18" s="694" t="s">
        <v>103</v>
      </c>
      <c r="AO18" s="464">
        <v>216.49</v>
      </c>
      <c r="AP18" s="446" t="s">
        <v>103</v>
      </c>
      <c r="AQ18" s="466">
        <v>236.07</v>
      </c>
      <c r="AR18" s="446" t="s">
        <v>103</v>
      </c>
      <c r="AS18" s="695">
        <v>243.31</v>
      </c>
      <c r="AT18" s="446" t="s">
        <v>103</v>
      </c>
      <c r="AU18" s="464">
        <v>90.821700000000007</v>
      </c>
      <c r="AV18" s="446" t="s">
        <v>335</v>
      </c>
      <c r="AW18" s="466">
        <v>173.87</v>
      </c>
      <c r="AX18" s="446" t="s">
        <v>103</v>
      </c>
      <c r="AY18" s="695">
        <v>201.72</v>
      </c>
      <c r="AZ18" s="446" t="s">
        <v>103</v>
      </c>
      <c r="BA18" s="464">
        <v>240.43</v>
      </c>
      <c r="BB18" s="446" t="s">
        <v>103</v>
      </c>
      <c r="BC18" s="466">
        <v>246.85</v>
      </c>
      <c r="BD18" s="446" t="s">
        <v>103</v>
      </c>
      <c r="BE18" s="695">
        <v>236.88</v>
      </c>
      <c r="BF18" s="446" t="s">
        <v>103</v>
      </c>
      <c r="BG18" s="464">
        <v>128.72999999999999</v>
      </c>
      <c r="BH18" s="684" t="s">
        <v>573</v>
      </c>
      <c r="BI18" s="565">
        <v>140.91</v>
      </c>
      <c r="BJ18" s="499" t="s">
        <v>103</v>
      </c>
      <c r="BK18" s="565">
        <v>176.15</v>
      </c>
      <c r="BL18" s="572" t="s">
        <v>103</v>
      </c>
      <c r="BM18" s="45">
        <f t="shared" si="3"/>
        <v>0</v>
      </c>
      <c r="BN18" s="45">
        <f t="shared" si="4"/>
        <v>1</v>
      </c>
      <c r="BO18" s="45">
        <f t="shared" si="5"/>
        <v>0</v>
      </c>
      <c r="BP18" s="45">
        <f t="shared" si="6"/>
        <v>0</v>
      </c>
      <c r="BQ18" s="45">
        <f t="shared" si="7"/>
        <v>1</v>
      </c>
      <c r="BR18" s="45">
        <f t="shared" si="8"/>
        <v>0</v>
      </c>
      <c r="BS18" s="45">
        <f t="shared" si="9"/>
        <v>0</v>
      </c>
      <c r="BT18" s="45">
        <f t="shared" si="10"/>
        <v>1</v>
      </c>
      <c r="BU18" s="45">
        <f t="shared" si="11"/>
        <v>0</v>
      </c>
      <c r="BV18" s="45">
        <f t="shared" si="12"/>
        <v>0.33333333333333331</v>
      </c>
    </row>
    <row r="19" spans="1:74" x14ac:dyDescent="0.4">
      <c r="A19" s="473" t="str">
        <f t="shared" si="0"/>
        <v xml:space="preserve">Innvictis A1689 </v>
      </c>
      <c r="B19" s="440" t="str">
        <f t="shared" si="1"/>
        <v>RR</v>
      </c>
      <c r="C19" s="440" t="str">
        <f t="shared" si="2"/>
        <v>TRE</v>
      </c>
      <c r="D19" s="463" t="s">
        <v>548</v>
      </c>
      <c r="E19" s="464">
        <v>156.57</v>
      </c>
      <c r="F19" s="446" t="s">
        <v>103</v>
      </c>
      <c r="G19" s="466"/>
      <c r="H19" s="446"/>
      <c r="I19" s="695"/>
      <c r="J19" s="446"/>
      <c r="K19" s="464">
        <v>201.1</v>
      </c>
      <c r="L19" s="446" t="s">
        <v>103</v>
      </c>
      <c r="M19" s="466"/>
      <c r="N19" s="446"/>
      <c r="O19" s="695"/>
      <c r="P19" s="446"/>
      <c r="Q19" s="464">
        <v>228.29</v>
      </c>
      <c r="R19" s="684" t="s">
        <v>103</v>
      </c>
      <c r="S19" s="605"/>
      <c r="T19" s="684"/>
      <c r="U19" s="605"/>
      <c r="V19" s="604"/>
      <c r="W19" s="464">
        <v>133.38999999999999</v>
      </c>
      <c r="X19" s="446" t="s">
        <v>103</v>
      </c>
      <c r="Y19" s="466"/>
      <c r="Z19" s="446"/>
      <c r="AA19" s="695"/>
      <c r="AB19" s="446"/>
      <c r="AC19" s="464">
        <v>168.31</v>
      </c>
      <c r="AD19" s="446" t="s">
        <v>103</v>
      </c>
      <c r="AE19" s="466"/>
      <c r="AF19" s="446"/>
      <c r="AG19" s="695"/>
      <c r="AH19" s="446"/>
      <c r="AI19" s="464">
        <v>9.4680999999999997</v>
      </c>
      <c r="AJ19" s="446" t="s">
        <v>103</v>
      </c>
      <c r="AK19" s="466"/>
      <c r="AL19" s="446"/>
      <c r="AM19" s="695"/>
      <c r="AN19" s="694"/>
      <c r="AO19" s="464">
        <v>224.57</v>
      </c>
      <c r="AP19" s="446" t="s">
        <v>103</v>
      </c>
      <c r="AQ19" s="466"/>
      <c r="AR19" s="446"/>
      <c r="AS19" s="695"/>
      <c r="AT19" s="446"/>
      <c r="AU19" s="464">
        <v>86.680599999999998</v>
      </c>
      <c r="AV19" s="446" t="s">
        <v>331</v>
      </c>
      <c r="AW19" s="466"/>
      <c r="AX19" s="446"/>
      <c r="AY19" s="695"/>
      <c r="AZ19" s="446"/>
      <c r="BA19" s="464">
        <v>210.79</v>
      </c>
      <c r="BB19" s="446" t="s">
        <v>103</v>
      </c>
      <c r="BC19" s="466"/>
      <c r="BD19" s="446"/>
      <c r="BE19" s="695"/>
      <c r="BF19" s="446"/>
      <c r="BG19" s="464">
        <v>146.49</v>
      </c>
      <c r="BH19" s="684" t="s">
        <v>331</v>
      </c>
      <c r="BI19" s="565"/>
      <c r="BJ19" s="499"/>
      <c r="BK19" s="565"/>
      <c r="BL19" s="572"/>
      <c r="BM19" s="45">
        <f t="shared" si="3"/>
        <v>1</v>
      </c>
      <c r="BN19" s="45">
        <f t="shared" si="4"/>
        <v>1</v>
      </c>
      <c r="BO19" s="45">
        <f t="shared" si="5"/>
        <v>0</v>
      </c>
      <c r="BP19" s="45">
        <f t="shared" si="6"/>
        <v>1</v>
      </c>
      <c r="BQ19" s="45">
        <f t="shared" si="7"/>
        <v>0</v>
      </c>
      <c r="BR19" s="45">
        <f t="shared" si="8"/>
        <v>1</v>
      </c>
      <c r="BS19" s="45">
        <f t="shared" si="9"/>
        <v>0</v>
      </c>
      <c r="BT19" s="45">
        <f t="shared" si="10"/>
        <v>0</v>
      </c>
      <c r="BU19" s="45">
        <f t="shared" si="11"/>
        <v>1</v>
      </c>
      <c r="BV19" s="45">
        <f t="shared" si="12"/>
        <v>0.55555555555555558</v>
      </c>
    </row>
    <row r="20" spans="1:74" x14ac:dyDescent="0.4">
      <c r="A20" s="473" t="str">
        <f t="shared" si="0"/>
        <v>Augusta A7168 VT2Pro</v>
      </c>
      <c r="B20" s="440" t="str">
        <f t="shared" si="1"/>
        <v>RR</v>
      </c>
      <c r="C20" s="440" t="str">
        <f t="shared" si="2"/>
        <v>VT2P</v>
      </c>
      <c r="D20" s="463" t="s">
        <v>541</v>
      </c>
      <c r="E20" s="464">
        <v>156.06</v>
      </c>
      <c r="F20" s="446" t="s">
        <v>103</v>
      </c>
      <c r="G20" s="466"/>
      <c r="H20" s="446"/>
      <c r="I20" s="695"/>
      <c r="J20" s="446"/>
      <c r="K20" s="464">
        <v>180.4</v>
      </c>
      <c r="L20" s="446" t="s">
        <v>103</v>
      </c>
      <c r="M20" s="466"/>
      <c r="N20" s="446"/>
      <c r="O20" s="695"/>
      <c r="P20" s="446"/>
      <c r="Q20" s="464">
        <v>195.49</v>
      </c>
      <c r="R20" s="684" t="s">
        <v>328</v>
      </c>
      <c r="S20" s="605"/>
      <c r="T20" s="684"/>
      <c r="U20" s="605"/>
      <c r="V20" s="604"/>
      <c r="W20" s="464">
        <v>151.51</v>
      </c>
      <c r="X20" s="446" t="s">
        <v>103</v>
      </c>
      <c r="Y20" s="466"/>
      <c r="Z20" s="446"/>
      <c r="AA20" s="695"/>
      <c r="AB20" s="446"/>
      <c r="AC20" s="464">
        <v>181.77</v>
      </c>
      <c r="AD20" s="446" t="s">
        <v>103</v>
      </c>
      <c r="AE20" s="466"/>
      <c r="AF20" s="446"/>
      <c r="AG20" s="695"/>
      <c r="AH20" s="446"/>
      <c r="AI20" s="464">
        <v>12.1668</v>
      </c>
      <c r="AJ20" s="446" t="s">
        <v>103</v>
      </c>
      <c r="AK20" s="466"/>
      <c r="AL20" s="446"/>
      <c r="AM20" s="695"/>
      <c r="AN20" s="694"/>
      <c r="AO20" s="464">
        <v>212.4</v>
      </c>
      <c r="AP20" s="446" t="s">
        <v>103</v>
      </c>
      <c r="AQ20" s="466"/>
      <c r="AR20" s="446"/>
      <c r="AS20" s="695"/>
      <c r="AT20" s="446"/>
      <c r="AU20" s="464">
        <v>125.17</v>
      </c>
      <c r="AV20" s="446" t="s">
        <v>328</v>
      </c>
      <c r="AW20" s="466"/>
      <c r="AX20" s="446"/>
      <c r="AY20" s="695"/>
      <c r="AZ20" s="446"/>
      <c r="BA20" s="464">
        <v>221.48</v>
      </c>
      <c r="BB20" s="446" t="s">
        <v>103</v>
      </c>
      <c r="BC20" s="466"/>
      <c r="BD20" s="446"/>
      <c r="BE20" s="695"/>
      <c r="BF20" s="446"/>
      <c r="BG20" s="464">
        <v>124.16</v>
      </c>
      <c r="BH20" s="684" t="s">
        <v>342</v>
      </c>
      <c r="BI20" s="565"/>
      <c r="BJ20" s="499"/>
      <c r="BK20" s="565"/>
      <c r="BL20" s="572"/>
      <c r="BM20" s="45">
        <f t="shared" si="3"/>
        <v>0</v>
      </c>
      <c r="BN20" s="45">
        <f t="shared" si="4"/>
        <v>0</v>
      </c>
      <c r="BO20" s="45">
        <f t="shared" si="5"/>
        <v>1</v>
      </c>
      <c r="BP20" s="45">
        <f t="shared" si="6"/>
        <v>1</v>
      </c>
      <c r="BQ20" s="45">
        <f t="shared" si="7"/>
        <v>0</v>
      </c>
      <c r="BR20" s="45">
        <f t="shared" si="8"/>
        <v>0</v>
      </c>
      <c r="BS20" s="45">
        <f t="shared" si="9"/>
        <v>1</v>
      </c>
      <c r="BT20" s="45">
        <f t="shared" si="10"/>
        <v>1</v>
      </c>
      <c r="BU20" s="45">
        <f t="shared" si="11"/>
        <v>0</v>
      </c>
      <c r="BV20" s="45">
        <f t="shared" si="12"/>
        <v>0.44444444444444442</v>
      </c>
    </row>
    <row r="21" spans="1:74" x14ac:dyDescent="0.4">
      <c r="A21" s="463" t="str">
        <f t="shared" si="0"/>
        <v>Innvictis A1457 VT2P</v>
      </c>
      <c r="B21" s="440" t="str">
        <f t="shared" si="1"/>
        <v>RR</v>
      </c>
      <c r="C21" s="440" t="str">
        <f t="shared" si="2"/>
        <v>VT2P</v>
      </c>
      <c r="D21" s="463" t="s">
        <v>545</v>
      </c>
      <c r="E21" s="464">
        <v>155.52000000000001</v>
      </c>
      <c r="F21" s="446" t="s">
        <v>103</v>
      </c>
      <c r="G21" s="466"/>
      <c r="H21" s="446"/>
      <c r="I21" s="695"/>
      <c r="J21" s="446"/>
      <c r="K21" s="464">
        <v>197.13</v>
      </c>
      <c r="L21" s="446" t="s">
        <v>103</v>
      </c>
      <c r="M21" s="466"/>
      <c r="N21" s="446"/>
      <c r="O21" s="695"/>
      <c r="P21" s="446"/>
      <c r="Q21" s="464">
        <v>188.36</v>
      </c>
      <c r="R21" s="684" t="s">
        <v>339</v>
      </c>
      <c r="S21" s="605"/>
      <c r="T21" s="684"/>
      <c r="U21" s="605"/>
      <c r="V21" s="604"/>
      <c r="W21" s="464">
        <v>171.49</v>
      </c>
      <c r="X21" s="446" t="s">
        <v>103</v>
      </c>
      <c r="Y21" s="466"/>
      <c r="Z21" s="446"/>
      <c r="AA21" s="695"/>
      <c r="AB21" s="446"/>
      <c r="AC21" s="464">
        <v>153.58000000000001</v>
      </c>
      <c r="AD21" s="446" t="s">
        <v>103</v>
      </c>
      <c r="AE21" s="466"/>
      <c r="AF21" s="446"/>
      <c r="AG21" s="695"/>
      <c r="AH21" s="446"/>
      <c r="AI21" s="464">
        <v>16.6967</v>
      </c>
      <c r="AJ21" s="446" t="s">
        <v>103</v>
      </c>
      <c r="AK21" s="466"/>
      <c r="AL21" s="446"/>
      <c r="AM21" s="695"/>
      <c r="AN21" s="694"/>
      <c r="AO21" s="464">
        <v>190.41</v>
      </c>
      <c r="AP21" s="446" t="s">
        <v>103</v>
      </c>
      <c r="AQ21" s="466"/>
      <c r="AR21" s="446"/>
      <c r="AS21" s="695"/>
      <c r="AT21" s="446"/>
      <c r="AU21" s="464">
        <v>101.13</v>
      </c>
      <c r="AV21" s="446" t="s">
        <v>334</v>
      </c>
      <c r="AW21" s="466"/>
      <c r="AX21" s="446"/>
      <c r="AY21" s="695"/>
      <c r="AZ21" s="446"/>
      <c r="BA21" s="464">
        <v>220.01</v>
      </c>
      <c r="BB21" s="446" t="s">
        <v>103</v>
      </c>
      <c r="BC21" s="466"/>
      <c r="BD21" s="446"/>
      <c r="BE21" s="695"/>
      <c r="BF21" s="446"/>
      <c r="BG21" s="464">
        <v>160.91999999999999</v>
      </c>
      <c r="BH21" s="684" t="s">
        <v>329</v>
      </c>
      <c r="BI21" s="565"/>
      <c r="BJ21" s="499"/>
      <c r="BK21" s="565"/>
      <c r="BL21" s="572"/>
      <c r="BM21" s="45">
        <f t="shared" si="3"/>
        <v>1</v>
      </c>
      <c r="BN21" s="45">
        <f t="shared" si="4"/>
        <v>0</v>
      </c>
      <c r="BO21" s="45">
        <f t="shared" si="5"/>
        <v>1</v>
      </c>
      <c r="BP21" s="45">
        <f t="shared" si="6"/>
        <v>0</v>
      </c>
      <c r="BQ21" s="45">
        <f t="shared" si="7"/>
        <v>0</v>
      </c>
      <c r="BR21" s="45">
        <f t="shared" si="8"/>
        <v>0</v>
      </c>
      <c r="BS21" s="45">
        <f t="shared" si="9"/>
        <v>1</v>
      </c>
      <c r="BT21" s="45">
        <f t="shared" si="10"/>
        <v>1</v>
      </c>
      <c r="BU21" s="45">
        <f t="shared" si="11"/>
        <v>1</v>
      </c>
      <c r="BV21" s="45">
        <f t="shared" si="12"/>
        <v>0.55555555555555558</v>
      </c>
    </row>
    <row r="22" spans="1:74" x14ac:dyDescent="0.4">
      <c r="A22" s="463" t="str">
        <f t="shared" si="0"/>
        <v>Revere ZS1525 3220A</v>
      </c>
      <c r="B22" s="440" t="str">
        <f t="shared" si="1"/>
        <v>RR, LL </v>
      </c>
      <c r="C22" s="440" t="str">
        <f t="shared" si="2"/>
        <v>3220A</v>
      </c>
      <c r="D22" s="463" t="s">
        <v>556</v>
      </c>
      <c r="E22" s="464">
        <v>154.72999999999999</v>
      </c>
      <c r="F22" s="446" t="s">
        <v>103</v>
      </c>
      <c r="G22" s="466"/>
      <c r="H22" s="446"/>
      <c r="I22" s="695"/>
      <c r="J22" s="446"/>
      <c r="K22" s="464">
        <v>203.2</v>
      </c>
      <c r="L22" s="446" t="s">
        <v>103</v>
      </c>
      <c r="M22" s="466"/>
      <c r="N22" s="446"/>
      <c r="O22" s="695"/>
      <c r="P22" s="446"/>
      <c r="Q22" s="464">
        <v>168.89</v>
      </c>
      <c r="R22" s="684" t="s">
        <v>252</v>
      </c>
      <c r="S22" s="605"/>
      <c r="T22" s="684"/>
      <c r="U22" s="605"/>
      <c r="V22" s="604"/>
      <c r="W22" s="464">
        <v>127.25</v>
      </c>
      <c r="X22" s="446" t="s">
        <v>103</v>
      </c>
      <c r="Y22" s="466"/>
      <c r="Z22" s="446"/>
      <c r="AA22" s="695"/>
      <c r="AB22" s="446"/>
      <c r="AC22" s="464">
        <v>163.5</v>
      </c>
      <c r="AD22" s="446" t="s">
        <v>103</v>
      </c>
      <c r="AE22" s="466"/>
      <c r="AF22" s="446"/>
      <c r="AG22" s="695"/>
      <c r="AH22" s="446"/>
      <c r="AI22" s="464">
        <v>30.9146</v>
      </c>
      <c r="AJ22" s="446" t="s">
        <v>103</v>
      </c>
      <c r="AK22" s="466"/>
      <c r="AL22" s="446"/>
      <c r="AM22" s="695"/>
      <c r="AN22" s="694"/>
      <c r="AO22" s="464">
        <v>207.66</v>
      </c>
      <c r="AP22" s="446" t="s">
        <v>103</v>
      </c>
      <c r="AQ22" s="466"/>
      <c r="AR22" s="446"/>
      <c r="AS22" s="695"/>
      <c r="AT22" s="446"/>
      <c r="AU22" s="464">
        <v>101.12</v>
      </c>
      <c r="AV22" s="446" t="s">
        <v>334</v>
      </c>
      <c r="AW22" s="466"/>
      <c r="AX22" s="446"/>
      <c r="AY22" s="695"/>
      <c r="AZ22" s="446"/>
      <c r="BA22" s="464">
        <v>231.99</v>
      </c>
      <c r="BB22" s="446" t="s">
        <v>103</v>
      </c>
      <c r="BC22" s="466"/>
      <c r="BD22" s="446"/>
      <c r="BE22" s="695"/>
      <c r="BF22" s="446"/>
      <c r="BG22" s="464">
        <v>154.78</v>
      </c>
      <c r="BH22" s="684" t="s">
        <v>334</v>
      </c>
      <c r="BI22" s="565"/>
      <c r="BJ22" s="499"/>
      <c r="BK22" s="565"/>
      <c r="BL22" s="572"/>
      <c r="BM22" s="45">
        <f t="shared" si="3"/>
        <v>1</v>
      </c>
      <c r="BN22" s="45">
        <f t="shared" si="4"/>
        <v>0</v>
      </c>
      <c r="BO22" s="45">
        <f t="shared" si="5"/>
        <v>0</v>
      </c>
      <c r="BP22" s="45">
        <f t="shared" si="6"/>
        <v>0</v>
      </c>
      <c r="BQ22" s="45">
        <f t="shared" si="7"/>
        <v>1</v>
      </c>
      <c r="BR22" s="45">
        <f t="shared" si="8"/>
        <v>0</v>
      </c>
      <c r="BS22" s="45">
        <f t="shared" si="9"/>
        <v>1</v>
      </c>
      <c r="BT22" s="45">
        <f t="shared" si="10"/>
        <v>1</v>
      </c>
      <c r="BU22" s="45">
        <f t="shared" si="11"/>
        <v>1</v>
      </c>
      <c r="BV22" s="45">
        <f t="shared" si="12"/>
        <v>0.55555555555555558</v>
      </c>
    </row>
    <row r="23" spans="1:74" x14ac:dyDescent="0.4">
      <c r="A23" s="473" t="str">
        <f t="shared" si="0"/>
        <v xml:space="preserve">Dyna-Gro D54VC34** </v>
      </c>
      <c r="B23" s="440" t="str">
        <f t="shared" si="1"/>
        <v>RR</v>
      </c>
      <c r="C23" s="440" t="str">
        <f t="shared" si="2"/>
        <v>VT2P</v>
      </c>
      <c r="D23" s="463" t="s">
        <v>216</v>
      </c>
      <c r="E23" s="464">
        <v>154.27000000000001</v>
      </c>
      <c r="F23" s="446" t="s">
        <v>103</v>
      </c>
      <c r="G23" s="466">
        <v>182.88</v>
      </c>
      <c r="H23" s="446" t="s">
        <v>103</v>
      </c>
      <c r="I23" s="695">
        <v>203.94</v>
      </c>
      <c r="J23" s="446" t="s">
        <v>104</v>
      </c>
      <c r="K23" s="464">
        <v>189.84</v>
      </c>
      <c r="L23" s="446" t="s">
        <v>103</v>
      </c>
      <c r="M23" s="466">
        <v>234.02</v>
      </c>
      <c r="N23" s="446" t="s">
        <v>103</v>
      </c>
      <c r="O23" s="695">
        <v>232.12</v>
      </c>
      <c r="P23" s="446" t="s">
        <v>103</v>
      </c>
      <c r="Q23" s="464">
        <v>198.03</v>
      </c>
      <c r="R23" s="684" t="s">
        <v>328</v>
      </c>
      <c r="S23" s="605"/>
      <c r="T23" s="684"/>
      <c r="U23" s="605"/>
      <c r="V23" s="604"/>
      <c r="W23" s="464">
        <v>154.79</v>
      </c>
      <c r="X23" s="446" t="s">
        <v>103</v>
      </c>
      <c r="Y23" s="466">
        <v>209.76</v>
      </c>
      <c r="Z23" s="446" t="s">
        <v>103</v>
      </c>
      <c r="AA23" s="695">
        <v>214.06</v>
      </c>
      <c r="AB23" s="446" t="s">
        <v>103</v>
      </c>
      <c r="AC23" s="464">
        <v>177.26</v>
      </c>
      <c r="AD23" s="446" t="s">
        <v>103</v>
      </c>
      <c r="AE23" s="466">
        <v>176.92</v>
      </c>
      <c r="AF23" s="446" t="s">
        <v>103</v>
      </c>
      <c r="AG23" s="695">
        <v>169.87</v>
      </c>
      <c r="AH23" s="446" t="s">
        <v>103</v>
      </c>
      <c r="AI23" s="464">
        <v>21.6845</v>
      </c>
      <c r="AJ23" s="446" t="s">
        <v>103</v>
      </c>
      <c r="AK23" s="466">
        <v>77.445300000000003</v>
      </c>
      <c r="AL23" s="446" t="s">
        <v>339</v>
      </c>
      <c r="AM23" s="695">
        <v>137.88999999999999</v>
      </c>
      <c r="AN23" s="694" t="s">
        <v>103</v>
      </c>
      <c r="AO23" s="464">
        <v>210.43</v>
      </c>
      <c r="AP23" s="446" t="s">
        <v>103</v>
      </c>
      <c r="AQ23" s="466">
        <v>228.71</v>
      </c>
      <c r="AR23" s="446" t="s">
        <v>103</v>
      </c>
      <c r="AS23" s="695">
        <v>233.33</v>
      </c>
      <c r="AT23" s="446" t="s">
        <v>103</v>
      </c>
      <c r="AU23" s="464">
        <v>40.453499999999998</v>
      </c>
      <c r="AV23" s="446" t="s">
        <v>581</v>
      </c>
      <c r="AW23" s="466">
        <v>142.22</v>
      </c>
      <c r="AX23" s="446" t="s">
        <v>103</v>
      </c>
      <c r="AY23" s="695">
        <v>176.12</v>
      </c>
      <c r="AZ23" s="446" t="s">
        <v>103</v>
      </c>
      <c r="BA23" s="464">
        <v>222.81</v>
      </c>
      <c r="BB23" s="446" t="s">
        <v>103</v>
      </c>
      <c r="BC23" s="466">
        <v>227.23</v>
      </c>
      <c r="BD23" s="446" t="s">
        <v>103</v>
      </c>
      <c r="BE23" s="695">
        <v>219.14</v>
      </c>
      <c r="BF23" s="446" t="s">
        <v>103</v>
      </c>
      <c r="BG23" s="464">
        <v>173.09</v>
      </c>
      <c r="BH23" s="684" t="s">
        <v>103</v>
      </c>
      <c r="BI23" s="574">
        <v>166.7</v>
      </c>
      <c r="BJ23" s="573" t="s">
        <v>103</v>
      </c>
      <c r="BK23" s="574">
        <v>182.92</v>
      </c>
      <c r="BL23" s="575" t="s">
        <v>103</v>
      </c>
      <c r="BM23" s="45">
        <f t="shared" si="3"/>
        <v>0</v>
      </c>
      <c r="BN23" s="45">
        <f t="shared" si="4"/>
        <v>0</v>
      </c>
      <c r="BO23" s="45">
        <f t="shared" si="5"/>
        <v>1</v>
      </c>
      <c r="BP23" s="45">
        <f t="shared" si="6"/>
        <v>1</v>
      </c>
      <c r="BQ23" s="45">
        <f t="shared" si="7"/>
        <v>1</v>
      </c>
      <c r="BR23" s="45">
        <f t="shared" si="8"/>
        <v>0</v>
      </c>
      <c r="BS23" s="45">
        <f t="shared" si="9"/>
        <v>0</v>
      </c>
      <c r="BT23" s="45">
        <f t="shared" si="10"/>
        <v>1</v>
      </c>
      <c r="BU23" s="45">
        <f t="shared" si="11"/>
        <v>1</v>
      </c>
      <c r="BV23" s="45">
        <f t="shared" si="12"/>
        <v>0.55555555555555558</v>
      </c>
    </row>
    <row r="24" spans="1:74" x14ac:dyDescent="0.4">
      <c r="A24" s="463" t="str">
        <f t="shared" si="0"/>
        <v>AgriGold A646-30 VT2Pro</v>
      </c>
      <c r="B24" s="440" t="str">
        <f t="shared" si="1"/>
        <v>RR</v>
      </c>
      <c r="C24" s="440" t="str">
        <f t="shared" si="2"/>
        <v>VT2P</v>
      </c>
      <c r="D24" s="463" t="s">
        <v>538</v>
      </c>
      <c r="E24" s="464">
        <v>152.5</v>
      </c>
      <c r="F24" s="446" t="s">
        <v>103</v>
      </c>
      <c r="G24" s="466"/>
      <c r="H24" s="446"/>
      <c r="I24" s="695"/>
      <c r="J24" s="446"/>
      <c r="K24" s="464">
        <v>182.19</v>
      </c>
      <c r="L24" s="446" t="s">
        <v>103</v>
      </c>
      <c r="M24" s="466"/>
      <c r="N24" s="446"/>
      <c r="O24" s="695"/>
      <c r="P24" s="446"/>
      <c r="Q24" s="464">
        <v>181.92</v>
      </c>
      <c r="R24" s="684" t="s">
        <v>570</v>
      </c>
      <c r="S24" s="605"/>
      <c r="T24" s="684"/>
      <c r="U24" s="605"/>
      <c r="V24" s="604"/>
      <c r="W24" s="464">
        <v>164.96</v>
      </c>
      <c r="X24" s="446" t="s">
        <v>103</v>
      </c>
      <c r="Y24" s="466"/>
      <c r="Z24" s="446"/>
      <c r="AA24" s="695"/>
      <c r="AB24" s="446"/>
      <c r="AC24" s="464">
        <v>186.25</v>
      </c>
      <c r="AD24" s="446" t="s">
        <v>103</v>
      </c>
      <c r="AE24" s="466"/>
      <c r="AF24" s="446"/>
      <c r="AG24" s="695"/>
      <c r="AH24" s="446"/>
      <c r="AI24" s="464">
        <v>29.1313</v>
      </c>
      <c r="AJ24" s="446" t="s">
        <v>103</v>
      </c>
      <c r="AK24" s="466"/>
      <c r="AL24" s="446"/>
      <c r="AM24" s="695"/>
      <c r="AN24" s="694"/>
      <c r="AO24" s="464">
        <v>210.87</v>
      </c>
      <c r="AP24" s="446" t="s">
        <v>103</v>
      </c>
      <c r="AQ24" s="466"/>
      <c r="AR24" s="446"/>
      <c r="AS24" s="695"/>
      <c r="AT24" s="446"/>
      <c r="AU24" s="464">
        <v>63.740600000000001</v>
      </c>
      <c r="AV24" s="446" t="s">
        <v>582</v>
      </c>
      <c r="AW24" s="466"/>
      <c r="AX24" s="446"/>
      <c r="AY24" s="695"/>
      <c r="AZ24" s="446"/>
      <c r="BA24" s="464">
        <v>221.12</v>
      </c>
      <c r="BB24" s="446" t="s">
        <v>103</v>
      </c>
      <c r="BC24" s="466"/>
      <c r="BD24" s="446"/>
      <c r="BE24" s="695"/>
      <c r="BF24" s="446"/>
      <c r="BG24" s="464">
        <v>132.34</v>
      </c>
      <c r="BH24" s="684" t="s">
        <v>338</v>
      </c>
      <c r="BI24" s="565"/>
      <c r="BJ24" s="499"/>
      <c r="BK24" s="565"/>
      <c r="BL24" s="572"/>
      <c r="BM24" s="45">
        <f t="shared" si="3"/>
        <v>0</v>
      </c>
      <c r="BN24" s="45">
        <f t="shared" si="4"/>
        <v>0</v>
      </c>
      <c r="BO24" s="45">
        <f t="shared" si="5"/>
        <v>1</v>
      </c>
      <c r="BP24" s="45">
        <f t="shared" si="6"/>
        <v>1</v>
      </c>
      <c r="BQ24" s="45">
        <f t="shared" si="7"/>
        <v>1</v>
      </c>
      <c r="BR24" s="45">
        <f t="shared" si="8"/>
        <v>0</v>
      </c>
      <c r="BS24" s="45">
        <f t="shared" si="9"/>
        <v>0</v>
      </c>
      <c r="BT24" s="45">
        <f t="shared" si="10"/>
        <v>1</v>
      </c>
      <c r="BU24" s="45">
        <f t="shared" si="11"/>
        <v>0</v>
      </c>
      <c r="BV24" s="45">
        <f t="shared" si="12"/>
        <v>0.44444444444444442</v>
      </c>
    </row>
    <row r="25" spans="1:74" x14ac:dyDescent="0.4">
      <c r="A25" s="463" t="str">
        <f t="shared" si="0"/>
        <v>Progeny 2215 VTRE</v>
      </c>
      <c r="B25" s="440" t="str">
        <f t="shared" si="1"/>
        <v>RR</v>
      </c>
      <c r="C25" s="440" t="str">
        <f t="shared" si="2"/>
        <v>TRE</v>
      </c>
      <c r="D25" s="463" t="s">
        <v>553</v>
      </c>
      <c r="E25" s="464">
        <v>150.02000000000001</v>
      </c>
      <c r="F25" s="446" t="s">
        <v>103</v>
      </c>
      <c r="G25" s="466"/>
      <c r="H25" s="446"/>
      <c r="I25" s="695"/>
      <c r="J25" s="446"/>
      <c r="K25" s="464">
        <v>200</v>
      </c>
      <c r="L25" s="446" t="s">
        <v>103</v>
      </c>
      <c r="M25" s="466"/>
      <c r="N25" s="446"/>
      <c r="O25" s="695"/>
      <c r="P25" s="446"/>
      <c r="Q25" s="464">
        <v>210.14</v>
      </c>
      <c r="R25" s="684" t="s">
        <v>104</v>
      </c>
      <c r="S25" s="605"/>
      <c r="T25" s="684"/>
      <c r="U25" s="605"/>
      <c r="V25" s="604"/>
      <c r="W25" s="464">
        <v>136.1</v>
      </c>
      <c r="X25" s="446" t="s">
        <v>103</v>
      </c>
      <c r="Y25" s="466"/>
      <c r="Z25" s="446"/>
      <c r="AA25" s="695"/>
      <c r="AB25" s="446"/>
      <c r="AC25" s="464">
        <v>131.78</v>
      </c>
      <c r="AD25" s="446" t="s">
        <v>103</v>
      </c>
      <c r="AE25" s="466"/>
      <c r="AF25" s="446"/>
      <c r="AG25" s="695"/>
      <c r="AH25" s="446"/>
      <c r="AI25" s="464">
        <v>31.903500000000001</v>
      </c>
      <c r="AJ25" s="446" t="s">
        <v>103</v>
      </c>
      <c r="AK25" s="466"/>
      <c r="AL25" s="446"/>
      <c r="AM25" s="695"/>
      <c r="AN25" s="694"/>
      <c r="AO25" s="464">
        <v>198.17</v>
      </c>
      <c r="AP25" s="446" t="s">
        <v>103</v>
      </c>
      <c r="AQ25" s="466"/>
      <c r="AR25" s="446"/>
      <c r="AS25" s="695"/>
      <c r="AT25" s="446"/>
      <c r="AU25" s="464">
        <v>115.33</v>
      </c>
      <c r="AV25" s="446" t="s">
        <v>329</v>
      </c>
      <c r="AW25" s="466"/>
      <c r="AX25" s="446"/>
      <c r="AY25" s="695"/>
      <c r="AZ25" s="446"/>
      <c r="BA25" s="464">
        <v>213.09</v>
      </c>
      <c r="BB25" s="446" t="s">
        <v>103</v>
      </c>
      <c r="BC25" s="466"/>
      <c r="BD25" s="446"/>
      <c r="BE25" s="695"/>
      <c r="BF25" s="446"/>
      <c r="BG25" s="464">
        <v>113.68</v>
      </c>
      <c r="BH25" s="684" t="s">
        <v>575</v>
      </c>
      <c r="BI25" s="565"/>
      <c r="BJ25" s="499"/>
      <c r="BK25" s="565"/>
      <c r="BL25" s="572"/>
      <c r="BM25" s="45">
        <f t="shared" si="3"/>
        <v>1</v>
      </c>
      <c r="BN25" s="45">
        <f t="shared" si="4"/>
        <v>1</v>
      </c>
      <c r="BO25" s="45">
        <f t="shared" si="5"/>
        <v>0</v>
      </c>
      <c r="BP25" s="45">
        <f t="shared" si="6"/>
        <v>0</v>
      </c>
      <c r="BQ25" s="45">
        <f t="shared" si="7"/>
        <v>1</v>
      </c>
      <c r="BR25" s="45">
        <f t="shared" si="8"/>
        <v>0</v>
      </c>
      <c r="BS25" s="45">
        <f t="shared" si="9"/>
        <v>1</v>
      </c>
      <c r="BT25" s="45">
        <f t="shared" si="10"/>
        <v>0</v>
      </c>
      <c r="BU25" s="45">
        <f t="shared" si="11"/>
        <v>0</v>
      </c>
      <c r="BV25" s="45">
        <f t="shared" si="12"/>
        <v>0.44444444444444442</v>
      </c>
    </row>
    <row r="26" spans="1:74" x14ac:dyDescent="0.4">
      <c r="A26" s="473" t="str">
        <f t="shared" si="0"/>
        <v>Progeny 2216 VT2P</v>
      </c>
      <c r="B26" s="440" t="str">
        <f t="shared" si="1"/>
        <v>RR</v>
      </c>
      <c r="C26" s="440" t="str">
        <f t="shared" si="2"/>
        <v>VT2P</v>
      </c>
      <c r="D26" s="463" t="s">
        <v>554</v>
      </c>
      <c r="E26" s="464">
        <v>148.16</v>
      </c>
      <c r="F26" s="446" t="s">
        <v>103</v>
      </c>
      <c r="G26" s="466"/>
      <c r="H26" s="446"/>
      <c r="I26" s="695"/>
      <c r="J26" s="446"/>
      <c r="K26" s="464">
        <v>183.66</v>
      </c>
      <c r="L26" s="446" t="s">
        <v>103</v>
      </c>
      <c r="M26" s="466"/>
      <c r="N26" s="446"/>
      <c r="O26" s="695"/>
      <c r="P26" s="446"/>
      <c r="Q26" s="464">
        <v>151.22</v>
      </c>
      <c r="R26" s="684" t="s">
        <v>574</v>
      </c>
      <c r="S26" s="605"/>
      <c r="T26" s="684"/>
      <c r="U26" s="605"/>
      <c r="V26" s="604"/>
      <c r="W26" s="464">
        <v>169.02</v>
      </c>
      <c r="X26" s="446" t="s">
        <v>103</v>
      </c>
      <c r="Y26" s="466"/>
      <c r="Z26" s="446"/>
      <c r="AA26" s="695"/>
      <c r="AB26" s="446"/>
      <c r="AC26" s="464">
        <v>179.85</v>
      </c>
      <c r="AD26" s="446" t="s">
        <v>103</v>
      </c>
      <c r="AE26" s="466"/>
      <c r="AF26" s="446"/>
      <c r="AG26" s="695"/>
      <c r="AH26" s="446"/>
      <c r="AI26" s="464">
        <v>23.2882</v>
      </c>
      <c r="AJ26" s="446" t="s">
        <v>103</v>
      </c>
      <c r="AK26" s="466"/>
      <c r="AL26" s="446"/>
      <c r="AM26" s="695"/>
      <c r="AN26" s="694"/>
      <c r="AO26" s="464">
        <v>213.12</v>
      </c>
      <c r="AP26" s="446" t="s">
        <v>103</v>
      </c>
      <c r="AQ26" s="466"/>
      <c r="AR26" s="446"/>
      <c r="AS26" s="695"/>
      <c r="AT26" s="446"/>
      <c r="AU26" s="464">
        <v>58.933599999999998</v>
      </c>
      <c r="AV26" s="446" t="s">
        <v>583</v>
      </c>
      <c r="AW26" s="466"/>
      <c r="AX26" s="446"/>
      <c r="AY26" s="695"/>
      <c r="AZ26" s="446"/>
      <c r="BA26" s="464">
        <v>227.94</v>
      </c>
      <c r="BB26" s="446" t="s">
        <v>103</v>
      </c>
      <c r="BC26" s="466"/>
      <c r="BD26" s="446"/>
      <c r="BE26" s="695"/>
      <c r="BF26" s="446"/>
      <c r="BG26" s="464">
        <v>159.28</v>
      </c>
      <c r="BH26" s="684" t="s">
        <v>329</v>
      </c>
      <c r="BI26" s="565"/>
      <c r="BJ26" s="499"/>
      <c r="BK26" s="565"/>
      <c r="BL26" s="572"/>
      <c r="BM26" s="45">
        <f t="shared" si="3"/>
        <v>0</v>
      </c>
      <c r="BN26" s="45">
        <f t="shared" si="4"/>
        <v>0</v>
      </c>
      <c r="BO26" s="45">
        <f t="shared" si="5"/>
        <v>1</v>
      </c>
      <c r="BP26" s="45">
        <f t="shared" si="6"/>
        <v>1</v>
      </c>
      <c r="BQ26" s="45">
        <f t="shared" si="7"/>
        <v>1</v>
      </c>
      <c r="BR26" s="45">
        <f t="shared" si="8"/>
        <v>0</v>
      </c>
      <c r="BS26" s="45">
        <f t="shared" si="9"/>
        <v>0</v>
      </c>
      <c r="BT26" s="45">
        <f t="shared" si="10"/>
        <v>1</v>
      </c>
      <c r="BU26" s="45">
        <f t="shared" si="11"/>
        <v>1</v>
      </c>
      <c r="BV26" s="45">
        <f t="shared" si="12"/>
        <v>0.55555555555555558</v>
      </c>
    </row>
    <row r="27" spans="1:74" x14ac:dyDescent="0.4">
      <c r="A27" s="473" t="str">
        <f t="shared" si="0"/>
        <v xml:space="preserve">Spectrum 6416 </v>
      </c>
      <c r="B27" s="440" t="str">
        <f t="shared" si="1"/>
        <v>None</v>
      </c>
      <c r="C27" s="440" t="str">
        <f t="shared" si="2"/>
        <v>None</v>
      </c>
      <c r="D27" s="463" t="s">
        <v>557</v>
      </c>
      <c r="E27" s="464">
        <v>146.85</v>
      </c>
      <c r="F27" s="446" t="s">
        <v>103</v>
      </c>
      <c r="G27" s="466"/>
      <c r="H27" s="446"/>
      <c r="I27" s="695"/>
      <c r="J27" s="446"/>
      <c r="K27" s="464">
        <v>210.51</v>
      </c>
      <c r="L27" s="446" t="s">
        <v>103</v>
      </c>
      <c r="M27" s="466"/>
      <c r="N27" s="446"/>
      <c r="O27" s="695"/>
      <c r="P27" s="446"/>
      <c r="Q27" s="464">
        <v>195.08</v>
      </c>
      <c r="R27" s="684" t="s">
        <v>328</v>
      </c>
      <c r="S27" s="605"/>
      <c r="T27" s="684"/>
      <c r="U27" s="605"/>
      <c r="V27" s="604"/>
      <c r="W27" s="464">
        <v>131.29</v>
      </c>
      <c r="X27" s="446" t="s">
        <v>103</v>
      </c>
      <c r="Y27" s="466"/>
      <c r="Z27" s="446"/>
      <c r="AA27" s="695"/>
      <c r="AB27" s="446"/>
      <c r="AC27" s="464">
        <v>164.95</v>
      </c>
      <c r="AD27" s="446" t="s">
        <v>103</v>
      </c>
      <c r="AE27" s="466"/>
      <c r="AF27" s="446"/>
      <c r="AG27" s="695"/>
      <c r="AH27" s="446"/>
      <c r="AI27" s="464">
        <v>21.3462</v>
      </c>
      <c r="AJ27" s="446" t="s">
        <v>103</v>
      </c>
      <c r="AK27" s="466"/>
      <c r="AL27" s="446"/>
      <c r="AM27" s="695"/>
      <c r="AN27" s="694"/>
      <c r="AO27" s="464">
        <v>206.34</v>
      </c>
      <c r="AP27" s="446" t="s">
        <v>103</v>
      </c>
      <c r="AQ27" s="466"/>
      <c r="AR27" s="446"/>
      <c r="AS27" s="695"/>
      <c r="AT27" s="446"/>
      <c r="AU27" s="464">
        <v>46.3245</v>
      </c>
      <c r="AV27" s="446" t="s">
        <v>579</v>
      </c>
      <c r="AW27" s="466"/>
      <c r="AX27" s="446"/>
      <c r="AY27" s="695"/>
      <c r="AZ27" s="446"/>
      <c r="BA27" s="464">
        <v>208.57</v>
      </c>
      <c r="BB27" s="446" t="s">
        <v>103</v>
      </c>
      <c r="BC27" s="466"/>
      <c r="BD27" s="446"/>
      <c r="BE27" s="695"/>
      <c r="BF27" s="446"/>
      <c r="BG27" s="464">
        <v>137.19999999999999</v>
      </c>
      <c r="BH27" s="684" t="s">
        <v>336</v>
      </c>
      <c r="BI27" s="574"/>
      <c r="BJ27" s="573"/>
      <c r="BK27" s="574"/>
      <c r="BL27" s="575"/>
      <c r="BM27" s="45">
        <f t="shared" si="3"/>
        <v>1</v>
      </c>
      <c r="BN27" s="45">
        <f t="shared" si="4"/>
        <v>0</v>
      </c>
      <c r="BO27" s="45">
        <f t="shared" si="5"/>
        <v>0</v>
      </c>
      <c r="BP27" s="45">
        <f t="shared" si="6"/>
        <v>0</v>
      </c>
      <c r="BQ27" s="45">
        <f t="shared" si="7"/>
        <v>0</v>
      </c>
      <c r="BR27" s="45">
        <f t="shared" si="8"/>
        <v>0</v>
      </c>
      <c r="BS27" s="45">
        <f t="shared" si="9"/>
        <v>0</v>
      </c>
      <c r="BT27" s="45">
        <f t="shared" si="10"/>
        <v>0</v>
      </c>
      <c r="BU27" s="45">
        <f t="shared" si="11"/>
        <v>0</v>
      </c>
      <c r="BV27" s="45">
        <f t="shared" si="12"/>
        <v>0.1111111111111111</v>
      </c>
    </row>
    <row r="28" spans="1:74" x14ac:dyDescent="0.4">
      <c r="A28" s="463" t="str">
        <f t="shared" si="0"/>
        <v>Progeny 2015 VT2P</v>
      </c>
      <c r="B28" s="440" t="str">
        <f t="shared" si="1"/>
        <v>RR</v>
      </c>
      <c r="C28" s="440" t="str">
        <f t="shared" si="2"/>
        <v>VT2P</v>
      </c>
      <c r="D28" s="463" t="s">
        <v>224</v>
      </c>
      <c r="E28" s="464">
        <v>143.01</v>
      </c>
      <c r="F28" s="446" t="s">
        <v>103</v>
      </c>
      <c r="G28" s="466">
        <v>173.98</v>
      </c>
      <c r="H28" s="446" t="s">
        <v>103</v>
      </c>
      <c r="I28" s="695">
        <v>191.43</v>
      </c>
      <c r="J28" s="446" t="s">
        <v>341</v>
      </c>
      <c r="K28" s="464">
        <v>202.71</v>
      </c>
      <c r="L28" s="446" t="s">
        <v>103</v>
      </c>
      <c r="M28" s="466">
        <v>228.9</v>
      </c>
      <c r="N28" s="446" t="s">
        <v>103</v>
      </c>
      <c r="O28" s="695">
        <v>221.73</v>
      </c>
      <c r="P28" s="446" t="s">
        <v>103</v>
      </c>
      <c r="Q28" s="464">
        <v>187.39</v>
      </c>
      <c r="R28" s="684" t="s">
        <v>339</v>
      </c>
      <c r="S28" s="605"/>
      <c r="T28" s="684"/>
      <c r="U28" s="605"/>
      <c r="V28" s="604"/>
      <c r="W28" s="464">
        <v>130.78</v>
      </c>
      <c r="X28" s="446" t="s">
        <v>103</v>
      </c>
      <c r="Y28" s="466">
        <v>180.62</v>
      </c>
      <c r="Z28" s="446" t="s">
        <v>103</v>
      </c>
      <c r="AA28" s="695">
        <v>180.11</v>
      </c>
      <c r="AB28" s="446" t="s">
        <v>341</v>
      </c>
      <c r="AC28" s="464">
        <v>114.97</v>
      </c>
      <c r="AD28" s="446" t="s">
        <v>103</v>
      </c>
      <c r="AE28" s="466">
        <v>139.13999999999999</v>
      </c>
      <c r="AF28" s="446" t="s">
        <v>103</v>
      </c>
      <c r="AG28" s="695">
        <v>137.52000000000001</v>
      </c>
      <c r="AH28" s="446" t="s">
        <v>103</v>
      </c>
      <c r="AI28" s="464">
        <v>17.1462</v>
      </c>
      <c r="AJ28" s="446" t="s">
        <v>103</v>
      </c>
      <c r="AK28" s="466">
        <v>80.396000000000001</v>
      </c>
      <c r="AL28" s="446" t="s">
        <v>177</v>
      </c>
      <c r="AM28" s="695">
        <v>131.78</v>
      </c>
      <c r="AN28" s="694" t="s">
        <v>103</v>
      </c>
      <c r="AO28" s="464">
        <v>203.77</v>
      </c>
      <c r="AP28" s="446" t="s">
        <v>103</v>
      </c>
      <c r="AQ28" s="466">
        <v>222.84</v>
      </c>
      <c r="AR28" s="446" t="s">
        <v>103</v>
      </c>
      <c r="AS28" s="695">
        <v>227.25</v>
      </c>
      <c r="AT28" s="446" t="s">
        <v>103</v>
      </c>
      <c r="AU28" s="464">
        <v>105.59</v>
      </c>
      <c r="AV28" s="446" t="s">
        <v>334</v>
      </c>
      <c r="AW28" s="466">
        <v>172.53</v>
      </c>
      <c r="AX28" s="446" t="s">
        <v>103</v>
      </c>
      <c r="AY28" s="695">
        <v>193.93</v>
      </c>
      <c r="AZ28" s="446" t="s">
        <v>103</v>
      </c>
      <c r="BA28" s="464">
        <v>223.07</v>
      </c>
      <c r="BB28" s="446" t="s">
        <v>103</v>
      </c>
      <c r="BC28" s="466">
        <v>229.45</v>
      </c>
      <c r="BD28" s="446" t="s">
        <v>103</v>
      </c>
      <c r="BE28" s="695">
        <v>209.79</v>
      </c>
      <c r="BF28" s="446" t="s">
        <v>103</v>
      </c>
      <c r="BG28" s="464">
        <v>101.68</v>
      </c>
      <c r="BH28" s="684" t="s">
        <v>253</v>
      </c>
      <c r="BI28" s="574">
        <v>137.97999999999999</v>
      </c>
      <c r="BJ28" s="573" t="s">
        <v>103</v>
      </c>
      <c r="BK28" s="574">
        <v>169.69</v>
      </c>
      <c r="BL28" s="575" t="s">
        <v>103</v>
      </c>
      <c r="BM28" s="45">
        <f t="shared" si="3"/>
        <v>1</v>
      </c>
      <c r="BN28" s="45">
        <f t="shared" si="4"/>
        <v>0</v>
      </c>
      <c r="BO28" s="45">
        <f t="shared" si="5"/>
        <v>0</v>
      </c>
      <c r="BP28" s="45">
        <f t="shared" si="6"/>
        <v>0</v>
      </c>
      <c r="BQ28" s="45">
        <f t="shared" si="7"/>
        <v>0</v>
      </c>
      <c r="BR28" s="45">
        <f t="shared" si="8"/>
        <v>0</v>
      </c>
      <c r="BS28" s="45">
        <f t="shared" si="9"/>
        <v>1</v>
      </c>
      <c r="BT28" s="45">
        <f t="shared" si="10"/>
        <v>1</v>
      </c>
      <c r="BU28" s="45">
        <f t="shared" si="11"/>
        <v>0</v>
      </c>
      <c r="BV28" s="45">
        <f>SUM(BM28:BU28)/COUNT(BM28:BU28)</f>
        <v>0.33333333333333331</v>
      </c>
    </row>
    <row r="29" spans="1:74" x14ac:dyDescent="0.4">
      <c r="A29" s="271" t="s">
        <v>16</v>
      </c>
      <c r="B29" s="548"/>
      <c r="C29" s="548"/>
      <c r="D29" s="271"/>
      <c r="E29" s="249">
        <v>156.5</v>
      </c>
      <c r="F29" s="248"/>
      <c r="G29" s="291">
        <v>183.42</v>
      </c>
      <c r="H29" s="291"/>
      <c r="I29" s="291">
        <v>203.77</v>
      </c>
      <c r="J29" s="247"/>
      <c r="K29" s="249">
        <v>194.37</v>
      </c>
      <c r="L29" s="248"/>
      <c r="M29" s="291">
        <v>231.95</v>
      </c>
      <c r="N29" s="291"/>
      <c r="O29" s="291">
        <v>229.3</v>
      </c>
      <c r="P29" s="247"/>
      <c r="Q29" s="249">
        <v>199.86</v>
      </c>
      <c r="R29" s="248"/>
      <c r="S29" s="291"/>
      <c r="T29" s="291"/>
      <c r="U29" s="291"/>
      <c r="V29" s="248"/>
      <c r="W29" s="249">
        <v>145.69</v>
      </c>
      <c r="X29" s="248"/>
      <c r="Y29" s="291">
        <v>195.25</v>
      </c>
      <c r="Z29" s="291"/>
      <c r="AA29" s="291">
        <v>197.68</v>
      </c>
      <c r="AB29" s="247"/>
      <c r="AC29" s="249">
        <v>166.04</v>
      </c>
      <c r="AD29" s="248"/>
      <c r="AE29" s="291">
        <v>166.49</v>
      </c>
      <c r="AF29" s="291"/>
      <c r="AG29" s="291">
        <v>157.38999999999999</v>
      </c>
      <c r="AH29" s="270"/>
      <c r="AI29" s="249">
        <v>21.488299999999999</v>
      </c>
      <c r="AJ29" s="248"/>
      <c r="AK29" s="269">
        <v>78.021000000000001</v>
      </c>
      <c r="AL29" s="269"/>
      <c r="AM29" s="269">
        <v>137.28</v>
      </c>
      <c r="AN29" s="269"/>
      <c r="AO29" s="249">
        <v>221.14</v>
      </c>
      <c r="AP29" s="248"/>
      <c r="AQ29" s="291">
        <v>242.29</v>
      </c>
      <c r="AR29" s="291"/>
      <c r="AS29" s="291">
        <v>241.81</v>
      </c>
      <c r="AT29" s="247"/>
      <c r="AU29" s="249">
        <v>97.963899999999995</v>
      </c>
      <c r="AV29" s="248"/>
      <c r="AW29" s="291">
        <v>170.76</v>
      </c>
      <c r="AX29" s="291"/>
      <c r="AY29" s="291">
        <v>195.66</v>
      </c>
      <c r="AZ29" s="247"/>
      <c r="BA29" s="249">
        <v>218.99</v>
      </c>
      <c r="BB29" s="248"/>
      <c r="BC29" s="291">
        <v>230.1</v>
      </c>
      <c r="BD29" s="291"/>
      <c r="BE29" s="291">
        <v>219.63</v>
      </c>
      <c r="BF29" s="247"/>
      <c r="BG29" s="249">
        <v>143.46</v>
      </c>
      <c r="BH29" s="248"/>
      <c r="BI29" s="291">
        <v>152.21</v>
      </c>
      <c r="BJ29" s="291"/>
      <c r="BK29" s="291">
        <v>184.84</v>
      </c>
      <c r="BL29" s="248"/>
    </row>
    <row r="30" spans="1:74" x14ac:dyDescent="0.4">
      <c r="A30" s="246" t="s">
        <v>90</v>
      </c>
      <c r="B30" s="549"/>
      <c r="C30" s="549"/>
      <c r="D30" s="246"/>
      <c r="E30" s="244">
        <v>22.243400000000001</v>
      </c>
      <c r="F30" s="243"/>
      <c r="G30" s="292">
        <v>36.846499999999999</v>
      </c>
      <c r="H30" s="292"/>
      <c r="I30" s="292">
        <v>19.289100000000001</v>
      </c>
      <c r="J30" s="242"/>
      <c r="K30" s="244">
        <v>10.6027</v>
      </c>
      <c r="L30" s="243"/>
      <c r="M30" s="292">
        <v>39.239800000000002</v>
      </c>
      <c r="N30" s="292"/>
      <c r="O30" s="292">
        <v>23.144200000000001</v>
      </c>
      <c r="P30" s="242"/>
      <c r="Q30" s="244">
        <v>15.056900000000001</v>
      </c>
      <c r="R30" s="576"/>
      <c r="S30" s="577"/>
      <c r="T30" s="577"/>
      <c r="U30" s="577"/>
      <c r="V30" s="576"/>
      <c r="W30" s="244">
        <v>17.666</v>
      </c>
      <c r="X30" s="243"/>
      <c r="Y30" s="292">
        <v>53.896099999999997</v>
      </c>
      <c r="Z30" s="292"/>
      <c r="AA30" s="292">
        <v>31.480799999999999</v>
      </c>
      <c r="AB30" s="242"/>
      <c r="AC30" s="244">
        <v>25.9937</v>
      </c>
      <c r="AD30" s="243"/>
      <c r="AE30" s="292">
        <v>13.760400000000001</v>
      </c>
      <c r="AF30" s="292"/>
      <c r="AG30" s="292">
        <v>13.152699999999999</v>
      </c>
      <c r="AH30" s="268"/>
      <c r="AI30" s="244">
        <v>7.5023999999999997</v>
      </c>
      <c r="AJ30" s="243"/>
      <c r="AK30" s="245">
        <v>54.036900000000003</v>
      </c>
      <c r="AL30" s="245"/>
      <c r="AM30" s="245">
        <v>67.167000000000002</v>
      </c>
      <c r="AN30" s="245"/>
      <c r="AO30" s="244">
        <v>16.401499999999999</v>
      </c>
      <c r="AP30" s="243"/>
      <c r="AQ30" s="292">
        <v>17.733799999999999</v>
      </c>
      <c r="AR30" s="292"/>
      <c r="AS30" s="292">
        <v>11.214700000000001</v>
      </c>
      <c r="AT30" s="242"/>
      <c r="AU30" s="244">
        <v>19.270900000000001</v>
      </c>
      <c r="AV30" s="243"/>
      <c r="AW30" s="292">
        <v>75.854600000000005</v>
      </c>
      <c r="AX30" s="292"/>
      <c r="AY30" s="292">
        <v>50.606299999999997</v>
      </c>
      <c r="AZ30" s="242"/>
      <c r="BA30" s="244">
        <v>10.002000000000001</v>
      </c>
      <c r="BB30" s="243"/>
      <c r="BC30" s="292">
        <v>12.2499</v>
      </c>
      <c r="BD30" s="292"/>
      <c r="BE30" s="292">
        <v>13.358000000000001</v>
      </c>
      <c r="BF30" s="242"/>
      <c r="BG30" s="244">
        <v>8.9200999999999997</v>
      </c>
      <c r="BH30" s="576"/>
      <c r="BI30" s="577">
        <v>11.506399999999999</v>
      </c>
      <c r="BJ30" s="577"/>
      <c r="BK30" s="577">
        <v>33.984699999999997</v>
      </c>
      <c r="BL30" s="576"/>
    </row>
    <row r="31" spans="1:74" ht="14.65" x14ac:dyDescent="0.5">
      <c r="A31" s="240" t="s">
        <v>69</v>
      </c>
      <c r="B31" s="550"/>
      <c r="C31" s="550"/>
      <c r="D31" s="240"/>
      <c r="E31" s="239" t="s">
        <v>571</v>
      </c>
      <c r="F31" s="238"/>
      <c r="G31" s="293" t="s">
        <v>571</v>
      </c>
      <c r="H31" s="293"/>
      <c r="I31" s="293">
        <v>7.76</v>
      </c>
      <c r="J31" s="237"/>
      <c r="K31" s="239" t="s">
        <v>571</v>
      </c>
      <c r="L31" s="238"/>
      <c r="M31" s="293" t="s">
        <v>571</v>
      </c>
      <c r="N31" s="293"/>
      <c r="O31" s="293" t="s">
        <v>571</v>
      </c>
      <c r="P31" s="237"/>
      <c r="Q31" s="239">
        <v>33.946399999999997</v>
      </c>
      <c r="R31" s="578"/>
      <c r="S31" s="579"/>
      <c r="T31" s="579"/>
      <c r="U31" s="579"/>
      <c r="V31" s="578"/>
      <c r="W31" s="239" t="s">
        <v>571</v>
      </c>
      <c r="X31" s="238"/>
      <c r="Y31" s="293" t="s">
        <v>571</v>
      </c>
      <c r="Z31" s="293"/>
      <c r="AA31" s="293">
        <v>18.3</v>
      </c>
      <c r="AB31" s="237"/>
      <c r="AC31" s="239" t="s">
        <v>571</v>
      </c>
      <c r="AD31" s="238"/>
      <c r="AE31" s="293" t="s">
        <v>571</v>
      </c>
      <c r="AF31" s="293"/>
      <c r="AG31" s="293" t="s">
        <v>571</v>
      </c>
      <c r="AH31" s="267"/>
      <c r="AI31" s="239" t="s">
        <v>571</v>
      </c>
      <c r="AJ31" s="238"/>
      <c r="AK31" s="241">
        <v>18.7</v>
      </c>
      <c r="AL31" s="241"/>
      <c r="AM31" s="241" t="s">
        <v>571</v>
      </c>
      <c r="AN31" s="241"/>
      <c r="AO31" s="239" t="s">
        <v>571</v>
      </c>
      <c r="AP31" s="238"/>
      <c r="AQ31" s="293" t="s">
        <v>571</v>
      </c>
      <c r="AR31" s="293"/>
      <c r="AS31" s="293" t="s">
        <v>571</v>
      </c>
      <c r="AT31" s="237"/>
      <c r="AU31" s="239">
        <v>54.4</v>
      </c>
      <c r="AV31" s="238"/>
      <c r="AW31" s="293" t="s">
        <v>571</v>
      </c>
      <c r="AX31" s="293"/>
      <c r="AY31" s="293" t="s">
        <v>571</v>
      </c>
      <c r="AZ31" s="237"/>
      <c r="BA31" s="239" t="s">
        <v>571</v>
      </c>
      <c r="BB31" s="238"/>
      <c r="BC31" s="293" t="s">
        <v>571</v>
      </c>
      <c r="BD31" s="293"/>
      <c r="BE31" s="293" t="s">
        <v>571</v>
      </c>
      <c r="BF31" s="237"/>
      <c r="BG31" s="239">
        <v>25.4</v>
      </c>
      <c r="BH31" s="578"/>
      <c r="BI31" s="579" t="s">
        <v>571</v>
      </c>
      <c r="BJ31" s="579"/>
      <c r="BK31" s="579" t="s">
        <v>571</v>
      </c>
      <c r="BL31" s="578"/>
    </row>
    <row r="32" spans="1:74" ht="13.5" thickBot="1" x14ac:dyDescent="0.45">
      <c r="A32" s="558" t="s">
        <v>91</v>
      </c>
      <c r="B32" s="559"/>
      <c r="C32" s="559"/>
      <c r="D32" s="560"/>
      <c r="E32" s="561">
        <v>17.464291263</v>
      </c>
      <c r="F32" s="566"/>
      <c r="G32" s="567">
        <v>12.256750901</v>
      </c>
      <c r="H32" s="567"/>
      <c r="I32" s="567">
        <v>10.883714066</v>
      </c>
      <c r="J32" s="568"/>
      <c r="K32" s="561">
        <v>9.2745085478</v>
      </c>
      <c r="L32" s="566"/>
      <c r="M32" s="567">
        <v>6.1170802157999997</v>
      </c>
      <c r="N32" s="567"/>
      <c r="O32" s="567">
        <v>6.9609365220999999</v>
      </c>
      <c r="P32" s="568"/>
      <c r="Q32" s="561">
        <v>10.33465741</v>
      </c>
      <c r="R32" s="566"/>
      <c r="S32" s="567"/>
      <c r="T32" s="567"/>
      <c r="U32" s="567"/>
      <c r="V32" s="566"/>
      <c r="W32" s="561">
        <v>17.024427978999999</v>
      </c>
      <c r="X32" s="566"/>
      <c r="Y32" s="567">
        <v>10.550922892999999</v>
      </c>
      <c r="Z32" s="567"/>
      <c r="AA32" s="567">
        <v>9.8683137317000007</v>
      </c>
      <c r="AB32" s="568"/>
      <c r="AC32" s="561">
        <v>24.817851065999999</v>
      </c>
      <c r="AD32" s="566"/>
      <c r="AE32" s="567">
        <v>19.166880806999998</v>
      </c>
      <c r="AF32" s="567"/>
      <c r="AG32" s="567">
        <v>17.738719932999999</v>
      </c>
      <c r="AH32" s="569"/>
      <c r="AI32" s="561">
        <v>56.205012316000001</v>
      </c>
      <c r="AJ32" s="566"/>
      <c r="AK32" s="570">
        <v>20.599527827999999</v>
      </c>
      <c r="AL32" s="570"/>
      <c r="AM32" s="570">
        <v>14.264732488</v>
      </c>
      <c r="AN32" s="570"/>
      <c r="AO32" s="561">
        <v>12.541093543000001</v>
      </c>
      <c r="AP32" s="566"/>
      <c r="AQ32" s="567">
        <v>9.1815954237999993</v>
      </c>
      <c r="AR32" s="567"/>
      <c r="AS32" s="567">
        <v>8.7636309654000009</v>
      </c>
      <c r="AT32" s="568"/>
      <c r="AU32" s="561">
        <v>33.755830746000001</v>
      </c>
      <c r="AV32" s="566"/>
      <c r="AW32" s="567">
        <v>14.814060648</v>
      </c>
      <c r="AX32" s="567"/>
      <c r="AY32" s="567">
        <v>11.990777842</v>
      </c>
      <c r="AZ32" s="568"/>
      <c r="BA32" s="561">
        <v>7.3355142735000003</v>
      </c>
      <c r="BB32" s="566"/>
      <c r="BC32" s="567">
        <v>7.5252312218000004</v>
      </c>
      <c r="BD32" s="567"/>
      <c r="BE32" s="567">
        <v>8.1500191012999998</v>
      </c>
      <c r="BF32" s="568"/>
      <c r="BG32" s="561">
        <v>10.769828423</v>
      </c>
      <c r="BH32" s="566"/>
      <c r="BI32" s="567">
        <v>12.833495770000001</v>
      </c>
      <c r="BJ32" s="567"/>
      <c r="BK32" s="567">
        <v>13.819332119</v>
      </c>
      <c r="BL32" s="566"/>
    </row>
    <row r="33" spans="1:64" x14ac:dyDescent="0.4">
      <c r="A33" s="231"/>
      <c r="B33" s="232"/>
      <c r="C33" s="232"/>
      <c r="D33" s="231"/>
      <c r="E33" s="235"/>
      <c r="F33" s="234"/>
      <c r="G33" s="235"/>
      <c r="H33" s="234"/>
      <c r="I33" s="235"/>
      <c r="J33" s="234"/>
      <c r="K33" s="233"/>
      <c r="L33" s="233"/>
      <c r="M33" s="233"/>
      <c r="N33" s="233"/>
      <c r="O33" s="233"/>
      <c r="P33" s="233"/>
      <c r="Q33" s="45"/>
      <c r="R33" s="45"/>
      <c r="S33" s="45"/>
      <c r="T33" s="45"/>
      <c r="U33" s="45"/>
      <c r="V33" s="45"/>
      <c r="W33" s="233"/>
      <c r="X33" s="233"/>
      <c r="Y33" s="233"/>
      <c r="Z33" s="233"/>
      <c r="AA33" s="233"/>
      <c r="AB33" s="233"/>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row>
    <row r="34" spans="1:64" x14ac:dyDescent="0.4">
      <c r="A34" s="231"/>
      <c r="B34" s="232"/>
      <c r="C34" s="232"/>
      <c r="D34" s="231"/>
      <c r="E34" s="235"/>
      <c r="F34" s="234"/>
      <c r="G34" s="235"/>
      <c r="H34" s="234"/>
      <c r="I34" s="235"/>
      <c r="J34" s="234"/>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3"/>
      <c r="BC34" s="233"/>
      <c r="BD34" s="233"/>
      <c r="BE34" s="233"/>
      <c r="BF34" s="233"/>
      <c r="BG34" s="233"/>
      <c r="BH34" s="233"/>
      <c r="BI34" s="233"/>
      <c r="BJ34" s="233"/>
      <c r="BK34" s="233"/>
      <c r="BL34" s="233"/>
    </row>
    <row r="35" spans="1:64" x14ac:dyDescent="0.4">
      <c r="A35" s="231"/>
      <c r="B35" s="232"/>
      <c r="C35" s="232"/>
      <c r="D35" s="231"/>
      <c r="E35" s="235"/>
      <c r="F35" s="234"/>
      <c r="G35" s="235"/>
      <c r="H35" s="234"/>
      <c r="I35" s="235"/>
      <c r="J35" s="234"/>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row>
    <row r="36" spans="1:64" x14ac:dyDescent="0.4">
      <c r="A36" s="231"/>
      <c r="B36" s="232"/>
      <c r="C36" s="232"/>
      <c r="D36" s="231"/>
    </row>
    <row r="37" spans="1:64" x14ac:dyDescent="0.4">
      <c r="A37" s="231"/>
      <c r="B37" s="232"/>
      <c r="C37" s="232"/>
      <c r="D37" s="231"/>
      <c r="K37" s="232"/>
      <c r="L37" s="232"/>
      <c r="M37" s="232"/>
      <c r="N37" s="232"/>
      <c r="O37" s="232"/>
      <c r="P37" s="232"/>
      <c r="Q37" s="45"/>
      <c r="R37" s="45"/>
      <c r="S37" s="45"/>
      <c r="T37" s="45"/>
      <c r="U37" s="45"/>
      <c r="V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row>
    <row r="38" spans="1:64" x14ac:dyDescent="0.4">
      <c r="A38" s="231"/>
      <c r="B38" s="232"/>
      <c r="C38" s="232"/>
      <c r="D38" s="231"/>
      <c r="K38" s="232"/>
      <c r="L38" s="232"/>
      <c r="M38" s="232"/>
      <c r="N38" s="232"/>
      <c r="O38" s="232"/>
      <c r="P38" s="232"/>
      <c r="Q38" s="45"/>
      <c r="R38" s="45"/>
      <c r="S38" s="45"/>
      <c r="T38" s="45"/>
      <c r="U38" s="45"/>
      <c r="V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row>
    <row r="39" spans="1:64" x14ac:dyDescent="0.4">
      <c r="A39" s="231"/>
      <c r="B39" s="232"/>
      <c r="C39" s="232"/>
      <c r="D39" s="231"/>
      <c r="AC39" s="45"/>
      <c r="AD39" s="45"/>
      <c r="AE39" s="45"/>
      <c r="AF39" s="45"/>
      <c r="AG39" s="45"/>
      <c r="AH39" s="45"/>
      <c r="AI39" s="45"/>
      <c r="AJ39" s="45"/>
      <c r="AK39" s="45"/>
      <c r="AL39" s="45"/>
      <c r="AM39" s="45"/>
      <c r="AN39" s="45"/>
    </row>
    <row r="40" spans="1:64" x14ac:dyDescent="0.4">
      <c r="A40" s="231"/>
      <c r="B40" s="232"/>
      <c r="C40" s="232"/>
      <c r="D40" s="231"/>
      <c r="AC40" s="231"/>
      <c r="AD40" s="231"/>
      <c r="AE40" s="231"/>
      <c r="AF40" s="231"/>
      <c r="AG40" s="231"/>
      <c r="AH40" s="231"/>
      <c r="AI40" s="231"/>
      <c r="AJ40" s="231"/>
      <c r="AK40" s="231"/>
      <c r="AL40" s="231"/>
      <c r="AM40" s="231"/>
      <c r="AN40" s="231"/>
    </row>
    <row r="41" spans="1:64" x14ac:dyDescent="0.4">
      <c r="A41" s="231"/>
      <c r="B41" s="232"/>
      <c r="C41" s="232"/>
      <c r="D41" s="231"/>
      <c r="AC41" s="45"/>
      <c r="AD41" s="45"/>
      <c r="AE41" s="45"/>
      <c r="AF41" s="45"/>
      <c r="AG41" s="45"/>
      <c r="AH41" s="45"/>
      <c r="AI41" s="45"/>
      <c r="AJ41" s="45"/>
      <c r="AK41" s="45"/>
      <c r="AL41" s="45"/>
      <c r="AM41" s="45"/>
      <c r="AN41" s="45"/>
    </row>
    <row r="42" spans="1:64" x14ac:dyDescent="0.4">
      <c r="A42" s="231"/>
      <c r="B42" s="232"/>
      <c r="C42" s="232"/>
      <c r="D42" s="231"/>
      <c r="AC42" s="231"/>
      <c r="AD42" s="231"/>
      <c r="AE42" s="231"/>
      <c r="AF42" s="231"/>
      <c r="AG42" s="231"/>
      <c r="AH42" s="231"/>
      <c r="AI42" s="231"/>
      <c r="AJ42" s="231"/>
      <c r="AK42" s="231"/>
      <c r="AL42" s="231"/>
      <c r="AM42" s="231"/>
      <c r="AN42" s="231"/>
    </row>
    <row r="43" spans="1:64" x14ac:dyDescent="0.4">
      <c r="A43" s="231"/>
      <c r="B43" s="232"/>
      <c r="C43" s="232"/>
      <c r="D43" s="231"/>
    </row>
    <row r="44" spans="1:64" x14ac:dyDescent="0.4">
      <c r="A44" s="43"/>
      <c r="B44" s="551"/>
      <c r="C44" s="551"/>
      <c r="D44" s="43"/>
    </row>
  </sheetData>
  <sortState xmlns:xlrd2="http://schemas.microsoft.com/office/spreadsheetml/2017/richdata2" ref="A5:BV28">
    <sortCondition descending="1" ref="E5:E28"/>
  </sortState>
  <mergeCells count="13">
    <mergeCell ref="G3:H3"/>
    <mergeCell ref="I3:J3"/>
    <mergeCell ref="BG2:BL2"/>
    <mergeCell ref="A1:BF1"/>
    <mergeCell ref="E2:J2"/>
    <mergeCell ref="K2:P2"/>
    <mergeCell ref="W2:AB2"/>
    <mergeCell ref="AC2:AH2"/>
    <mergeCell ref="AI2:AN2"/>
    <mergeCell ref="AO2:AT2"/>
    <mergeCell ref="AU2:AZ2"/>
    <mergeCell ref="BA2:BF2"/>
    <mergeCell ref="Q2:V2"/>
  </mergeCells>
  <conditionalFormatting sqref="BL5:BL28 BB5:BB28">
    <cfRule type="containsText" priority="126" stopIfTrue="1" operator="containsText" text="AA">
      <formula>NOT(ISERROR(SEARCH("AA",BB5)))</formula>
    </cfRule>
    <cfRule type="containsText" dxfId="1059" priority="224" operator="containsText" text="A">
      <formula>NOT(ISERROR(SEARCH("A",BB5)))</formula>
    </cfRule>
  </conditionalFormatting>
  <conditionalFormatting sqref="BF5:BF28 F8:F28 H8:H28 J8:J28 P8:P28 AB8:AB28 AH8:AH28 AT8:AT28 AZ8:AZ28 N8:N28 Z8:Z28 AF8:AF28 AL8:AL28 AR8:AR28 AX8:AX28 BD8:BD28 BH8:BH28 BJ8:BJ28 L5:L28 X5:X28 AD5:AD28 AJ5:AJ28 AP5:AP28 AV5:AV28 R8:R28 T8:T28">
    <cfRule type="containsText" priority="81" stopIfTrue="1" operator="containsText" text="AA">
      <formula>NOT(ISERROR(SEARCH("AA",F5)))</formula>
    </cfRule>
    <cfRule type="containsText" dxfId="1058" priority="82" stopIfTrue="1" operator="containsText" text="A">
      <formula>NOT(ISERROR(SEARCH("A",F5)))</formula>
    </cfRule>
  </conditionalFormatting>
  <conditionalFormatting sqref="F5:F7">
    <cfRule type="containsText" priority="97" stopIfTrue="1" operator="containsText" text="AA">
      <formula>NOT(ISERROR(SEARCH("AA",F5)))</formula>
    </cfRule>
    <cfRule type="containsText" dxfId="1057" priority="98" stopIfTrue="1" operator="containsText" text="A">
      <formula>NOT(ISERROR(SEARCH("A",F5)))</formula>
    </cfRule>
  </conditionalFormatting>
  <conditionalFormatting sqref="H5:H7">
    <cfRule type="containsText" priority="95" stopIfTrue="1" operator="containsText" text="AA">
      <formula>NOT(ISERROR(SEARCH("AA",H5)))</formula>
    </cfRule>
    <cfRule type="containsText" dxfId="1056" priority="96" stopIfTrue="1" operator="containsText" text="A">
      <formula>NOT(ISERROR(SEARCH("A",H5)))</formula>
    </cfRule>
  </conditionalFormatting>
  <conditionalFormatting sqref="J5:J7">
    <cfRule type="containsText" priority="93" stopIfTrue="1" operator="containsText" text="AA">
      <formula>NOT(ISERROR(SEARCH("AA",J5)))</formula>
    </cfRule>
    <cfRule type="containsText" dxfId="1055" priority="94" stopIfTrue="1" operator="containsText" text="A">
      <formula>NOT(ISERROR(SEARCH("A",J5)))</formula>
    </cfRule>
  </conditionalFormatting>
  <conditionalFormatting sqref="P5:P7">
    <cfRule type="containsText" priority="91" stopIfTrue="1" operator="containsText" text="AA">
      <formula>NOT(ISERROR(SEARCH("AA",P5)))</formula>
    </cfRule>
    <cfRule type="containsText" dxfId="1054" priority="92" stopIfTrue="1" operator="containsText" text="A">
      <formula>NOT(ISERROR(SEARCH("A",P5)))</formula>
    </cfRule>
  </conditionalFormatting>
  <conditionalFormatting sqref="AB5:AB7">
    <cfRule type="containsText" priority="89" stopIfTrue="1" operator="containsText" text="AA">
      <formula>NOT(ISERROR(SEARCH("AA",AB5)))</formula>
    </cfRule>
    <cfRule type="containsText" dxfId="1053" priority="90" stopIfTrue="1" operator="containsText" text="A">
      <formula>NOT(ISERROR(SEARCH("A",AB5)))</formula>
    </cfRule>
  </conditionalFormatting>
  <conditionalFormatting sqref="AH5:AH7">
    <cfRule type="containsText" priority="87" stopIfTrue="1" operator="containsText" text="AA">
      <formula>NOT(ISERROR(SEARCH("AA",AH5)))</formula>
    </cfRule>
    <cfRule type="containsText" dxfId="1052" priority="88" stopIfTrue="1" operator="containsText" text="A">
      <formula>NOT(ISERROR(SEARCH("A",AH5)))</formula>
    </cfRule>
  </conditionalFormatting>
  <conditionalFormatting sqref="AT5:AT7">
    <cfRule type="containsText" priority="85" stopIfTrue="1" operator="containsText" text="AA">
      <formula>NOT(ISERROR(SEARCH("AA",AT5)))</formula>
    </cfRule>
    <cfRule type="containsText" dxfId="1051" priority="86" stopIfTrue="1" operator="containsText" text="A">
      <formula>NOT(ISERROR(SEARCH("A",AT5)))</formula>
    </cfRule>
  </conditionalFormatting>
  <conditionalFormatting sqref="AZ5:AZ7">
    <cfRule type="containsText" priority="83" stopIfTrue="1" operator="containsText" text="AA">
      <formula>NOT(ISERROR(SEARCH("AA",AZ5)))</formula>
    </cfRule>
    <cfRule type="containsText" dxfId="1050" priority="84" stopIfTrue="1" operator="containsText" text="A">
      <formula>NOT(ISERROR(SEARCH("A",AZ5)))</formula>
    </cfRule>
  </conditionalFormatting>
  <conditionalFormatting sqref="N5:N7">
    <cfRule type="containsText" priority="61" stopIfTrue="1" operator="containsText" text="AA">
      <formula>NOT(ISERROR(SEARCH("AA",N5)))</formula>
    </cfRule>
    <cfRule type="containsText" dxfId="1049" priority="62" stopIfTrue="1" operator="containsText" text="A">
      <formula>NOT(ISERROR(SEARCH("A",N5)))</formula>
    </cfRule>
  </conditionalFormatting>
  <conditionalFormatting sqref="Z5:Z7">
    <cfRule type="containsText" priority="55" stopIfTrue="1" operator="containsText" text="AA">
      <formula>NOT(ISERROR(SEARCH("AA",Z5)))</formula>
    </cfRule>
    <cfRule type="containsText" dxfId="1048" priority="56" stopIfTrue="1" operator="containsText" text="A">
      <formula>NOT(ISERROR(SEARCH("A",Z5)))</formula>
    </cfRule>
  </conditionalFormatting>
  <conditionalFormatting sqref="AF5:AF7">
    <cfRule type="containsText" priority="51" stopIfTrue="1" operator="containsText" text="AA">
      <formula>NOT(ISERROR(SEARCH("AA",AF5)))</formula>
    </cfRule>
    <cfRule type="containsText" dxfId="1047" priority="52" stopIfTrue="1" operator="containsText" text="A">
      <formula>NOT(ISERROR(SEARCH("A",AF5)))</formula>
    </cfRule>
  </conditionalFormatting>
  <conditionalFormatting sqref="AL5:AL7">
    <cfRule type="containsText" priority="47" stopIfTrue="1" operator="containsText" text="AA">
      <formula>NOT(ISERROR(SEARCH("AA",AL5)))</formula>
    </cfRule>
    <cfRule type="containsText" dxfId="1046" priority="48" stopIfTrue="1" operator="containsText" text="A">
      <formula>NOT(ISERROR(SEARCH("A",AL5)))</formula>
    </cfRule>
  </conditionalFormatting>
  <conditionalFormatting sqref="AR5:AR7">
    <cfRule type="containsText" priority="43" stopIfTrue="1" operator="containsText" text="AA">
      <formula>NOT(ISERROR(SEARCH("AA",AR5)))</formula>
    </cfRule>
    <cfRule type="containsText" dxfId="1045" priority="44" stopIfTrue="1" operator="containsText" text="A">
      <formula>NOT(ISERROR(SEARCH("A",AR5)))</formula>
    </cfRule>
  </conditionalFormatting>
  <conditionalFormatting sqref="AX5:AX7">
    <cfRule type="containsText" priority="39" stopIfTrue="1" operator="containsText" text="AA">
      <formula>NOT(ISERROR(SEARCH("AA",AX5)))</formula>
    </cfRule>
    <cfRule type="containsText" dxfId="1044" priority="40" stopIfTrue="1" operator="containsText" text="A">
      <formula>NOT(ISERROR(SEARCH("A",AX5)))</formula>
    </cfRule>
  </conditionalFormatting>
  <conditionalFormatting sqref="BD5:BD7">
    <cfRule type="containsText" priority="35" stopIfTrue="1" operator="containsText" text="AA">
      <formula>NOT(ISERROR(SEARCH("AA",BD5)))</formula>
    </cfRule>
    <cfRule type="containsText" dxfId="1043" priority="36" stopIfTrue="1" operator="containsText" text="A">
      <formula>NOT(ISERROR(SEARCH("A",BD5)))</formula>
    </cfRule>
  </conditionalFormatting>
  <conditionalFormatting sqref="BH5:BH7">
    <cfRule type="containsText" priority="31" stopIfTrue="1" operator="containsText" text="AA">
      <formula>NOT(ISERROR(SEARCH("AA",BH5)))</formula>
    </cfRule>
    <cfRule type="containsText" dxfId="1042" priority="32" stopIfTrue="1" operator="containsText" text="A">
      <formula>NOT(ISERROR(SEARCH("A",BH5)))</formula>
    </cfRule>
  </conditionalFormatting>
  <conditionalFormatting sqref="BJ5:BJ7">
    <cfRule type="containsText" priority="29" stopIfTrue="1" operator="containsText" text="AA">
      <formula>NOT(ISERROR(SEARCH("AA",BJ5)))</formula>
    </cfRule>
    <cfRule type="containsText" dxfId="1041" priority="30" stopIfTrue="1" operator="containsText" text="A">
      <formula>NOT(ISERROR(SEARCH("A",BJ5)))</formula>
    </cfRule>
  </conditionalFormatting>
  <conditionalFormatting sqref="W5:BK28 E5:U28">
    <cfRule type="expression" dxfId="1040" priority="1299">
      <formula>MOD(ROW(),2)=0</formula>
    </cfRule>
  </conditionalFormatting>
  <conditionalFormatting sqref="D5:D28">
    <cfRule type="expression" dxfId="1039" priority="11">
      <formula>MOD(ROW(),2)=0</formula>
    </cfRule>
  </conditionalFormatting>
  <conditionalFormatting sqref="A5:C28">
    <cfRule type="expression" dxfId="1038" priority="10">
      <formula>MOD(ROW(),2)=0</formula>
    </cfRule>
  </conditionalFormatting>
  <conditionalFormatting sqref="E5:E28">
    <cfRule type="aboveAverage" dxfId="1037" priority="225" stopIfTrue="1"/>
  </conditionalFormatting>
  <conditionalFormatting sqref="G5:G28">
    <cfRule type="aboveAverage" dxfId="1036" priority="1273" stopIfTrue="1"/>
  </conditionalFormatting>
  <conditionalFormatting sqref="I5:I28">
    <cfRule type="aboveAverage" dxfId="1035" priority="1274" stopIfTrue="1"/>
  </conditionalFormatting>
  <conditionalFormatting sqref="K5:K28">
    <cfRule type="aboveAverage" dxfId="1034" priority="1275" stopIfTrue="1"/>
  </conditionalFormatting>
  <conditionalFormatting sqref="M5:M28">
    <cfRule type="aboveAverage" dxfId="1033" priority="1276" stopIfTrue="1"/>
  </conditionalFormatting>
  <conditionalFormatting sqref="O5:O28">
    <cfRule type="aboveAverage" dxfId="1032" priority="1277" stopIfTrue="1"/>
  </conditionalFormatting>
  <conditionalFormatting sqref="W5:W28">
    <cfRule type="aboveAverage" dxfId="1031" priority="1278" stopIfTrue="1"/>
  </conditionalFormatting>
  <conditionalFormatting sqref="Y5:Y28">
    <cfRule type="aboveAverage" dxfId="1030" priority="1279" stopIfTrue="1"/>
  </conditionalFormatting>
  <conditionalFormatting sqref="AA5:AA28">
    <cfRule type="aboveAverage" dxfId="1029" priority="1280" stopIfTrue="1"/>
  </conditionalFormatting>
  <conditionalFormatting sqref="AC5:AC28">
    <cfRule type="aboveAverage" dxfId="1028" priority="1281" stopIfTrue="1"/>
  </conditionalFormatting>
  <conditionalFormatting sqref="AE5:AE28">
    <cfRule type="aboveAverage" dxfId="1027" priority="1282" stopIfTrue="1"/>
  </conditionalFormatting>
  <conditionalFormatting sqref="AG5:AG28">
    <cfRule type="aboveAverage" dxfId="1026" priority="1283" stopIfTrue="1"/>
  </conditionalFormatting>
  <conditionalFormatting sqref="AI5:AI28">
    <cfRule type="aboveAverage" dxfId="1025" priority="1284" stopIfTrue="1"/>
  </conditionalFormatting>
  <conditionalFormatting sqref="AK5:AK28">
    <cfRule type="aboveAverage" dxfId="1024" priority="1285" stopIfTrue="1"/>
  </conditionalFormatting>
  <conditionalFormatting sqref="AM5:AM28">
    <cfRule type="aboveAverage" dxfId="1023" priority="1286" stopIfTrue="1"/>
  </conditionalFormatting>
  <conditionalFormatting sqref="AO5:AO28">
    <cfRule type="aboveAverage" dxfId="1022" priority="1287" stopIfTrue="1"/>
  </conditionalFormatting>
  <conditionalFormatting sqref="AQ5:AQ28">
    <cfRule type="aboveAverage" dxfId="1021" priority="1288" stopIfTrue="1"/>
  </conditionalFormatting>
  <conditionalFormatting sqref="AS5:AS28">
    <cfRule type="aboveAverage" dxfId="1020" priority="1289" stopIfTrue="1"/>
  </conditionalFormatting>
  <conditionalFormatting sqref="AU5:AU28">
    <cfRule type="aboveAverage" dxfId="1019" priority="1290" stopIfTrue="1"/>
  </conditionalFormatting>
  <conditionalFormatting sqref="AW5:AW28">
    <cfRule type="aboveAverage" dxfId="1018" priority="1291" stopIfTrue="1"/>
  </conditionalFormatting>
  <conditionalFormatting sqref="AY5:AY28">
    <cfRule type="aboveAverage" dxfId="1017" priority="1292" stopIfTrue="1"/>
  </conditionalFormatting>
  <conditionalFormatting sqref="BA5:BA28">
    <cfRule type="aboveAverage" dxfId="1016" priority="1293" stopIfTrue="1"/>
  </conditionalFormatting>
  <conditionalFormatting sqref="BC5:BC28">
    <cfRule type="aboveAverage" dxfId="1015" priority="1294" stopIfTrue="1"/>
  </conditionalFormatting>
  <conditionalFormatting sqref="BE5:BE28">
    <cfRule type="aboveAverage" dxfId="1014" priority="1295" stopIfTrue="1"/>
  </conditionalFormatting>
  <conditionalFormatting sqref="BG5:BG28">
    <cfRule type="aboveAverage" dxfId="1013" priority="1296" stopIfTrue="1"/>
  </conditionalFormatting>
  <conditionalFormatting sqref="BI5:BI28">
    <cfRule type="aboveAverage" dxfId="1012" priority="1297" stopIfTrue="1"/>
  </conditionalFormatting>
  <conditionalFormatting sqref="BK5:BK28">
    <cfRule type="aboveAverage" dxfId="1011" priority="1298" stopIfTrue="1"/>
  </conditionalFormatting>
  <conditionalFormatting sqref="V5:V28">
    <cfRule type="containsText" priority="5" stopIfTrue="1" operator="containsText" text="AA">
      <formula>NOT(ISERROR(SEARCH("AA",V5)))</formula>
    </cfRule>
    <cfRule type="containsText" dxfId="1010" priority="6" operator="containsText" text="A">
      <formula>NOT(ISERROR(SEARCH("A",V5)))</formula>
    </cfRule>
  </conditionalFormatting>
  <conditionalFormatting sqref="R5:R7">
    <cfRule type="containsText" priority="3" stopIfTrue="1" operator="containsText" text="AA">
      <formula>NOT(ISERROR(SEARCH("AA",R5)))</formula>
    </cfRule>
    <cfRule type="containsText" dxfId="1009" priority="4" stopIfTrue="1" operator="containsText" text="A">
      <formula>NOT(ISERROR(SEARCH("A",R5)))</formula>
    </cfRule>
  </conditionalFormatting>
  <conditionalFormatting sqref="T5:T7">
    <cfRule type="containsText" priority="1" stopIfTrue="1" operator="containsText" text="AA">
      <formula>NOT(ISERROR(SEARCH("AA",T5)))</formula>
    </cfRule>
    <cfRule type="containsText" dxfId="1008" priority="2" stopIfTrue="1" operator="containsText" text="A">
      <formula>NOT(ISERROR(SEARCH("A",T5)))</formula>
    </cfRule>
  </conditionalFormatting>
  <conditionalFormatting sqref="Q5:Q28">
    <cfRule type="aboveAverage" dxfId="1007" priority="7" stopIfTrue="1"/>
  </conditionalFormatting>
  <conditionalFormatting sqref="S5:S28">
    <cfRule type="aboveAverage" dxfId="1006" priority="8" stopIfTrue="1"/>
  </conditionalFormatting>
  <conditionalFormatting sqref="U5:U28">
    <cfRule type="aboveAverage" dxfId="1005" priority="9" stopIfTrue="1"/>
  </conditionalFormatting>
  <pageMargins left="0.5" right="0.5" top="0.5" bottom="0.5" header="0.3" footer="0.3"/>
  <pageSetup paperSize="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585B7-C1F9-48B0-8D76-FD781190F04F}">
  <sheetPr>
    <tabColor theme="6" tint="0.59999389629810485"/>
    <pageSetUpPr fitToPage="1"/>
  </sheetPr>
  <dimension ref="A1:AN37"/>
  <sheetViews>
    <sheetView zoomScaleNormal="100" workbookViewId="0">
      <selection sqref="A1:P1"/>
    </sheetView>
  </sheetViews>
  <sheetFormatPr defaultColWidth="9.19921875" defaultRowHeight="12.75" x14ac:dyDescent="0.35"/>
  <cols>
    <col min="1" max="1" width="9.53125" style="43" customWidth="1"/>
    <col min="2" max="2" width="24.19921875" style="43" customWidth="1"/>
    <col min="3" max="3" width="9.19921875" style="43" customWidth="1"/>
    <col min="4" max="4" width="9" style="43" customWidth="1"/>
    <col min="5" max="5" width="10" style="43" customWidth="1"/>
    <col min="6" max="21" width="6.53125" style="43" customWidth="1"/>
    <col min="22" max="22" width="9.19921875" style="43" customWidth="1"/>
    <col min="23" max="39" width="9.19921875" style="43" hidden="1" customWidth="1"/>
    <col min="40" max="40" width="10.33203125" style="43" hidden="1" customWidth="1"/>
    <col min="41" max="16384" width="9.19921875" style="43"/>
  </cols>
  <sheetData>
    <row r="1" spans="1:40" s="19" customFormat="1" ht="15" customHeight="1" thickBot="1" x14ac:dyDescent="0.45">
      <c r="A1" s="727" t="s">
        <v>717</v>
      </c>
      <c r="B1" s="727"/>
      <c r="C1" s="727"/>
      <c r="D1" s="727"/>
      <c r="E1" s="727"/>
      <c r="F1" s="727"/>
      <c r="G1" s="727"/>
      <c r="H1" s="727"/>
      <c r="I1" s="727"/>
      <c r="J1" s="727"/>
      <c r="K1" s="727"/>
      <c r="L1" s="727"/>
      <c r="M1" s="727"/>
      <c r="N1" s="727"/>
      <c r="O1" s="727"/>
      <c r="P1" s="727"/>
    </row>
    <row r="2" spans="1:40" ht="40.049999999999997" customHeight="1" x14ac:dyDescent="0.4">
      <c r="A2" s="75" t="s">
        <v>76</v>
      </c>
      <c r="B2" s="210" t="s">
        <v>79</v>
      </c>
      <c r="C2" s="74" t="s">
        <v>52</v>
      </c>
      <c r="D2" s="74" t="s">
        <v>77</v>
      </c>
      <c r="E2" s="74" t="s">
        <v>78</v>
      </c>
      <c r="F2" s="96" t="s">
        <v>501</v>
      </c>
      <c r="G2" s="74" t="s">
        <v>502</v>
      </c>
      <c r="H2" s="74" t="s">
        <v>479</v>
      </c>
      <c r="I2" s="74" t="s">
        <v>354</v>
      </c>
      <c r="J2" s="74" t="s">
        <v>480</v>
      </c>
      <c r="K2" s="74" t="s">
        <v>344</v>
      </c>
      <c r="L2" s="74" t="s">
        <v>355</v>
      </c>
      <c r="M2" s="74" t="s">
        <v>503</v>
      </c>
      <c r="N2" s="74" t="s">
        <v>356</v>
      </c>
      <c r="O2" s="74" t="s">
        <v>345</v>
      </c>
      <c r="P2" s="74" t="s">
        <v>346</v>
      </c>
      <c r="Q2" s="74" t="s">
        <v>357</v>
      </c>
      <c r="R2" s="74" t="s">
        <v>347</v>
      </c>
      <c r="S2" s="74" t="s">
        <v>348</v>
      </c>
      <c r="T2" s="74" t="s">
        <v>358</v>
      </c>
      <c r="U2" s="74" t="s">
        <v>359</v>
      </c>
      <c r="V2" s="74" t="s">
        <v>273</v>
      </c>
    </row>
    <row r="3" spans="1:40" ht="14.25" customHeight="1" x14ac:dyDescent="0.4">
      <c r="A3" s="371"/>
      <c r="B3" s="372"/>
      <c r="C3" s="120"/>
      <c r="D3" s="120"/>
      <c r="E3" s="342"/>
      <c r="F3" s="366">
        <v>44684</v>
      </c>
      <c r="G3" s="365">
        <v>44676</v>
      </c>
      <c r="H3" s="365">
        <v>44700</v>
      </c>
      <c r="I3" s="365">
        <v>44698</v>
      </c>
      <c r="J3" s="365">
        <v>44690</v>
      </c>
      <c r="K3" s="365">
        <v>44673</v>
      </c>
      <c r="L3" s="365">
        <v>44679</v>
      </c>
      <c r="M3" s="365">
        <v>44680</v>
      </c>
      <c r="N3" s="365">
        <v>44683</v>
      </c>
      <c r="O3" s="365">
        <v>44679</v>
      </c>
      <c r="P3" s="365">
        <v>44691</v>
      </c>
      <c r="Q3" s="365">
        <v>44681</v>
      </c>
      <c r="R3" s="365">
        <v>44683</v>
      </c>
      <c r="S3" s="365">
        <v>44680</v>
      </c>
      <c r="T3" s="365">
        <v>44691</v>
      </c>
      <c r="U3" s="365">
        <v>44686</v>
      </c>
      <c r="V3" s="365">
        <v>44681</v>
      </c>
    </row>
    <row r="4" spans="1:40" ht="14.2" customHeight="1" x14ac:dyDescent="0.35">
      <c r="A4" s="251" t="s">
        <v>103</v>
      </c>
      <c r="B4" s="114" t="s">
        <v>483</v>
      </c>
      <c r="C4" s="116">
        <v>179.4</v>
      </c>
      <c r="D4" s="115">
        <v>15.1462</v>
      </c>
      <c r="E4" s="115">
        <v>59.814285714</v>
      </c>
      <c r="F4" s="317">
        <v>124.31289750000001</v>
      </c>
      <c r="G4" s="318">
        <v>200.99094600000001</v>
      </c>
      <c r="H4" s="318">
        <v>152.78796220000001</v>
      </c>
      <c r="I4" s="318">
        <v>197.9836329</v>
      </c>
      <c r="J4" s="318">
        <v>189.39031259999999</v>
      </c>
      <c r="K4" s="318">
        <v>162.2758475</v>
      </c>
      <c r="L4" s="318">
        <v>143.7186371</v>
      </c>
      <c r="M4" s="318">
        <v>143.57773789999999</v>
      </c>
      <c r="N4" s="318">
        <v>217.80448190000001</v>
      </c>
      <c r="O4" s="318">
        <v>250.95578259999999</v>
      </c>
      <c r="P4" s="318">
        <v>206.86344690000001</v>
      </c>
      <c r="Q4" s="318">
        <v>248.7993036</v>
      </c>
      <c r="R4" s="318">
        <v>217.34586640000001</v>
      </c>
      <c r="S4" s="318">
        <v>99.663905330000006</v>
      </c>
      <c r="T4" s="318" t="s">
        <v>484</v>
      </c>
      <c r="U4" s="318">
        <v>180.47919010000001</v>
      </c>
      <c r="V4" s="318">
        <v>149.7760226</v>
      </c>
      <c r="W4" s="43">
        <f t="shared" ref="W4:W20" si="0">IF(F4&gt;F$21,1,0)</f>
        <v>1</v>
      </c>
      <c r="X4" s="43">
        <f t="shared" ref="X4:X20" si="1">IF(G4&gt;G$21,1,0)</f>
        <v>1</v>
      </c>
      <c r="Y4" s="43">
        <f t="shared" ref="Y4:Y20" si="2">IF(H4&gt;H$21,1,0)</f>
        <v>1</v>
      </c>
      <c r="Z4" s="43">
        <f t="shared" ref="Z4:Z20" si="3">IF(I4&gt;I$21,1,0)</f>
        <v>1</v>
      </c>
      <c r="AA4" s="43">
        <f t="shared" ref="AA4:AA20" si="4">IF(J4&gt;J$21,1,0)</f>
        <v>0</v>
      </c>
      <c r="AB4" s="43">
        <f t="shared" ref="AB4:AB20" si="5">IF(K4&gt;K$21,1,0)</f>
        <v>1</v>
      </c>
      <c r="AC4" s="43">
        <f t="shared" ref="AC4:AC20" si="6">IF(L4&gt;L$21,1,0)</f>
        <v>0</v>
      </c>
      <c r="AD4" s="43">
        <f t="shared" ref="AD4:AD20" si="7">IF(M4&gt;M$21,1,0)</f>
        <v>1</v>
      </c>
      <c r="AE4" s="43">
        <f t="shared" ref="AE4:AE20" si="8">IF(N4&gt;N$21,1,0)</f>
        <v>1</v>
      </c>
      <c r="AF4" s="43">
        <f t="shared" ref="AF4:AF20" si="9">IF(O4&gt;O$21,1,0)</f>
        <v>1</v>
      </c>
      <c r="AG4" s="43">
        <f t="shared" ref="AG4:AG20" si="10">IF(P4&gt;P$21,1,0)</f>
        <v>1</v>
      </c>
      <c r="AH4" s="43">
        <f t="shared" ref="AH4:AH20" si="11">IF(Q4&gt;Q$21,1,0)</f>
        <v>1</v>
      </c>
      <c r="AI4" s="43">
        <f t="shared" ref="AI4:AI20" si="12">IF(R4&gt;R$21,1,0)</f>
        <v>1</v>
      </c>
      <c r="AJ4" s="43">
        <f t="shared" ref="AJ4:AM19" si="13">IF(S4&gt;S$21,1,0)</f>
        <v>1</v>
      </c>
      <c r="AK4" s="43">
        <f t="shared" si="13"/>
        <v>1</v>
      </c>
      <c r="AL4" s="43">
        <f t="shared" si="13"/>
        <v>0</v>
      </c>
      <c r="AM4" s="43">
        <f t="shared" si="13"/>
        <v>1</v>
      </c>
      <c r="AN4" s="638">
        <f>SUM(W4:AM4)/COUNT(W4:AM4)</f>
        <v>0.82352941176470584</v>
      </c>
    </row>
    <row r="5" spans="1:40" ht="14.2" customHeight="1" x14ac:dyDescent="0.35">
      <c r="A5" s="250" t="s">
        <v>103</v>
      </c>
      <c r="B5" s="110" t="s">
        <v>485</v>
      </c>
      <c r="C5" s="113">
        <v>176.7</v>
      </c>
      <c r="D5" s="111">
        <v>15.1357</v>
      </c>
      <c r="E5" s="111">
        <v>59.766666667000003</v>
      </c>
      <c r="F5" s="112">
        <v>107.5877024</v>
      </c>
      <c r="G5" s="113">
        <v>189.34554790000001</v>
      </c>
      <c r="H5" s="113">
        <v>166.33562130000001</v>
      </c>
      <c r="I5" s="113">
        <v>181.7062837</v>
      </c>
      <c r="J5" s="113">
        <v>214.21265869999999</v>
      </c>
      <c r="K5" s="113">
        <v>172.70408699999999</v>
      </c>
      <c r="L5" s="113">
        <v>184.8998886</v>
      </c>
      <c r="M5" s="113">
        <v>113.6055145</v>
      </c>
      <c r="N5" s="113">
        <v>209.6948318</v>
      </c>
      <c r="O5" s="113">
        <v>228.5676996</v>
      </c>
      <c r="P5" s="113">
        <v>217.77369880000001</v>
      </c>
      <c r="Q5" s="113">
        <v>237.12542930000001</v>
      </c>
      <c r="R5" s="113">
        <v>210.79332220000001</v>
      </c>
      <c r="S5" s="113">
        <v>77.323743800000003</v>
      </c>
      <c r="T5" s="113">
        <v>148.8918061</v>
      </c>
      <c r="U5" s="113">
        <v>186.27304129999999</v>
      </c>
      <c r="V5" s="113">
        <v>156.513182</v>
      </c>
      <c r="W5" s="43">
        <f t="shared" si="0"/>
        <v>0</v>
      </c>
      <c r="X5" s="43">
        <f t="shared" si="1"/>
        <v>0</v>
      </c>
      <c r="Y5" s="43">
        <f t="shared" si="2"/>
        <v>1</v>
      </c>
      <c r="Z5" s="43">
        <f t="shared" si="3"/>
        <v>1</v>
      </c>
      <c r="AA5" s="43">
        <f t="shared" si="4"/>
        <v>1</v>
      </c>
      <c r="AB5" s="43">
        <f t="shared" si="5"/>
        <v>1</v>
      </c>
      <c r="AC5" s="43">
        <f t="shared" si="6"/>
        <v>1</v>
      </c>
      <c r="AD5" s="43">
        <f t="shared" si="7"/>
        <v>0</v>
      </c>
      <c r="AE5" s="43">
        <f t="shared" si="8"/>
        <v>0</v>
      </c>
      <c r="AF5" s="43">
        <f t="shared" si="9"/>
        <v>1</v>
      </c>
      <c r="AG5" s="43">
        <f t="shared" si="10"/>
        <v>1</v>
      </c>
      <c r="AH5" s="43">
        <f t="shared" si="11"/>
        <v>1</v>
      </c>
      <c r="AI5" s="43">
        <f t="shared" si="12"/>
        <v>0</v>
      </c>
      <c r="AJ5" s="43">
        <f t="shared" si="13"/>
        <v>1</v>
      </c>
      <c r="AK5" s="43">
        <f t="shared" si="13"/>
        <v>1</v>
      </c>
      <c r="AL5" s="43">
        <f t="shared" si="13"/>
        <v>0</v>
      </c>
      <c r="AM5" s="43">
        <f t="shared" si="13"/>
        <v>1</v>
      </c>
      <c r="AN5" s="638">
        <f t="shared" ref="AN5:AN20" si="14">SUM(W5:AM5)/COUNT(W5:AM5)</f>
        <v>0.6470588235294118</v>
      </c>
    </row>
    <row r="6" spans="1:40" ht="14.2" customHeight="1" x14ac:dyDescent="0.35">
      <c r="A6" s="289" t="s">
        <v>104</v>
      </c>
      <c r="B6" s="114" t="s">
        <v>486</v>
      </c>
      <c r="C6" s="116">
        <v>174.5</v>
      </c>
      <c r="D6" s="115">
        <v>15.2462</v>
      </c>
      <c r="E6" s="115">
        <v>59.676923076999998</v>
      </c>
      <c r="F6" s="117">
        <v>146.8727413</v>
      </c>
      <c r="G6" s="116">
        <v>189.98857100000001</v>
      </c>
      <c r="H6" s="116">
        <v>159.7322739</v>
      </c>
      <c r="I6" s="116">
        <v>134.51986479999999</v>
      </c>
      <c r="J6" s="116">
        <v>194.21531150000001</v>
      </c>
      <c r="K6" s="116">
        <v>157.65032859999999</v>
      </c>
      <c r="L6" s="116">
        <v>193.82414560000001</v>
      </c>
      <c r="M6" s="116" t="s">
        <v>487</v>
      </c>
      <c r="N6" s="116">
        <v>229.6268546</v>
      </c>
      <c r="O6" s="116">
        <v>233.62015460000001</v>
      </c>
      <c r="P6" s="116">
        <v>187.14651079999999</v>
      </c>
      <c r="Q6" s="116">
        <v>250.1544495</v>
      </c>
      <c r="R6" s="116">
        <v>219.1888696</v>
      </c>
      <c r="S6" s="116">
        <v>64.088183240000006</v>
      </c>
      <c r="T6" s="116">
        <v>158.3363808</v>
      </c>
      <c r="U6" s="116" t="s">
        <v>488</v>
      </c>
      <c r="V6" s="116">
        <v>114.48007939999999</v>
      </c>
      <c r="W6" s="43">
        <f t="shared" si="0"/>
        <v>1</v>
      </c>
      <c r="X6" s="43">
        <f t="shared" si="1"/>
        <v>0</v>
      </c>
      <c r="Y6" s="43">
        <f t="shared" si="2"/>
        <v>1</v>
      </c>
      <c r="Z6" s="43">
        <f t="shared" si="3"/>
        <v>0</v>
      </c>
      <c r="AA6" s="43">
        <f t="shared" si="4"/>
        <v>0</v>
      </c>
      <c r="AB6" s="43">
        <f t="shared" si="5"/>
        <v>0</v>
      </c>
      <c r="AC6" s="43">
        <f t="shared" si="6"/>
        <v>1</v>
      </c>
      <c r="AD6" s="43">
        <f t="shared" si="7"/>
        <v>1</v>
      </c>
      <c r="AE6" s="43">
        <f t="shared" si="8"/>
        <v>1</v>
      </c>
      <c r="AF6" s="43">
        <f t="shared" si="9"/>
        <v>1</v>
      </c>
      <c r="AG6" s="43">
        <f t="shared" si="10"/>
        <v>1</v>
      </c>
      <c r="AH6" s="43">
        <f t="shared" si="11"/>
        <v>1</v>
      </c>
      <c r="AI6" s="43">
        <f t="shared" si="12"/>
        <v>1</v>
      </c>
      <c r="AJ6" s="43">
        <f t="shared" si="13"/>
        <v>0</v>
      </c>
      <c r="AK6" s="43">
        <f t="shared" si="13"/>
        <v>1</v>
      </c>
      <c r="AL6" s="43">
        <f t="shared" si="13"/>
        <v>1</v>
      </c>
      <c r="AM6" s="43">
        <f t="shared" si="13"/>
        <v>0</v>
      </c>
      <c r="AN6" s="638">
        <f t="shared" si="14"/>
        <v>0.6470588235294118</v>
      </c>
    </row>
    <row r="7" spans="1:40" ht="14.2" customHeight="1" x14ac:dyDescent="0.35">
      <c r="A7" s="288" t="s">
        <v>104</v>
      </c>
      <c r="B7" s="110" t="s">
        <v>489</v>
      </c>
      <c r="C7" s="113">
        <v>174</v>
      </c>
      <c r="D7" s="111">
        <v>15.1143</v>
      </c>
      <c r="E7" s="111">
        <v>59.726666667000003</v>
      </c>
      <c r="F7" s="112">
        <v>139.62510589999999</v>
      </c>
      <c r="G7" s="113">
        <v>195.599558</v>
      </c>
      <c r="H7" s="113">
        <v>176.50019889999999</v>
      </c>
      <c r="I7" s="113">
        <v>199.59483280000001</v>
      </c>
      <c r="J7" s="113">
        <v>189</v>
      </c>
      <c r="K7" s="113">
        <v>163.28640609999999</v>
      </c>
      <c r="L7" s="113">
        <v>138.8701848</v>
      </c>
      <c r="M7" s="113">
        <v>131.0650287</v>
      </c>
      <c r="N7" s="113">
        <v>233.16798990000001</v>
      </c>
      <c r="O7" s="113">
        <v>229.60922590000001</v>
      </c>
      <c r="P7" s="113">
        <v>178.79536289999999</v>
      </c>
      <c r="Q7" s="113">
        <v>243.53841750000001</v>
      </c>
      <c r="R7" s="113">
        <v>215.54128589999999</v>
      </c>
      <c r="S7" s="113">
        <v>83.751380940000004</v>
      </c>
      <c r="T7" s="113">
        <v>153.3621302</v>
      </c>
      <c r="U7" s="113">
        <v>171.28537750000001</v>
      </c>
      <c r="V7" s="113">
        <v>118.199065</v>
      </c>
      <c r="W7" s="43">
        <f t="shared" si="0"/>
        <v>1</v>
      </c>
      <c r="X7" s="43">
        <f t="shared" si="1"/>
        <v>1</v>
      </c>
      <c r="Y7" s="43">
        <f t="shared" si="2"/>
        <v>1</v>
      </c>
      <c r="Z7" s="43">
        <f t="shared" si="3"/>
        <v>1</v>
      </c>
      <c r="AA7" s="43">
        <f t="shared" si="4"/>
        <v>0</v>
      </c>
      <c r="AB7" s="43">
        <f t="shared" si="5"/>
        <v>1</v>
      </c>
      <c r="AC7" s="43">
        <f t="shared" si="6"/>
        <v>0</v>
      </c>
      <c r="AD7" s="43">
        <f t="shared" si="7"/>
        <v>1</v>
      </c>
      <c r="AE7" s="43">
        <f t="shared" si="8"/>
        <v>1</v>
      </c>
      <c r="AF7" s="43">
        <f t="shared" si="9"/>
        <v>1</v>
      </c>
      <c r="AG7" s="43">
        <f t="shared" si="10"/>
        <v>1</v>
      </c>
      <c r="AH7" s="43">
        <f t="shared" si="11"/>
        <v>1</v>
      </c>
      <c r="AI7" s="43">
        <f t="shared" si="12"/>
        <v>1</v>
      </c>
      <c r="AJ7" s="43">
        <f t="shared" si="13"/>
        <v>1</v>
      </c>
      <c r="AK7" s="43">
        <f t="shared" si="13"/>
        <v>1</v>
      </c>
      <c r="AL7" s="43">
        <f t="shared" si="13"/>
        <v>0</v>
      </c>
      <c r="AM7" s="43">
        <f t="shared" si="13"/>
        <v>0</v>
      </c>
      <c r="AN7" s="638">
        <f t="shared" si="14"/>
        <v>0.76470588235294112</v>
      </c>
    </row>
    <row r="8" spans="1:40" ht="14.2" customHeight="1" x14ac:dyDescent="0.35">
      <c r="A8" s="289" t="s">
        <v>104</v>
      </c>
      <c r="B8" s="114" t="s">
        <v>490</v>
      </c>
      <c r="C8" s="116">
        <v>174</v>
      </c>
      <c r="D8" s="115">
        <v>15.042899999999999</v>
      </c>
      <c r="E8" s="115">
        <v>60.153333332999999</v>
      </c>
      <c r="F8" s="117">
        <v>127.78742370000001</v>
      </c>
      <c r="G8" s="116">
        <v>174.14171039999999</v>
      </c>
      <c r="H8" s="116">
        <v>177.58583909999999</v>
      </c>
      <c r="I8" s="116">
        <v>193.4646726</v>
      </c>
      <c r="J8" s="116">
        <v>199</v>
      </c>
      <c r="K8" s="116">
        <v>168.93505099999999</v>
      </c>
      <c r="L8" s="116">
        <v>197.52043409999999</v>
      </c>
      <c r="M8" s="116">
        <v>161.99532730000001</v>
      </c>
      <c r="N8" s="116">
        <v>209.27122539999999</v>
      </c>
      <c r="O8" s="116">
        <v>232.92317349999999</v>
      </c>
      <c r="P8" s="116">
        <v>192.16161819999999</v>
      </c>
      <c r="Q8" s="116">
        <v>227.5686852</v>
      </c>
      <c r="R8" s="116">
        <v>227.2721267</v>
      </c>
      <c r="S8" s="116">
        <v>58.0595322</v>
      </c>
      <c r="T8" s="116">
        <v>132.86952260000001</v>
      </c>
      <c r="U8" s="116">
        <v>175.38601310000001</v>
      </c>
      <c r="V8" s="116">
        <v>110.0886986</v>
      </c>
      <c r="W8" s="43">
        <f t="shared" si="0"/>
        <v>1</v>
      </c>
      <c r="X8" s="43">
        <f t="shared" si="1"/>
        <v>0</v>
      </c>
      <c r="Y8" s="43">
        <f t="shared" si="2"/>
        <v>1</v>
      </c>
      <c r="Z8" s="43">
        <f t="shared" si="3"/>
        <v>1</v>
      </c>
      <c r="AA8" s="43">
        <f t="shared" si="4"/>
        <v>1</v>
      </c>
      <c r="AB8" s="43">
        <f t="shared" si="5"/>
        <v>1</v>
      </c>
      <c r="AC8" s="43">
        <f t="shared" si="6"/>
        <v>1</v>
      </c>
      <c r="AD8" s="43">
        <f t="shared" si="7"/>
        <v>1</v>
      </c>
      <c r="AE8" s="43">
        <f t="shared" si="8"/>
        <v>0</v>
      </c>
      <c r="AF8" s="43">
        <f t="shared" si="9"/>
        <v>1</v>
      </c>
      <c r="AG8" s="43">
        <f t="shared" si="10"/>
        <v>1</v>
      </c>
      <c r="AH8" s="43">
        <f t="shared" si="11"/>
        <v>0</v>
      </c>
      <c r="AI8" s="43">
        <f t="shared" si="12"/>
        <v>1</v>
      </c>
      <c r="AJ8" s="43">
        <f t="shared" si="13"/>
        <v>0</v>
      </c>
      <c r="AK8" s="43">
        <f t="shared" si="13"/>
        <v>0</v>
      </c>
      <c r="AL8" s="43">
        <f t="shared" si="13"/>
        <v>0</v>
      </c>
      <c r="AM8" s="43">
        <f t="shared" si="13"/>
        <v>0</v>
      </c>
      <c r="AN8" s="638">
        <f t="shared" si="14"/>
        <v>0.58823529411764708</v>
      </c>
    </row>
    <row r="9" spans="1:40" ht="14.2" customHeight="1" x14ac:dyDescent="0.35">
      <c r="A9" s="288" t="s">
        <v>474</v>
      </c>
      <c r="B9" s="110" t="s">
        <v>491</v>
      </c>
      <c r="C9" s="113">
        <v>171</v>
      </c>
      <c r="D9" s="111">
        <v>14.9</v>
      </c>
      <c r="E9" s="111">
        <v>60.253333333</v>
      </c>
      <c r="F9" s="112">
        <v>64.957773689999996</v>
      </c>
      <c r="G9" s="113">
        <v>209.59301350000001</v>
      </c>
      <c r="H9" s="113">
        <v>160.45379159999999</v>
      </c>
      <c r="I9" s="113">
        <v>178.38901509999999</v>
      </c>
      <c r="J9" s="113">
        <v>212.75467399999999</v>
      </c>
      <c r="K9" s="113">
        <v>169.56774010000001</v>
      </c>
      <c r="L9" s="113">
        <v>195.8562154</v>
      </c>
      <c r="M9" s="113">
        <v>154.52420760000001</v>
      </c>
      <c r="N9" s="113">
        <v>209.16291090000001</v>
      </c>
      <c r="O9" s="113">
        <v>225.95967540000001</v>
      </c>
      <c r="P9" s="113">
        <v>140.61658249999999</v>
      </c>
      <c r="Q9" s="113">
        <v>234.2394706</v>
      </c>
      <c r="R9" s="113">
        <v>212.2070597</v>
      </c>
      <c r="S9" s="113">
        <v>75.924657490000001</v>
      </c>
      <c r="T9" s="113">
        <v>153.7218857</v>
      </c>
      <c r="U9" s="113">
        <v>177.65716420000001</v>
      </c>
      <c r="V9" s="113">
        <v>127.145923</v>
      </c>
      <c r="W9" s="43">
        <f t="shared" si="0"/>
        <v>0</v>
      </c>
      <c r="X9" s="43">
        <f t="shared" si="1"/>
        <v>1</v>
      </c>
      <c r="Y9" s="43">
        <f t="shared" si="2"/>
        <v>1</v>
      </c>
      <c r="Z9" s="43">
        <f t="shared" si="3"/>
        <v>1</v>
      </c>
      <c r="AA9" s="43">
        <f t="shared" si="4"/>
        <v>1</v>
      </c>
      <c r="AB9" s="43">
        <f t="shared" si="5"/>
        <v>1</v>
      </c>
      <c r="AC9" s="43">
        <f t="shared" si="6"/>
        <v>1</v>
      </c>
      <c r="AD9" s="43">
        <f t="shared" si="7"/>
        <v>1</v>
      </c>
      <c r="AE9" s="43">
        <f t="shared" si="8"/>
        <v>0</v>
      </c>
      <c r="AF9" s="43">
        <f t="shared" si="9"/>
        <v>0</v>
      </c>
      <c r="AG9" s="43">
        <f t="shared" si="10"/>
        <v>0</v>
      </c>
      <c r="AH9" s="43">
        <f t="shared" si="11"/>
        <v>1</v>
      </c>
      <c r="AI9" s="43">
        <f t="shared" si="12"/>
        <v>1</v>
      </c>
      <c r="AJ9" s="43">
        <f t="shared" si="13"/>
        <v>0</v>
      </c>
      <c r="AK9" s="43">
        <f t="shared" si="13"/>
        <v>1</v>
      </c>
      <c r="AL9" s="43">
        <f t="shared" si="13"/>
        <v>0</v>
      </c>
      <c r="AM9" s="43">
        <f t="shared" si="13"/>
        <v>1</v>
      </c>
      <c r="AN9" s="638">
        <f t="shared" si="14"/>
        <v>0.6470588235294118</v>
      </c>
    </row>
    <row r="10" spans="1:40" ht="14.2" customHeight="1" x14ac:dyDescent="0.35">
      <c r="A10" s="289" t="s">
        <v>474</v>
      </c>
      <c r="B10" s="114" t="s">
        <v>492</v>
      </c>
      <c r="C10" s="116">
        <v>168</v>
      </c>
      <c r="D10" s="115">
        <v>14.857100000000001</v>
      </c>
      <c r="E10" s="115">
        <v>59.593333332999997</v>
      </c>
      <c r="F10" s="117">
        <v>102.7084055</v>
      </c>
      <c r="G10" s="116">
        <v>214.31937310000001</v>
      </c>
      <c r="H10" s="116">
        <v>164.7522908</v>
      </c>
      <c r="I10" s="116">
        <v>141.49579069999999</v>
      </c>
      <c r="J10" s="116">
        <v>192</v>
      </c>
      <c r="K10" s="116">
        <v>160.47956020000001</v>
      </c>
      <c r="L10" s="116">
        <v>187.06678669999999</v>
      </c>
      <c r="M10" s="116">
        <v>99.704353339999997</v>
      </c>
      <c r="N10" s="116">
        <v>205.126317</v>
      </c>
      <c r="O10" s="116">
        <v>239.20389320000001</v>
      </c>
      <c r="P10" s="116">
        <v>181.1719367</v>
      </c>
      <c r="Q10" s="116">
        <v>229.84551279999999</v>
      </c>
      <c r="R10" s="116">
        <v>212.7635468</v>
      </c>
      <c r="S10" s="116">
        <v>47.62333426</v>
      </c>
      <c r="T10" s="116">
        <v>152.4681008</v>
      </c>
      <c r="U10" s="116">
        <v>198.90837250000001</v>
      </c>
      <c r="V10" s="116">
        <v>130.41184240000001</v>
      </c>
      <c r="W10" s="43">
        <f t="shared" si="0"/>
        <v>0</v>
      </c>
      <c r="X10" s="43">
        <f t="shared" si="1"/>
        <v>1</v>
      </c>
      <c r="Y10" s="43">
        <f t="shared" si="2"/>
        <v>1</v>
      </c>
      <c r="Z10" s="43">
        <f t="shared" si="3"/>
        <v>0</v>
      </c>
      <c r="AA10" s="43">
        <f t="shared" si="4"/>
        <v>0</v>
      </c>
      <c r="AB10" s="43">
        <f t="shared" si="5"/>
        <v>1</v>
      </c>
      <c r="AC10" s="43">
        <f t="shared" si="6"/>
        <v>1</v>
      </c>
      <c r="AD10" s="43">
        <f t="shared" si="7"/>
        <v>0</v>
      </c>
      <c r="AE10" s="43">
        <f t="shared" si="8"/>
        <v>0</v>
      </c>
      <c r="AF10" s="43">
        <f t="shared" si="9"/>
        <v>1</v>
      </c>
      <c r="AG10" s="43">
        <f t="shared" si="10"/>
        <v>1</v>
      </c>
      <c r="AH10" s="43">
        <f t="shared" si="11"/>
        <v>1</v>
      </c>
      <c r="AI10" s="43">
        <f t="shared" si="12"/>
        <v>1</v>
      </c>
      <c r="AJ10" s="43">
        <f t="shared" si="13"/>
        <v>0</v>
      </c>
      <c r="AK10" s="43">
        <f t="shared" si="13"/>
        <v>1</v>
      </c>
      <c r="AL10" s="43">
        <f t="shared" si="13"/>
        <v>1</v>
      </c>
      <c r="AM10" s="43">
        <f t="shared" si="13"/>
        <v>1</v>
      </c>
      <c r="AN10" s="638">
        <f t="shared" si="14"/>
        <v>0.6470588235294118</v>
      </c>
    </row>
    <row r="11" spans="1:40" ht="14.2" customHeight="1" x14ac:dyDescent="0.35">
      <c r="A11" s="496" t="s">
        <v>474</v>
      </c>
      <c r="B11" s="497" t="s">
        <v>493</v>
      </c>
      <c r="C11" s="493">
        <v>166.6</v>
      </c>
      <c r="D11" s="498">
        <v>15.0214</v>
      </c>
      <c r="E11" s="498">
        <v>60.226666667000003</v>
      </c>
      <c r="F11" s="112">
        <v>89.326462410000005</v>
      </c>
      <c r="G11" s="493">
        <v>178.64877770000001</v>
      </c>
      <c r="H11" s="493">
        <v>104.4795621</v>
      </c>
      <c r="I11" s="493">
        <v>186.1823799</v>
      </c>
      <c r="J11" s="493">
        <v>168</v>
      </c>
      <c r="K11" s="493">
        <v>164.1928284</v>
      </c>
      <c r="L11" s="493">
        <v>182.97169009999999</v>
      </c>
      <c r="M11" s="493">
        <v>125.47888949999999</v>
      </c>
      <c r="N11" s="493">
        <v>211.3131156</v>
      </c>
      <c r="O11" s="493">
        <v>223.11283660000001</v>
      </c>
      <c r="P11" s="493">
        <v>172.34105539999999</v>
      </c>
      <c r="Q11" s="493">
        <v>234.67597660000001</v>
      </c>
      <c r="R11" s="493">
        <v>209.162924</v>
      </c>
      <c r="S11" s="493">
        <v>97.995881639999993</v>
      </c>
      <c r="T11" s="493">
        <v>151.73445390000001</v>
      </c>
      <c r="U11" s="493">
        <v>192.34716220000001</v>
      </c>
      <c r="V11" s="493">
        <v>142.31964060000001</v>
      </c>
      <c r="W11" s="43">
        <f t="shared" si="0"/>
        <v>0</v>
      </c>
      <c r="X11" s="43">
        <f t="shared" si="1"/>
        <v>0</v>
      </c>
      <c r="Y11" s="43">
        <f t="shared" si="2"/>
        <v>0</v>
      </c>
      <c r="Z11" s="43">
        <f t="shared" si="3"/>
        <v>1</v>
      </c>
      <c r="AA11" s="43">
        <f t="shared" si="4"/>
        <v>0</v>
      </c>
      <c r="AB11" s="43">
        <f t="shared" si="5"/>
        <v>1</v>
      </c>
      <c r="AC11" s="43">
        <f t="shared" si="6"/>
        <v>1</v>
      </c>
      <c r="AD11" s="43">
        <f t="shared" si="7"/>
        <v>0</v>
      </c>
      <c r="AE11" s="43">
        <f t="shared" si="8"/>
        <v>1</v>
      </c>
      <c r="AF11" s="43">
        <f t="shared" si="9"/>
        <v>0</v>
      </c>
      <c r="AG11" s="43">
        <f t="shared" si="10"/>
        <v>0</v>
      </c>
      <c r="AH11" s="43">
        <f t="shared" si="11"/>
        <v>1</v>
      </c>
      <c r="AI11" s="43">
        <f t="shared" si="12"/>
        <v>0</v>
      </c>
      <c r="AJ11" s="43">
        <f t="shared" si="13"/>
        <v>1</v>
      </c>
      <c r="AK11" s="43">
        <f t="shared" si="13"/>
        <v>1</v>
      </c>
      <c r="AL11" s="43">
        <f t="shared" si="13"/>
        <v>1</v>
      </c>
      <c r="AM11" s="43">
        <f t="shared" si="13"/>
        <v>1</v>
      </c>
      <c r="AN11" s="638">
        <f t="shared" si="14"/>
        <v>0.52941176470588236</v>
      </c>
    </row>
    <row r="12" spans="1:40" ht="14.2" customHeight="1" x14ac:dyDescent="0.35">
      <c r="A12" s="499" t="s">
        <v>474</v>
      </c>
      <c r="B12" s="500" t="s">
        <v>383</v>
      </c>
      <c r="C12" s="492">
        <v>166.5</v>
      </c>
      <c r="D12" s="501">
        <v>15.221399999999999</v>
      </c>
      <c r="E12" s="501">
        <v>59.706666667</v>
      </c>
      <c r="F12" s="117">
        <v>131.69092330000001</v>
      </c>
      <c r="G12" s="492">
        <v>181.5</v>
      </c>
      <c r="H12" s="492">
        <v>142.1628676</v>
      </c>
      <c r="I12" s="492">
        <v>199.86988410000001</v>
      </c>
      <c r="J12" s="492">
        <v>211.95975569999999</v>
      </c>
      <c r="K12" s="492">
        <v>168.49087259999999</v>
      </c>
      <c r="L12" s="492">
        <v>122.6046692</v>
      </c>
      <c r="M12" s="492">
        <v>142.1701051</v>
      </c>
      <c r="N12" s="492">
        <v>212.2268186</v>
      </c>
      <c r="O12" s="492">
        <v>222.7864391</v>
      </c>
      <c r="P12" s="492">
        <v>132.6741548</v>
      </c>
      <c r="Q12" s="492">
        <v>222.4948732</v>
      </c>
      <c r="R12" s="492">
        <v>224.59449979999999</v>
      </c>
      <c r="S12" s="492">
        <v>95.740853689999994</v>
      </c>
      <c r="T12" s="492">
        <v>160.54471899999999</v>
      </c>
      <c r="U12" s="492">
        <v>204.78920400000001</v>
      </c>
      <c r="V12" s="492">
        <v>100.1413526</v>
      </c>
      <c r="W12" s="43">
        <f t="shared" si="0"/>
        <v>1</v>
      </c>
      <c r="X12" s="43">
        <f t="shared" si="1"/>
        <v>0</v>
      </c>
      <c r="Y12" s="43">
        <f t="shared" si="2"/>
        <v>1</v>
      </c>
      <c r="Z12" s="43">
        <f t="shared" si="3"/>
        <v>1</v>
      </c>
      <c r="AA12" s="43">
        <f t="shared" si="4"/>
        <v>1</v>
      </c>
      <c r="AB12" s="43">
        <f t="shared" si="5"/>
        <v>1</v>
      </c>
      <c r="AC12" s="43">
        <f t="shared" si="6"/>
        <v>0</v>
      </c>
      <c r="AD12" s="43">
        <f t="shared" si="7"/>
        <v>1</v>
      </c>
      <c r="AE12" s="43">
        <f t="shared" si="8"/>
        <v>1</v>
      </c>
      <c r="AF12" s="43">
        <f t="shared" si="9"/>
        <v>0</v>
      </c>
      <c r="AG12" s="43">
        <f t="shared" si="10"/>
        <v>0</v>
      </c>
      <c r="AH12" s="43">
        <f t="shared" si="11"/>
        <v>0</v>
      </c>
      <c r="AI12" s="43">
        <f t="shared" si="12"/>
        <v>1</v>
      </c>
      <c r="AJ12" s="43">
        <f t="shared" si="13"/>
        <v>1</v>
      </c>
      <c r="AK12" s="43">
        <f t="shared" si="13"/>
        <v>1</v>
      </c>
      <c r="AL12" s="43">
        <f t="shared" si="13"/>
        <v>1</v>
      </c>
      <c r="AM12" s="43">
        <f t="shared" si="13"/>
        <v>0</v>
      </c>
      <c r="AN12" s="638">
        <f t="shared" si="14"/>
        <v>0.6470588235294118</v>
      </c>
    </row>
    <row r="13" spans="1:40" ht="14.2" customHeight="1" x14ac:dyDescent="0.35">
      <c r="A13" s="288" t="s">
        <v>474</v>
      </c>
      <c r="B13" s="110" t="s">
        <v>494</v>
      </c>
      <c r="C13" s="113">
        <v>165.5</v>
      </c>
      <c r="D13" s="111">
        <v>14.821400000000001</v>
      </c>
      <c r="E13" s="111">
        <v>60.666666667000001</v>
      </c>
      <c r="F13" s="112">
        <v>134.83797519999999</v>
      </c>
      <c r="G13" s="113">
        <v>194.62298699999999</v>
      </c>
      <c r="H13" s="113">
        <v>154.24584949999999</v>
      </c>
      <c r="I13" s="113">
        <v>127.66151859999999</v>
      </c>
      <c r="J13" s="113">
        <v>190.16927340000001</v>
      </c>
      <c r="K13" s="113">
        <v>166.99142699999999</v>
      </c>
      <c r="L13" s="113">
        <v>150.30941720000001</v>
      </c>
      <c r="M13" s="113">
        <v>144.8734991</v>
      </c>
      <c r="N13" s="113">
        <v>194.84662230000001</v>
      </c>
      <c r="O13" s="113">
        <v>223.54207170000001</v>
      </c>
      <c r="P13" s="113">
        <v>163.78475839999999</v>
      </c>
      <c r="Q13" s="113">
        <v>221.9633092</v>
      </c>
      <c r="R13" s="113">
        <v>213.13816689999999</v>
      </c>
      <c r="S13" s="113">
        <v>102.6864758</v>
      </c>
      <c r="T13" s="113">
        <v>138.5279366</v>
      </c>
      <c r="U13" s="113">
        <v>201.5699683</v>
      </c>
      <c r="V13" s="113">
        <v>114.7742523</v>
      </c>
      <c r="W13" s="43">
        <f t="shared" si="0"/>
        <v>1</v>
      </c>
      <c r="X13" s="43">
        <f t="shared" si="1"/>
        <v>1</v>
      </c>
      <c r="Y13" s="43">
        <f t="shared" si="2"/>
        <v>1</v>
      </c>
      <c r="Z13" s="43">
        <f t="shared" si="3"/>
        <v>0</v>
      </c>
      <c r="AA13" s="43">
        <f t="shared" si="4"/>
        <v>0</v>
      </c>
      <c r="AB13" s="43">
        <f t="shared" si="5"/>
        <v>1</v>
      </c>
      <c r="AC13" s="43">
        <f t="shared" si="6"/>
        <v>0</v>
      </c>
      <c r="AD13" s="43">
        <f t="shared" si="7"/>
        <v>1</v>
      </c>
      <c r="AE13" s="43">
        <f t="shared" si="8"/>
        <v>0</v>
      </c>
      <c r="AF13" s="43">
        <f t="shared" si="9"/>
        <v>0</v>
      </c>
      <c r="AG13" s="43">
        <f t="shared" si="10"/>
        <v>0</v>
      </c>
      <c r="AH13" s="43">
        <f t="shared" si="11"/>
        <v>0</v>
      </c>
      <c r="AI13" s="43">
        <f t="shared" si="12"/>
        <v>1</v>
      </c>
      <c r="AJ13" s="43">
        <f t="shared" si="13"/>
        <v>1</v>
      </c>
      <c r="AK13" s="43">
        <f t="shared" si="13"/>
        <v>0</v>
      </c>
      <c r="AL13" s="43">
        <f t="shared" si="13"/>
        <v>1</v>
      </c>
      <c r="AM13" s="43">
        <f t="shared" si="13"/>
        <v>0</v>
      </c>
      <c r="AN13" s="638">
        <f t="shared" si="14"/>
        <v>0.47058823529411764</v>
      </c>
    </row>
    <row r="14" spans="1:40" ht="14.2" customHeight="1" x14ac:dyDescent="0.35">
      <c r="A14" s="338" t="s">
        <v>474</v>
      </c>
      <c r="B14" s="494" t="s">
        <v>414</v>
      </c>
      <c r="C14" s="316">
        <v>164.6</v>
      </c>
      <c r="D14" s="495">
        <v>15.8429</v>
      </c>
      <c r="E14" s="495">
        <v>59.78</v>
      </c>
      <c r="F14" s="315">
        <v>102.3983391</v>
      </c>
      <c r="G14" s="316">
        <v>196.26279109999999</v>
      </c>
      <c r="H14" s="316">
        <v>70.349584109999995</v>
      </c>
      <c r="I14" s="316">
        <v>144.05041360000001</v>
      </c>
      <c r="J14" s="316">
        <v>212</v>
      </c>
      <c r="K14" s="316">
        <v>156.78828480000001</v>
      </c>
      <c r="L14" s="316">
        <v>162.10335499999999</v>
      </c>
      <c r="M14" s="316">
        <v>135.6837898</v>
      </c>
      <c r="N14" s="316">
        <v>218.8318615</v>
      </c>
      <c r="O14" s="316">
        <v>231.09155999999999</v>
      </c>
      <c r="P14" s="316">
        <v>199.7174187</v>
      </c>
      <c r="Q14" s="316">
        <v>236.02123639999999</v>
      </c>
      <c r="R14" s="316">
        <v>218.63302289999999</v>
      </c>
      <c r="S14" s="316">
        <v>103.33263940000001</v>
      </c>
      <c r="T14" s="316">
        <v>165.9654194</v>
      </c>
      <c r="U14" s="316">
        <v>184.37203959999999</v>
      </c>
      <c r="V14" s="316">
        <v>107.4095241</v>
      </c>
      <c r="W14" s="43">
        <f t="shared" si="0"/>
        <v>0</v>
      </c>
      <c r="X14" s="43">
        <f t="shared" si="1"/>
        <v>1</v>
      </c>
      <c r="Y14" s="43">
        <f t="shared" si="2"/>
        <v>0</v>
      </c>
      <c r="Z14" s="43">
        <f t="shared" si="3"/>
        <v>0</v>
      </c>
      <c r="AA14" s="43">
        <f t="shared" si="4"/>
        <v>1</v>
      </c>
      <c r="AB14" s="43">
        <f t="shared" si="5"/>
        <v>0</v>
      </c>
      <c r="AC14" s="43">
        <f t="shared" si="6"/>
        <v>1</v>
      </c>
      <c r="AD14" s="43">
        <f t="shared" si="7"/>
        <v>1</v>
      </c>
      <c r="AE14" s="43">
        <f t="shared" si="8"/>
        <v>1</v>
      </c>
      <c r="AF14" s="43">
        <f t="shared" si="9"/>
        <v>1</v>
      </c>
      <c r="AG14" s="43">
        <f t="shared" si="10"/>
        <v>1</v>
      </c>
      <c r="AH14" s="43">
        <f t="shared" si="11"/>
        <v>1</v>
      </c>
      <c r="AI14" s="43">
        <f t="shared" si="12"/>
        <v>1</v>
      </c>
      <c r="AJ14" s="43">
        <f t="shared" si="13"/>
        <v>1</v>
      </c>
      <c r="AK14" s="43">
        <f t="shared" si="13"/>
        <v>1</v>
      </c>
      <c r="AL14" s="43">
        <f t="shared" si="13"/>
        <v>0</v>
      </c>
      <c r="AM14" s="43">
        <f t="shared" si="13"/>
        <v>0</v>
      </c>
      <c r="AN14" s="638">
        <f t="shared" si="14"/>
        <v>0.6470588235294118</v>
      </c>
    </row>
    <row r="15" spans="1:40" ht="14.2" customHeight="1" x14ac:dyDescent="0.35">
      <c r="A15" s="288" t="s">
        <v>470</v>
      </c>
      <c r="B15" s="110" t="s">
        <v>415</v>
      </c>
      <c r="C15" s="113">
        <v>163</v>
      </c>
      <c r="D15" s="111">
        <v>15.046200000000001</v>
      </c>
      <c r="E15" s="111">
        <v>59.392857143000001</v>
      </c>
      <c r="F15" s="112">
        <v>97.818545810000003</v>
      </c>
      <c r="G15" s="113">
        <v>201.4074693</v>
      </c>
      <c r="H15" s="113">
        <v>142.70360869999999</v>
      </c>
      <c r="I15" s="113">
        <v>122.021878</v>
      </c>
      <c r="J15" s="113">
        <v>195.00934290000001</v>
      </c>
      <c r="K15" s="113">
        <v>153.58870830000001</v>
      </c>
      <c r="L15" s="113" t="s">
        <v>495</v>
      </c>
      <c r="M15" s="113">
        <v>111.1487664</v>
      </c>
      <c r="N15" s="113">
        <v>201.0661298</v>
      </c>
      <c r="O15" s="113">
        <v>219.24235619999999</v>
      </c>
      <c r="P15" s="113">
        <v>187.53997630000001</v>
      </c>
      <c r="Q15" s="113">
        <v>231.35959550000001</v>
      </c>
      <c r="R15" s="113">
        <v>208.86813749999999</v>
      </c>
      <c r="S15" s="113">
        <v>53.742254420000002</v>
      </c>
      <c r="T15" s="113">
        <v>150.4045538</v>
      </c>
      <c r="U15" s="113">
        <v>196.33375710000001</v>
      </c>
      <c r="V15" s="113">
        <v>130.56133030000001</v>
      </c>
      <c r="W15" s="43">
        <f t="shared" si="0"/>
        <v>0</v>
      </c>
      <c r="X15" s="43">
        <f t="shared" si="1"/>
        <v>1</v>
      </c>
      <c r="Y15" s="43">
        <f t="shared" si="2"/>
        <v>1</v>
      </c>
      <c r="Z15" s="43">
        <f t="shared" si="3"/>
        <v>0</v>
      </c>
      <c r="AA15" s="43">
        <f t="shared" si="4"/>
        <v>0</v>
      </c>
      <c r="AB15" s="43">
        <f t="shared" si="5"/>
        <v>0</v>
      </c>
      <c r="AC15" s="43">
        <f t="shared" si="6"/>
        <v>1</v>
      </c>
      <c r="AD15" s="43">
        <f t="shared" si="7"/>
        <v>0</v>
      </c>
      <c r="AE15" s="43">
        <f t="shared" si="8"/>
        <v>0</v>
      </c>
      <c r="AF15" s="43">
        <f t="shared" si="9"/>
        <v>0</v>
      </c>
      <c r="AG15" s="43">
        <f t="shared" si="10"/>
        <v>1</v>
      </c>
      <c r="AH15" s="43">
        <f t="shared" si="11"/>
        <v>1</v>
      </c>
      <c r="AI15" s="43">
        <f t="shared" si="12"/>
        <v>0</v>
      </c>
      <c r="AJ15" s="43">
        <f t="shared" si="13"/>
        <v>0</v>
      </c>
      <c r="AK15" s="43">
        <f t="shared" si="13"/>
        <v>1</v>
      </c>
      <c r="AL15" s="43">
        <f t="shared" si="13"/>
        <v>1</v>
      </c>
      <c r="AM15" s="43">
        <f t="shared" si="13"/>
        <v>1</v>
      </c>
      <c r="AN15" s="638">
        <f t="shared" si="14"/>
        <v>0.47058823529411764</v>
      </c>
    </row>
    <row r="16" spans="1:40" ht="14.2" customHeight="1" x14ac:dyDescent="0.35">
      <c r="A16" s="289" t="s">
        <v>252</v>
      </c>
      <c r="B16" s="114" t="s">
        <v>287</v>
      </c>
      <c r="C16" s="116">
        <v>160</v>
      </c>
      <c r="D16" s="115">
        <v>15.2643</v>
      </c>
      <c r="E16" s="115">
        <v>59.013333332999999</v>
      </c>
      <c r="F16" s="117">
        <v>79.624375409999999</v>
      </c>
      <c r="G16" s="116">
        <v>179.42539389999999</v>
      </c>
      <c r="H16" s="116">
        <v>114.23913779999999</v>
      </c>
      <c r="I16" s="116">
        <v>159.7844379</v>
      </c>
      <c r="J16" s="116">
        <v>193.41327709999999</v>
      </c>
      <c r="K16" s="116">
        <v>144.69493009999999</v>
      </c>
      <c r="L16" s="116">
        <v>138.40094049999999</v>
      </c>
      <c r="M16" s="116">
        <v>110.32683849999999</v>
      </c>
      <c r="N16" s="116">
        <v>216.18727060000001</v>
      </c>
      <c r="O16" s="116">
        <v>227.12376520000001</v>
      </c>
      <c r="P16" s="116">
        <v>186.58682189999999</v>
      </c>
      <c r="Q16" s="116">
        <v>222.35951069999999</v>
      </c>
      <c r="R16" s="116">
        <v>194.84688389999999</v>
      </c>
      <c r="S16" s="116">
        <v>82.020457870000001</v>
      </c>
      <c r="T16" s="116">
        <v>152.78893769999999</v>
      </c>
      <c r="U16" s="116">
        <v>182.3492655</v>
      </c>
      <c r="V16" s="116">
        <v>139.4757692</v>
      </c>
      <c r="W16" s="43">
        <f t="shared" si="0"/>
        <v>0</v>
      </c>
      <c r="X16" s="43">
        <f t="shared" si="1"/>
        <v>0</v>
      </c>
      <c r="Y16" s="43">
        <f t="shared" si="2"/>
        <v>0</v>
      </c>
      <c r="Z16" s="43">
        <f t="shared" si="3"/>
        <v>0</v>
      </c>
      <c r="AA16" s="43">
        <f t="shared" si="4"/>
        <v>0</v>
      </c>
      <c r="AB16" s="43">
        <f t="shared" si="5"/>
        <v>0</v>
      </c>
      <c r="AC16" s="43">
        <f t="shared" si="6"/>
        <v>0</v>
      </c>
      <c r="AD16" s="43">
        <f t="shared" si="7"/>
        <v>0</v>
      </c>
      <c r="AE16" s="43">
        <f t="shared" si="8"/>
        <v>1</v>
      </c>
      <c r="AF16" s="43">
        <f t="shared" si="9"/>
        <v>1</v>
      </c>
      <c r="AG16" s="43">
        <f t="shared" si="10"/>
        <v>1</v>
      </c>
      <c r="AH16" s="43">
        <f t="shared" si="11"/>
        <v>0</v>
      </c>
      <c r="AI16" s="43">
        <f t="shared" si="12"/>
        <v>0</v>
      </c>
      <c r="AJ16" s="43">
        <f t="shared" si="13"/>
        <v>1</v>
      </c>
      <c r="AK16" s="43">
        <f t="shared" si="13"/>
        <v>1</v>
      </c>
      <c r="AL16" s="43">
        <f t="shared" si="13"/>
        <v>0</v>
      </c>
      <c r="AM16" s="43">
        <f t="shared" si="13"/>
        <v>1</v>
      </c>
      <c r="AN16" s="638">
        <f t="shared" si="14"/>
        <v>0.35294117647058826</v>
      </c>
    </row>
    <row r="17" spans="1:40" ht="14.2" customHeight="1" x14ac:dyDescent="0.35">
      <c r="A17" s="288" t="s">
        <v>330</v>
      </c>
      <c r="B17" s="110" t="s">
        <v>303</v>
      </c>
      <c r="C17" s="113">
        <v>151</v>
      </c>
      <c r="D17" s="111">
        <v>15.15</v>
      </c>
      <c r="E17" s="111">
        <v>60.123076922999999</v>
      </c>
      <c r="F17" s="112">
        <v>103.06720230000001</v>
      </c>
      <c r="G17" s="113">
        <v>186.97506240000001</v>
      </c>
      <c r="H17" s="113">
        <v>96.953779260000005</v>
      </c>
      <c r="I17" s="113">
        <v>162.21576909999999</v>
      </c>
      <c r="J17" s="113" t="s">
        <v>496</v>
      </c>
      <c r="K17" s="113">
        <v>144.38270919999999</v>
      </c>
      <c r="L17" s="113">
        <v>120.1330318</v>
      </c>
      <c r="M17" s="113">
        <v>114.475469</v>
      </c>
      <c r="N17" s="113">
        <v>214.82261439999999</v>
      </c>
      <c r="O17" s="113">
        <v>232.3408656</v>
      </c>
      <c r="P17" s="113">
        <v>153.4746992</v>
      </c>
      <c r="Q17" s="113">
        <v>232.42804659999999</v>
      </c>
      <c r="R17" s="113">
        <v>211.20807260000001</v>
      </c>
      <c r="S17" s="113">
        <v>68.551489590000003</v>
      </c>
      <c r="T17" s="113" t="s">
        <v>497</v>
      </c>
      <c r="U17" s="113" t="s">
        <v>498</v>
      </c>
      <c r="V17" s="113">
        <v>71.247671909999994</v>
      </c>
      <c r="W17" s="43">
        <f t="shared" si="0"/>
        <v>0</v>
      </c>
      <c r="X17" s="43">
        <f t="shared" si="1"/>
        <v>0</v>
      </c>
      <c r="Y17" s="43">
        <f t="shared" si="2"/>
        <v>0</v>
      </c>
      <c r="Z17" s="43">
        <f t="shared" si="3"/>
        <v>1</v>
      </c>
      <c r="AA17" s="43">
        <f t="shared" si="4"/>
        <v>1</v>
      </c>
      <c r="AB17" s="43">
        <f t="shared" si="5"/>
        <v>0</v>
      </c>
      <c r="AC17" s="43">
        <f t="shared" si="6"/>
        <v>0</v>
      </c>
      <c r="AD17" s="43">
        <f t="shared" si="7"/>
        <v>0</v>
      </c>
      <c r="AE17" s="43">
        <f t="shared" si="8"/>
        <v>1</v>
      </c>
      <c r="AF17" s="43">
        <f t="shared" si="9"/>
        <v>1</v>
      </c>
      <c r="AG17" s="43">
        <f t="shared" si="10"/>
        <v>0</v>
      </c>
      <c r="AH17" s="43">
        <f t="shared" si="11"/>
        <v>1</v>
      </c>
      <c r="AI17" s="43">
        <f t="shared" si="12"/>
        <v>1</v>
      </c>
      <c r="AJ17" s="43">
        <f t="shared" si="13"/>
        <v>0</v>
      </c>
      <c r="AK17" s="43">
        <f t="shared" si="13"/>
        <v>1</v>
      </c>
      <c r="AL17" s="43">
        <f t="shared" si="13"/>
        <v>1</v>
      </c>
      <c r="AM17" s="43">
        <f t="shared" si="13"/>
        <v>0</v>
      </c>
      <c r="AN17" s="638">
        <f t="shared" si="14"/>
        <v>0.47058823529411764</v>
      </c>
    </row>
    <row r="18" spans="1:40" ht="14.2" customHeight="1" x14ac:dyDescent="0.35">
      <c r="A18" s="251" t="s">
        <v>330</v>
      </c>
      <c r="B18" s="114" t="s">
        <v>421</v>
      </c>
      <c r="C18" s="116">
        <v>150.30000000000001</v>
      </c>
      <c r="D18" s="115">
        <v>15.6286</v>
      </c>
      <c r="E18" s="115">
        <v>59.786666666999999</v>
      </c>
      <c r="F18" s="117">
        <v>90.547249890000003</v>
      </c>
      <c r="G18" s="116">
        <v>197.3679333</v>
      </c>
      <c r="H18" s="116">
        <v>106.5802367</v>
      </c>
      <c r="I18" s="116">
        <v>149.56508880000001</v>
      </c>
      <c r="J18" s="116">
        <v>208</v>
      </c>
      <c r="K18" s="116">
        <v>147.93927790000001</v>
      </c>
      <c r="L18" s="116">
        <v>183.47441000000001</v>
      </c>
      <c r="M18" s="116">
        <v>90.534751389999997</v>
      </c>
      <c r="N18" s="116">
        <v>199.50897409999999</v>
      </c>
      <c r="O18" s="116">
        <v>199.00728699999999</v>
      </c>
      <c r="P18" s="116">
        <v>116.9749856</v>
      </c>
      <c r="Q18" s="116">
        <v>207.00423280000001</v>
      </c>
      <c r="R18" s="116">
        <v>200.19829559999999</v>
      </c>
      <c r="S18" s="116">
        <v>78.686620480000002</v>
      </c>
      <c r="T18" s="116">
        <v>143.8164883</v>
      </c>
      <c r="U18" s="116">
        <v>199.8545244</v>
      </c>
      <c r="V18" s="116">
        <v>93.728683889999999</v>
      </c>
      <c r="W18" s="43">
        <f t="shared" si="0"/>
        <v>0</v>
      </c>
      <c r="X18" s="43">
        <f t="shared" si="1"/>
        <v>1</v>
      </c>
      <c r="Y18" s="43">
        <f t="shared" si="2"/>
        <v>0</v>
      </c>
      <c r="Z18" s="43">
        <f t="shared" si="3"/>
        <v>0</v>
      </c>
      <c r="AA18" s="43">
        <f t="shared" si="4"/>
        <v>1</v>
      </c>
      <c r="AB18" s="43">
        <f t="shared" si="5"/>
        <v>0</v>
      </c>
      <c r="AC18" s="43">
        <f t="shared" si="6"/>
        <v>1</v>
      </c>
      <c r="AD18" s="43">
        <f t="shared" si="7"/>
        <v>0</v>
      </c>
      <c r="AE18" s="43">
        <f t="shared" si="8"/>
        <v>0</v>
      </c>
      <c r="AF18" s="43">
        <f t="shared" si="9"/>
        <v>0</v>
      </c>
      <c r="AG18" s="43">
        <f t="shared" si="10"/>
        <v>0</v>
      </c>
      <c r="AH18" s="43">
        <f t="shared" si="11"/>
        <v>0</v>
      </c>
      <c r="AI18" s="43">
        <f t="shared" si="12"/>
        <v>0</v>
      </c>
      <c r="AJ18" s="43">
        <f t="shared" si="13"/>
        <v>1</v>
      </c>
      <c r="AK18" s="43">
        <f t="shared" si="13"/>
        <v>0</v>
      </c>
      <c r="AL18" s="43">
        <f t="shared" si="13"/>
        <v>1</v>
      </c>
      <c r="AM18" s="43">
        <f t="shared" si="13"/>
        <v>0</v>
      </c>
      <c r="AN18" s="638">
        <f t="shared" si="14"/>
        <v>0.29411764705882354</v>
      </c>
    </row>
    <row r="19" spans="1:40" ht="14.2" customHeight="1" x14ac:dyDescent="0.35">
      <c r="A19" s="250" t="s">
        <v>330</v>
      </c>
      <c r="B19" s="110" t="s">
        <v>499</v>
      </c>
      <c r="C19" s="113">
        <v>149.1</v>
      </c>
      <c r="D19" s="111">
        <v>15.678599999999999</v>
      </c>
      <c r="E19" s="111">
        <v>59.12</v>
      </c>
      <c r="F19" s="112">
        <v>139.69973400000001</v>
      </c>
      <c r="G19" s="113">
        <v>181.7894713</v>
      </c>
      <c r="H19" s="113">
        <v>83.920199490000002</v>
      </c>
      <c r="I19" s="113">
        <v>128.12191079999999</v>
      </c>
      <c r="J19" s="113">
        <v>196.66908520000001</v>
      </c>
      <c r="K19" s="113">
        <v>146.0769492</v>
      </c>
      <c r="L19" s="113">
        <v>120.44136760000001</v>
      </c>
      <c r="M19" s="113">
        <v>118.7832629</v>
      </c>
      <c r="N19" s="113">
        <v>203.5562922</v>
      </c>
      <c r="O19" s="113">
        <v>205.1522927</v>
      </c>
      <c r="P19" s="113">
        <v>178.2619751</v>
      </c>
      <c r="Q19" s="113">
        <v>224.1511625</v>
      </c>
      <c r="R19" s="113">
        <v>190.95553029999999</v>
      </c>
      <c r="S19" s="113">
        <v>35.720050669999999</v>
      </c>
      <c r="T19" s="113">
        <v>135.88430460000001</v>
      </c>
      <c r="U19" s="113">
        <v>169.65498099999999</v>
      </c>
      <c r="V19" s="113">
        <v>123.5259956</v>
      </c>
      <c r="W19" s="43">
        <f t="shared" si="0"/>
        <v>1</v>
      </c>
      <c r="X19" s="43">
        <f t="shared" si="1"/>
        <v>0</v>
      </c>
      <c r="Y19" s="43">
        <f t="shared" si="2"/>
        <v>0</v>
      </c>
      <c r="Z19" s="43">
        <f t="shared" si="3"/>
        <v>0</v>
      </c>
      <c r="AA19" s="43">
        <f t="shared" si="4"/>
        <v>1</v>
      </c>
      <c r="AB19" s="43">
        <f t="shared" si="5"/>
        <v>0</v>
      </c>
      <c r="AC19" s="43">
        <f t="shared" si="6"/>
        <v>0</v>
      </c>
      <c r="AD19" s="43">
        <f t="shared" si="7"/>
        <v>0</v>
      </c>
      <c r="AE19" s="43">
        <f t="shared" si="8"/>
        <v>0</v>
      </c>
      <c r="AF19" s="43">
        <f t="shared" si="9"/>
        <v>0</v>
      </c>
      <c r="AG19" s="43">
        <f t="shared" si="10"/>
        <v>1</v>
      </c>
      <c r="AH19" s="43">
        <f t="shared" si="11"/>
        <v>0</v>
      </c>
      <c r="AI19" s="43">
        <f t="shared" si="12"/>
        <v>0</v>
      </c>
      <c r="AJ19" s="43">
        <f t="shared" si="13"/>
        <v>0</v>
      </c>
      <c r="AK19" s="43">
        <f t="shared" si="13"/>
        <v>0</v>
      </c>
      <c r="AL19" s="43">
        <f t="shared" si="13"/>
        <v>0</v>
      </c>
      <c r="AM19" s="43">
        <f t="shared" si="13"/>
        <v>1</v>
      </c>
      <c r="AN19" s="638">
        <f t="shared" si="14"/>
        <v>0.23529411764705882</v>
      </c>
    </row>
    <row r="20" spans="1:40" ht="14.2" customHeight="1" x14ac:dyDescent="0.35">
      <c r="A20" s="251" t="s">
        <v>14</v>
      </c>
      <c r="B20" s="114" t="s">
        <v>422</v>
      </c>
      <c r="C20" s="116">
        <v>145</v>
      </c>
      <c r="D20" s="115">
        <v>15.2385</v>
      </c>
      <c r="E20" s="115">
        <v>58.507142856999998</v>
      </c>
      <c r="F20" s="117">
        <v>53.453297579999997</v>
      </c>
      <c r="G20" s="116">
        <v>177.49135079999999</v>
      </c>
      <c r="H20" s="116">
        <v>129.74120550000001</v>
      </c>
      <c r="I20" s="116">
        <v>110.8487724</v>
      </c>
      <c r="J20" s="116">
        <v>168.47215310000001</v>
      </c>
      <c r="K20" s="116">
        <v>146.57336069999999</v>
      </c>
      <c r="L20" s="116">
        <v>114.2555885</v>
      </c>
      <c r="M20" s="116">
        <v>135.38123569999999</v>
      </c>
      <c r="N20" s="116">
        <v>202.2050413</v>
      </c>
      <c r="O20" s="116">
        <v>225.58251659999999</v>
      </c>
      <c r="P20" s="116" t="s">
        <v>500</v>
      </c>
      <c r="Q20" s="116">
        <v>194.01171489999999</v>
      </c>
      <c r="R20" s="116">
        <v>200.24440269999999</v>
      </c>
      <c r="S20" s="116">
        <v>78.488232420000003</v>
      </c>
      <c r="T20" s="116">
        <v>126.6492758</v>
      </c>
      <c r="U20" s="116">
        <v>193.18507199999999</v>
      </c>
      <c r="V20" s="116">
        <v>80.761863349999999</v>
      </c>
      <c r="W20" s="43">
        <f t="shared" si="0"/>
        <v>0</v>
      </c>
      <c r="X20" s="43">
        <f t="shared" si="1"/>
        <v>0</v>
      </c>
      <c r="Y20" s="43">
        <f t="shared" si="2"/>
        <v>0</v>
      </c>
      <c r="Z20" s="43">
        <f t="shared" si="3"/>
        <v>0</v>
      </c>
      <c r="AA20" s="43">
        <f t="shared" si="4"/>
        <v>0</v>
      </c>
      <c r="AB20" s="43">
        <f t="shared" si="5"/>
        <v>0</v>
      </c>
      <c r="AC20" s="43">
        <f t="shared" si="6"/>
        <v>0</v>
      </c>
      <c r="AD20" s="43">
        <f t="shared" si="7"/>
        <v>1</v>
      </c>
      <c r="AE20" s="43">
        <f t="shared" si="8"/>
        <v>0</v>
      </c>
      <c r="AF20" s="43">
        <f t="shared" si="9"/>
        <v>0</v>
      </c>
      <c r="AG20" s="43">
        <f t="shared" si="10"/>
        <v>1</v>
      </c>
      <c r="AH20" s="43">
        <f t="shared" si="11"/>
        <v>0</v>
      </c>
      <c r="AI20" s="43">
        <f t="shared" si="12"/>
        <v>0</v>
      </c>
      <c r="AJ20" s="43">
        <f t="shared" ref="AJ20:AM20" si="15">IF(S20&gt;S$21,1,0)</f>
        <v>1</v>
      </c>
      <c r="AK20" s="43">
        <f t="shared" si="15"/>
        <v>0</v>
      </c>
      <c r="AL20" s="43">
        <f t="shared" si="15"/>
        <v>1</v>
      </c>
      <c r="AM20" s="43">
        <f t="shared" si="15"/>
        <v>0</v>
      </c>
      <c r="AN20" s="638">
        <f t="shared" si="14"/>
        <v>0.23529411764705882</v>
      </c>
    </row>
    <row r="21" spans="1:40" ht="15" customHeight="1" thickBot="1" x14ac:dyDescent="0.45">
      <c r="A21" s="31"/>
      <c r="B21" s="31" t="s">
        <v>16</v>
      </c>
      <c r="C21" s="32">
        <v>163.8235294117647</v>
      </c>
      <c r="D21" s="79">
        <v>15.197394117647059</v>
      </c>
      <c r="E21" s="79">
        <v>59.723977591058819</v>
      </c>
      <c r="F21" s="92">
        <v>108.01859735235294</v>
      </c>
      <c r="G21" s="32">
        <v>191.14529157058826</v>
      </c>
      <c r="H21" s="32">
        <v>135.5014122682353</v>
      </c>
      <c r="I21" s="32">
        <v>159.85153798823532</v>
      </c>
      <c r="J21" s="32">
        <v>195.89161526250001</v>
      </c>
      <c r="K21" s="32">
        <v>158.50696286470588</v>
      </c>
      <c r="L21" s="32">
        <v>158.52817263749998</v>
      </c>
      <c r="M21" s="32">
        <v>127.08304854562498</v>
      </c>
      <c r="N21" s="32">
        <v>211.08349128823531</v>
      </c>
      <c r="O21" s="32">
        <v>226.46009385294118</v>
      </c>
      <c r="P21" s="32">
        <v>174.74281263750001</v>
      </c>
      <c r="Q21" s="32">
        <v>229.27887805294114</v>
      </c>
      <c r="R21" s="32">
        <v>210.99776550000004</v>
      </c>
      <c r="S21" s="32">
        <v>76.670570190588265</v>
      </c>
      <c r="T21" s="32">
        <v>148.39772768666666</v>
      </c>
      <c r="U21" s="32">
        <v>187.62967552000003</v>
      </c>
      <c r="V21" s="32">
        <v>118.26828805000001</v>
      </c>
    </row>
    <row r="22" spans="1:40" ht="11.95" customHeight="1" x14ac:dyDescent="0.35">
      <c r="A22" s="19"/>
      <c r="B22" s="40"/>
      <c r="C22" s="40"/>
      <c r="D22" s="41"/>
      <c r="E22" s="41"/>
      <c r="F22" s="42"/>
      <c r="G22" s="118"/>
      <c r="H22" s="118"/>
      <c r="I22" s="118"/>
      <c r="J22" s="118"/>
      <c r="K22" s="118"/>
      <c r="L22" s="118"/>
      <c r="M22" s="118"/>
      <c r="N22" s="118"/>
      <c r="O22" s="118"/>
      <c r="P22" s="118"/>
      <c r="S22" s="118"/>
    </row>
    <row r="23" spans="1:40" ht="11.95" customHeight="1" x14ac:dyDescent="0.35">
      <c r="A23" s="19"/>
      <c r="B23" s="44"/>
      <c r="C23" s="40"/>
      <c r="D23" s="41"/>
      <c r="G23" s="118"/>
      <c r="H23" s="118"/>
      <c r="I23" s="118"/>
      <c r="J23" s="118"/>
      <c r="K23" s="118"/>
      <c r="L23" s="118"/>
      <c r="M23" s="118"/>
      <c r="N23" s="118"/>
      <c r="O23" s="118"/>
      <c r="P23" s="118"/>
      <c r="S23" s="118"/>
    </row>
    <row r="24" spans="1:40" ht="11.95" customHeight="1" x14ac:dyDescent="0.4">
      <c r="A24" s="19"/>
      <c r="B24" s="45"/>
      <c r="C24" s="40"/>
      <c r="D24" s="41"/>
      <c r="G24" s="118"/>
      <c r="H24" s="118"/>
      <c r="I24" s="118"/>
      <c r="J24" s="118"/>
      <c r="K24" s="118"/>
      <c r="L24" s="118"/>
      <c r="M24" s="118"/>
      <c r="N24" s="118"/>
      <c r="O24" s="118"/>
      <c r="P24" s="118"/>
      <c r="S24" s="118"/>
    </row>
    <row r="25" spans="1:40" ht="11.95" customHeight="1" x14ac:dyDescent="0.35">
      <c r="A25" s="19"/>
      <c r="B25" s="40"/>
      <c r="C25" s="40"/>
      <c r="D25" s="40"/>
      <c r="E25" s="40"/>
      <c r="F25" s="40"/>
      <c r="G25" s="40"/>
      <c r="H25" s="40"/>
    </row>
    <row r="26" spans="1:40" ht="11.95" customHeight="1" x14ac:dyDescent="0.4">
      <c r="A26" s="19"/>
      <c r="B26" s="45"/>
      <c r="C26" s="45"/>
      <c r="D26" s="45"/>
      <c r="E26" s="45"/>
      <c r="F26" s="45"/>
      <c r="G26" s="45"/>
      <c r="H26" s="45"/>
      <c r="I26" s="45"/>
      <c r="J26" s="45"/>
      <c r="K26" s="45"/>
      <c r="L26" s="45"/>
      <c r="M26" s="45"/>
      <c r="N26" s="45"/>
      <c r="O26" s="45"/>
      <c r="P26" s="45"/>
      <c r="S26" s="45"/>
    </row>
    <row r="27" spans="1:40" ht="11.95" customHeight="1" x14ac:dyDescent="0.35">
      <c r="A27" s="19"/>
      <c r="M27" s="118"/>
      <c r="N27" s="118"/>
      <c r="O27" s="118"/>
      <c r="P27" s="118"/>
      <c r="S27" s="118"/>
    </row>
    <row r="28" spans="1:40" ht="11.95" customHeight="1" x14ac:dyDescent="0.35">
      <c r="A28" s="19"/>
      <c r="M28" s="40"/>
      <c r="N28" s="40"/>
      <c r="O28" s="40"/>
      <c r="P28" s="40"/>
      <c r="S28" s="40"/>
    </row>
    <row r="29" spans="1:40" ht="11.95" customHeight="1" x14ac:dyDescent="0.35"/>
    <row r="30" spans="1:40" ht="11.95" customHeight="1" x14ac:dyDescent="0.35">
      <c r="J30" s="109"/>
    </row>
    <row r="31" spans="1:40" ht="11.95" customHeight="1" x14ac:dyDescent="0.35">
      <c r="G31" s="43" t="s">
        <v>34</v>
      </c>
    </row>
    <row r="32" spans="1:40" ht="11.95" customHeight="1" x14ac:dyDescent="0.35">
      <c r="K32" s="43" t="s">
        <v>34</v>
      </c>
    </row>
    <row r="33" spans="6:21" ht="11.95" customHeight="1" x14ac:dyDescent="0.35">
      <c r="F33" s="109"/>
      <c r="G33" s="109"/>
      <c r="H33" s="109"/>
      <c r="I33" s="109"/>
      <c r="J33" s="109"/>
      <c r="K33" s="109"/>
      <c r="L33" s="109"/>
      <c r="M33" s="109"/>
      <c r="N33" s="109"/>
      <c r="O33" s="109"/>
      <c r="P33" s="109"/>
      <c r="Q33" s="109"/>
      <c r="R33" s="109"/>
      <c r="S33" s="109"/>
      <c r="T33" s="109"/>
      <c r="U33" s="109"/>
    </row>
    <row r="34" spans="6:21" ht="11.95" customHeight="1" x14ac:dyDescent="0.35"/>
    <row r="35" spans="6:21" ht="11.95" customHeight="1" x14ac:dyDescent="0.35"/>
    <row r="36" spans="6:21" ht="11.95" customHeight="1" x14ac:dyDescent="0.35">
      <c r="F36" s="119"/>
      <c r="G36" s="119"/>
      <c r="H36" s="119"/>
      <c r="N36" s="119"/>
      <c r="O36" s="119"/>
      <c r="P36" s="119"/>
      <c r="S36" s="119"/>
    </row>
    <row r="37" spans="6:21" ht="11.95" customHeight="1" x14ac:dyDescent="0.35"/>
  </sheetData>
  <mergeCells count="1">
    <mergeCell ref="A1:P1"/>
  </mergeCells>
  <conditionalFormatting sqref="A4:A20">
    <cfRule type="containsText" priority="7" stopIfTrue="1" operator="containsText" text="AA">
      <formula>NOT(ISERROR(SEARCH("AA",A4)))</formula>
    </cfRule>
    <cfRule type="containsText" dxfId="1004" priority="8" operator="containsText" text="A">
      <formula>NOT(ISERROR(SEARCH("A",A4)))</formula>
    </cfRule>
  </conditionalFormatting>
  <conditionalFormatting sqref="F4:F20">
    <cfRule type="top10" dxfId="1003" priority="996" rank="1"/>
    <cfRule type="aboveAverage" dxfId="1002" priority="997"/>
  </conditionalFormatting>
  <conditionalFormatting sqref="G4:G20">
    <cfRule type="top10" dxfId="1001" priority="998" rank="1"/>
    <cfRule type="aboveAverage" dxfId="1000" priority="999"/>
  </conditionalFormatting>
  <conditionalFormatting sqref="H4:H20">
    <cfRule type="top10" dxfId="999" priority="1000" rank="1"/>
    <cfRule type="aboveAverage" dxfId="998" priority="1001"/>
  </conditionalFormatting>
  <conditionalFormatting sqref="I4:I20">
    <cfRule type="top10" dxfId="997" priority="1002" rank="1"/>
    <cfRule type="aboveAverage" dxfId="996" priority="1003"/>
  </conditionalFormatting>
  <conditionalFormatting sqref="J4:J20">
    <cfRule type="top10" dxfId="995" priority="1004" rank="1"/>
    <cfRule type="aboveAverage" dxfId="994" priority="1005"/>
  </conditionalFormatting>
  <conditionalFormatting sqref="K4:K20">
    <cfRule type="top10" dxfId="993" priority="1006" rank="1"/>
    <cfRule type="aboveAverage" dxfId="992" priority="1007"/>
  </conditionalFormatting>
  <conditionalFormatting sqref="L4:L20">
    <cfRule type="top10" dxfId="991" priority="1008" rank="1"/>
    <cfRule type="aboveAverage" dxfId="990" priority="1009"/>
  </conditionalFormatting>
  <conditionalFormatting sqref="M4:M20">
    <cfRule type="top10" dxfId="989" priority="1010" rank="1"/>
    <cfRule type="aboveAverage" dxfId="988" priority="1011"/>
  </conditionalFormatting>
  <conditionalFormatting sqref="O4:O20">
    <cfRule type="top10" dxfId="987" priority="1012" rank="1"/>
    <cfRule type="aboveAverage" dxfId="986" priority="1013"/>
  </conditionalFormatting>
  <conditionalFormatting sqref="P4:P20">
    <cfRule type="top10" dxfId="985" priority="1014" rank="1"/>
    <cfRule type="aboveAverage" dxfId="984" priority="1015"/>
  </conditionalFormatting>
  <conditionalFormatting sqref="Q4:Q20">
    <cfRule type="top10" dxfId="983" priority="1016" rank="1"/>
    <cfRule type="aboveAverage" dxfId="982" priority="1017"/>
  </conditionalFormatting>
  <conditionalFormatting sqref="R4:R20 U4:U20">
    <cfRule type="top10" dxfId="981" priority="1018" rank="1"/>
    <cfRule type="aboveAverage" dxfId="980" priority="1019"/>
  </conditionalFormatting>
  <conditionalFormatting sqref="C4:C20">
    <cfRule type="top10" dxfId="979" priority="1020" rank="1"/>
    <cfRule type="aboveAverage" dxfId="978" priority="1021"/>
  </conditionalFormatting>
  <conditionalFormatting sqref="N4:N20">
    <cfRule type="top10" dxfId="977" priority="1022" rank="1"/>
    <cfRule type="aboveAverage" dxfId="976" priority="1023"/>
  </conditionalFormatting>
  <conditionalFormatting sqref="S4:S20">
    <cfRule type="top10" dxfId="975" priority="3" rank="1"/>
    <cfRule type="aboveAverage" dxfId="974" priority="4"/>
  </conditionalFormatting>
  <conditionalFormatting sqref="T4:T20">
    <cfRule type="top10" dxfId="973" priority="5" rank="1"/>
    <cfRule type="aboveAverage" dxfId="972" priority="6"/>
  </conditionalFormatting>
  <conditionalFormatting sqref="V4:V20">
    <cfRule type="top10" dxfId="971" priority="1" rank="1"/>
    <cfRule type="aboveAverage" dxfId="970" priority="2"/>
  </conditionalFormatting>
  <pageMargins left="0.5" right="0.5" top="0.5" bottom="0.5" header="0.3" footer="0.3"/>
  <pageSetup paperSize="5"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tabColor theme="6" tint="0.59999389629810485"/>
    <pageSetUpPr fitToPage="1"/>
  </sheetPr>
  <dimension ref="A1:P27"/>
  <sheetViews>
    <sheetView zoomScaleNormal="100" workbookViewId="0">
      <selection activeCell="A5" sqref="A5:A13"/>
    </sheetView>
  </sheetViews>
  <sheetFormatPr defaultColWidth="9.19921875" defaultRowHeight="12.75" x14ac:dyDescent="0.35"/>
  <cols>
    <col min="1" max="1" width="33.53125" style="12" customWidth="1"/>
    <col min="2" max="3" width="10.59765625" style="544" customWidth="1"/>
    <col min="4" max="7" width="10.46484375" style="12" customWidth="1"/>
    <col min="8" max="11" width="11.46484375" style="12" customWidth="1"/>
    <col min="12" max="12" width="11.19921875" style="12" customWidth="1"/>
    <col min="13" max="13" width="10.46484375" style="12" customWidth="1"/>
    <col min="14" max="15" width="11.46484375" style="12" customWidth="1"/>
    <col min="16" max="16384" width="9.19921875" style="12"/>
  </cols>
  <sheetData>
    <row r="1" spans="1:15" ht="30" customHeight="1" thickBot="1" x14ac:dyDescent="0.45">
      <c r="A1" s="731" t="s">
        <v>694</v>
      </c>
      <c r="B1" s="731"/>
      <c r="C1" s="731"/>
      <c r="D1" s="731"/>
      <c r="E1" s="731"/>
      <c r="F1" s="731"/>
      <c r="G1" s="731"/>
      <c r="H1" s="731"/>
      <c r="I1" s="731"/>
      <c r="J1" s="731"/>
      <c r="K1" s="731"/>
      <c r="L1" s="731"/>
      <c r="M1" s="731"/>
      <c r="N1" s="731"/>
      <c r="O1" s="731"/>
    </row>
    <row r="2" spans="1:15" ht="13.5" thickBot="1" x14ac:dyDescent="0.45">
      <c r="A2" s="33"/>
      <c r="B2" s="538"/>
      <c r="C2" s="538"/>
      <c r="D2" s="728" t="s">
        <v>31</v>
      </c>
      <c r="E2" s="729"/>
      <c r="F2" s="729"/>
      <c r="G2" s="730"/>
      <c r="H2" s="728" t="s">
        <v>29</v>
      </c>
      <c r="I2" s="729"/>
      <c r="J2" s="729"/>
      <c r="K2" s="729"/>
      <c r="L2" s="728" t="s">
        <v>30</v>
      </c>
      <c r="M2" s="729"/>
      <c r="N2" s="729"/>
      <c r="O2" s="729"/>
    </row>
    <row r="3" spans="1:15" ht="47.2" customHeight="1" x14ac:dyDescent="0.4">
      <c r="A3" s="30" t="s">
        <v>630</v>
      </c>
      <c r="B3" s="532" t="s">
        <v>626</v>
      </c>
      <c r="C3" s="532" t="s">
        <v>627</v>
      </c>
      <c r="D3" s="95" t="s">
        <v>52</v>
      </c>
      <c r="E3" s="88" t="s">
        <v>77</v>
      </c>
      <c r="F3" s="88" t="s">
        <v>78</v>
      </c>
      <c r="G3" s="294" t="s">
        <v>289</v>
      </c>
      <c r="H3" s="95" t="s">
        <v>81</v>
      </c>
      <c r="I3" s="88" t="s">
        <v>77</v>
      </c>
      <c r="J3" s="88" t="s">
        <v>78</v>
      </c>
      <c r="K3" s="88" t="s">
        <v>290</v>
      </c>
      <c r="L3" s="343" t="s">
        <v>80</v>
      </c>
      <c r="M3" s="88" t="s">
        <v>77</v>
      </c>
      <c r="N3" s="88" t="s">
        <v>78</v>
      </c>
      <c r="O3" s="88" t="s">
        <v>290</v>
      </c>
    </row>
    <row r="4" spans="1:15" s="34" customFormat="1" ht="65.650000000000006" hidden="1" x14ac:dyDescent="0.4">
      <c r="A4" s="80" t="s">
        <v>51</v>
      </c>
      <c r="B4" s="539" t="s">
        <v>92</v>
      </c>
      <c r="C4" s="539" t="s">
        <v>93</v>
      </c>
      <c r="D4" s="95" t="s">
        <v>174</v>
      </c>
      <c r="E4" s="88" t="s">
        <v>175</v>
      </c>
      <c r="F4" s="88" t="s">
        <v>176</v>
      </c>
      <c r="G4" s="294" t="s">
        <v>298</v>
      </c>
      <c r="H4" s="95" t="s">
        <v>171</v>
      </c>
      <c r="I4" s="88" t="s">
        <v>172</v>
      </c>
      <c r="J4" s="88" t="s">
        <v>173</v>
      </c>
      <c r="K4" s="120" t="s">
        <v>300</v>
      </c>
      <c r="L4" s="95" t="s">
        <v>168</v>
      </c>
      <c r="M4" s="88" t="s">
        <v>169</v>
      </c>
      <c r="N4" s="88" t="s">
        <v>170</v>
      </c>
      <c r="O4" s="88" t="s">
        <v>299</v>
      </c>
    </row>
    <row r="5" spans="1:15" x14ac:dyDescent="0.35">
      <c r="A5" s="54" t="s">
        <v>692</v>
      </c>
      <c r="B5" s="540" t="s">
        <v>13</v>
      </c>
      <c r="C5" s="540" t="s">
        <v>37</v>
      </c>
      <c r="D5" s="121">
        <f t="shared" ref="D5:D13" si="0">AVERAGE(L5,H5)</f>
        <v>168.13</v>
      </c>
      <c r="E5" s="57">
        <f t="shared" ref="E5:E13" si="1">AVERAGE(M5,I5)</f>
        <v>16.405900000000003</v>
      </c>
      <c r="F5" s="57">
        <f t="shared" ref="F5:F13" si="2">AVERAGE(N5,J5)</f>
        <v>56.090492857000001</v>
      </c>
      <c r="G5" s="123" t="str">
        <f t="shared" ref="G5:G13" si="3">IF(AND(O5="*",K5="*"),"*","")</f>
        <v>*</v>
      </c>
      <c r="H5" s="121">
        <v>156.86000000000001</v>
      </c>
      <c r="I5" s="57">
        <v>17.665600000000001</v>
      </c>
      <c r="J5" s="57">
        <v>52.366700000000002</v>
      </c>
      <c r="K5" s="57" t="s">
        <v>690</v>
      </c>
      <c r="L5" s="344">
        <v>179.4</v>
      </c>
      <c r="M5" s="56">
        <v>15.1462</v>
      </c>
      <c r="N5" s="56">
        <v>59.814285714</v>
      </c>
      <c r="O5" s="56" t="s">
        <v>690</v>
      </c>
    </row>
    <row r="6" spans="1:15" x14ac:dyDescent="0.35">
      <c r="A6" s="345" t="s">
        <v>693</v>
      </c>
      <c r="B6" s="541" t="s">
        <v>13</v>
      </c>
      <c r="C6" s="541" t="s">
        <v>233</v>
      </c>
      <c r="D6" s="346">
        <f t="shared" si="0"/>
        <v>168.05</v>
      </c>
      <c r="E6" s="347">
        <f t="shared" si="1"/>
        <v>16.299900000000001</v>
      </c>
      <c r="F6" s="347">
        <f t="shared" si="2"/>
        <v>57.283333333499996</v>
      </c>
      <c r="G6" s="348" t="str">
        <f t="shared" si="3"/>
        <v>*</v>
      </c>
      <c r="H6" s="346">
        <v>159.4</v>
      </c>
      <c r="I6" s="347">
        <v>17.464099999999998</v>
      </c>
      <c r="J6" s="347">
        <v>54.8</v>
      </c>
      <c r="K6" s="347" t="s">
        <v>690</v>
      </c>
      <c r="L6" s="349">
        <v>176.7</v>
      </c>
      <c r="M6" s="350">
        <v>15.1357</v>
      </c>
      <c r="N6" s="350">
        <v>59.766666667000003</v>
      </c>
      <c r="O6" s="350" t="s">
        <v>690</v>
      </c>
    </row>
    <row r="7" spans="1:15" x14ac:dyDescent="0.35">
      <c r="A7" s="54" t="s">
        <v>599</v>
      </c>
      <c r="B7" s="540" t="s">
        <v>13</v>
      </c>
      <c r="C7" s="540" t="s">
        <v>37</v>
      </c>
      <c r="D7" s="121">
        <f t="shared" si="0"/>
        <v>166.04000000000002</v>
      </c>
      <c r="E7" s="57">
        <f t="shared" si="1"/>
        <v>15.964850000000002</v>
      </c>
      <c r="F7" s="57">
        <f t="shared" si="2"/>
        <v>55.946666666499993</v>
      </c>
      <c r="G7" s="123" t="str">
        <f t="shared" si="3"/>
        <v>*</v>
      </c>
      <c r="H7" s="121">
        <v>164.08</v>
      </c>
      <c r="I7" s="57">
        <v>17.072600000000001</v>
      </c>
      <c r="J7" s="57">
        <v>52.3</v>
      </c>
      <c r="K7" s="57" t="s">
        <v>690</v>
      </c>
      <c r="L7" s="344">
        <v>168</v>
      </c>
      <c r="M7" s="56">
        <v>14.857100000000001</v>
      </c>
      <c r="N7" s="56">
        <v>59.593333332999997</v>
      </c>
      <c r="O7" s="56" t="s">
        <v>690</v>
      </c>
    </row>
    <row r="8" spans="1:15" x14ac:dyDescent="0.35">
      <c r="A8" s="345" t="s">
        <v>201</v>
      </c>
      <c r="B8" s="541" t="s">
        <v>13</v>
      </c>
      <c r="C8" s="541" t="s">
        <v>37</v>
      </c>
      <c r="D8" s="346">
        <f t="shared" si="0"/>
        <v>165.85</v>
      </c>
      <c r="E8" s="347">
        <f t="shared" si="1"/>
        <v>16.2638</v>
      </c>
      <c r="F8" s="347">
        <f t="shared" si="2"/>
        <v>58.079983333500003</v>
      </c>
      <c r="G8" s="348" t="str">
        <f t="shared" si="3"/>
        <v>*</v>
      </c>
      <c r="H8" s="346">
        <v>157.69999999999999</v>
      </c>
      <c r="I8" s="347">
        <v>17.4133</v>
      </c>
      <c r="J8" s="347">
        <v>56.433300000000003</v>
      </c>
      <c r="K8" s="347" t="s">
        <v>690</v>
      </c>
      <c r="L8" s="349">
        <v>174</v>
      </c>
      <c r="M8" s="350">
        <v>15.1143</v>
      </c>
      <c r="N8" s="350">
        <v>59.726666667000003</v>
      </c>
      <c r="O8" s="350" t="s">
        <v>690</v>
      </c>
    </row>
    <row r="9" spans="1:15" x14ac:dyDescent="0.35">
      <c r="A9" s="54" t="s">
        <v>323</v>
      </c>
      <c r="B9" s="540" t="s">
        <v>13</v>
      </c>
      <c r="C9" s="540" t="s">
        <v>37</v>
      </c>
      <c r="D9" s="121">
        <f t="shared" si="0"/>
        <v>165.57999999999998</v>
      </c>
      <c r="E9" s="57">
        <f t="shared" si="1"/>
        <v>16.360150000000001</v>
      </c>
      <c r="F9" s="57">
        <f t="shared" si="2"/>
        <v>57.738461538499998</v>
      </c>
      <c r="G9" s="123" t="str">
        <f t="shared" si="3"/>
        <v>*</v>
      </c>
      <c r="H9" s="121">
        <v>156.66</v>
      </c>
      <c r="I9" s="57">
        <v>17.4741</v>
      </c>
      <c r="J9" s="57">
        <v>55.8</v>
      </c>
      <c r="K9" s="57" t="s">
        <v>690</v>
      </c>
      <c r="L9" s="344">
        <v>174.5</v>
      </c>
      <c r="M9" s="56">
        <v>15.2462</v>
      </c>
      <c r="N9" s="56">
        <v>59.676923076999998</v>
      </c>
      <c r="O9" s="56" t="s">
        <v>690</v>
      </c>
    </row>
    <row r="10" spans="1:15" x14ac:dyDescent="0.35">
      <c r="A10" s="345" t="s">
        <v>594</v>
      </c>
      <c r="B10" s="541" t="s">
        <v>13</v>
      </c>
      <c r="C10" s="541" t="s">
        <v>37</v>
      </c>
      <c r="D10" s="346">
        <f t="shared" si="0"/>
        <v>162.59</v>
      </c>
      <c r="E10" s="347">
        <f t="shared" si="1"/>
        <v>15.986649999999999</v>
      </c>
      <c r="F10" s="347">
        <f t="shared" si="2"/>
        <v>56.079983333500003</v>
      </c>
      <c r="G10" s="348" t="str">
        <f t="shared" si="3"/>
        <v>*</v>
      </c>
      <c r="H10" s="346">
        <v>158.58000000000001</v>
      </c>
      <c r="I10" s="347">
        <v>16.951899999999998</v>
      </c>
      <c r="J10" s="347">
        <v>51.933300000000003</v>
      </c>
      <c r="K10" s="347" t="s">
        <v>690</v>
      </c>
      <c r="L10" s="349">
        <v>166.6</v>
      </c>
      <c r="M10" s="350">
        <v>15.0214</v>
      </c>
      <c r="N10" s="350">
        <v>60.226666667000003</v>
      </c>
      <c r="O10" s="350" t="s">
        <v>690</v>
      </c>
    </row>
    <row r="11" spans="1:15" x14ac:dyDescent="0.35">
      <c r="A11" s="54" t="s">
        <v>200</v>
      </c>
      <c r="B11" s="540" t="s">
        <v>13</v>
      </c>
      <c r="C11" s="540" t="s">
        <v>189</v>
      </c>
      <c r="D11" s="121">
        <f t="shared" si="0"/>
        <v>161.82</v>
      </c>
      <c r="E11" s="57">
        <f t="shared" si="1"/>
        <v>16.6448</v>
      </c>
      <c r="F11" s="57">
        <f t="shared" si="2"/>
        <v>57.49</v>
      </c>
      <c r="G11" s="123" t="str">
        <f t="shared" si="3"/>
        <v>*</v>
      </c>
      <c r="H11" s="121">
        <v>159.04</v>
      </c>
      <c r="I11" s="57">
        <v>17.4467</v>
      </c>
      <c r="J11" s="57">
        <v>55.2</v>
      </c>
      <c r="K11" s="57" t="s">
        <v>690</v>
      </c>
      <c r="L11" s="344">
        <v>164.6</v>
      </c>
      <c r="M11" s="56">
        <v>15.8429</v>
      </c>
      <c r="N11" s="56">
        <v>59.78</v>
      </c>
      <c r="O11" s="56" t="s">
        <v>690</v>
      </c>
    </row>
    <row r="12" spans="1:15" x14ac:dyDescent="0.35">
      <c r="A12" s="345" t="s">
        <v>383</v>
      </c>
      <c r="B12" s="541" t="s">
        <v>13</v>
      </c>
      <c r="C12" s="541" t="s">
        <v>37</v>
      </c>
      <c r="D12" s="346">
        <f t="shared" si="0"/>
        <v>160.38499999999999</v>
      </c>
      <c r="E12" s="347">
        <f t="shared" si="1"/>
        <v>16.238849999999999</v>
      </c>
      <c r="F12" s="347">
        <f t="shared" si="2"/>
        <v>56.303333333499999</v>
      </c>
      <c r="G12" s="348" t="str">
        <f t="shared" si="3"/>
        <v>*</v>
      </c>
      <c r="H12" s="346">
        <v>154.27000000000001</v>
      </c>
      <c r="I12" s="347">
        <v>17.2563</v>
      </c>
      <c r="J12" s="347">
        <v>52.9</v>
      </c>
      <c r="K12" s="347" t="s">
        <v>690</v>
      </c>
      <c r="L12" s="349">
        <v>166.5</v>
      </c>
      <c r="M12" s="350">
        <v>15.221399999999999</v>
      </c>
      <c r="N12" s="350">
        <v>59.706666667</v>
      </c>
      <c r="O12" s="350" t="s">
        <v>690</v>
      </c>
    </row>
    <row r="13" spans="1:15" x14ac:dyDescent="0.35">
      <c r="A13" s="345" t="s">
        <v>415</v>
      </c>
      <c r="B13" s="541" t="s">
        <v>13</v>
      </c>
      <c r="C13" s="541" t="s">
        <v>37</v>
      </c>
      <c r="D13" s="346">
        <f t="shared" si="0"/>
        <v>160.07999999999998</v>
      </c>
      <c r="E13" s="347">
        <f t="shared" si="1"/>
        <v>16.193449999999999</v>
      </c>
      <c r="F13" s="347">
        <f t="shared" si="2"/>
        <v>56.413078571500002</v>
      </c>
      <c r="G13" s="348" t="str">
        <f t="shared" si="3"/>
        <v/>
      </c>
      <c r="H13" s="346">
        <v>157.16</v>
      </c>
      <c r="I13" s="347">
        <v>17.340699999999998</v>
      </c>
      <c r="J13" s="347">
        <v>53.433300000000003</v>
      </c>
      <c r="K13" s="347" t="s">
        <v>690</v>
      </c>
      <c r="L13" s="349">
        <v>163</v>
      </c>
      <c r="M13" s="350">
        <v>15.046200000000001</v>
      </c>
      <c r="N13" s="350">
        <v>59.392857143000001</v>
      </c>
      <c r="O13" s="350"/>
    </row>
    <row r="14" spans="1:15" ht="13.5" thickBot="1" x14ac:dyDescent="0.45">
      <c r="A14" s="76" t="s">
        <v>16</v>
      </c>
      <c r="B14" s="542"/>
      <c r="C14" s="542"/>
      <c r="D14" s="122">
        <f>AVERAGE(D13)</f>
        <v>160.07999999999998</v>
      </c>
      <c r="E14" s="78">
        <f t="shared" ref="E14:F14" si="4">AVERAGE(E13)</f>
        <v>16.193449999999999</v>
      </c>
      <c r="F14" s="78">
        <f t="shared" si="4"/>
        <v>56.413078571500002</v>
      </c>
      <c r="G14" s="124"/>
      <c r="H14" s="122">
        <f>AVERAGE(H13)</f>
        <v>157.16</v>
      </c>
      <c r="I14" s="78">
        <f t="shared" ref="I14" si="5">AVERAGE(I13)</f>
        <v>17.340699999999998</v>
      </c>
      <c r="J14" s="78">
        <f t="shared" ref="J14" si="6">AVERAGE(J13)</f>
        <v>53.433300000000003</v>
      </c>
      <c r="K14" s="124"/>
      <c r="L14" s="122">
        <f>AVERAGE(L13)</f>
        <v>163</v>
      </c>
      <c r="M14" s="78">
        <f t="shared" ref="M14" si="7">AVERAGE(M13)</f>
        <v>15.046200000000001</v>
      </c>
      <c r="N14" s="78">
        <f t="shared" ref="N14" si="8">AVERAGE(N13)</f>
        <v>59.392857143000001</v>
      </c>
      <c r="O14" s="78"/>
    </row>
    <row r="15" spans="1:15" ht="13.15" x14ac:dyDescent="0.4">
      <c r="A15" s="13"/>
      <c r="B15" s="543"/>
      <c r="C15" s="543"/>
      <c r="D15" s="14"/>
      <c r="E15" s="16"/>
      <c r="F15" s="16"/>
      <c r="G15" s="16"/>
      <c r="H15" s="14"/>
      <c r="I15" s="16"/>
      <c r="J15" s="16"/>
      <c r="K15" s="16"/>
      <c r="L15" s="14"/>
      <c r="M15" s="16"/>
      <c r="N15" s="15"/>
      <c r="O15" s="15"/>
    </row>
    <row r="20" spans="1:16" x14ac:dyDescent="0.35">
      <c r="M20" s="15"/>
    </row>
    <row r="22" spans="1:16" x14ac:dyDescent="0.35">
      <c r="P22" s="58" t="s">
        <v>34</v>
      </c>
    </row>
    <row r="23" spans="1:16" ht="14.25" x14ac:dyDescent="0.35">
      <c r="A23" s="17"/>
      <c r="B23" s="545"/>
      <c r="C23" s="545"/>
      <c r="D23" s="17"/>
      <c r="E23" s="17"/>
      <c r="F23" s="17"/>
      <c r="G23" s="17"/>
      <c r="H23" s="17"/>
      <c r="I23" s="17"/>
      <c r="L23" s="17"/>
      <c r="M23" s="17"/>
      <c r="N23" s="17"/>
      <c r="O23" s="17"/>
    </row>
    <row r="26" spans="1:16" x14ac:dyDescent="0.35">
      <c r="L26" s="58" t="s">
        <v>34</v>
      </c>
    </row>
    <row r="27" spans="1:16" x14ac:dyDescent="0.35">
      <c r="N27" s="58" t="s">
        <v>34</v>
      </c>
      <c r="O27" s="58"/>
    </row>
  </sheetData>
  <sortState xmlns:xlrd2="http://schemas.microsoft.com/office/spreadsheetml/2017/richdata2" ref="A5:P13">
    <sortCondition descending="1" ref="D5:D13"/>
  </sortState>
  <mergeCells count="4">
    <mergeCell ref="D2:G2"/>
    <mergeCell ref="L2:O2"/>
    <mergeCell ref="H2:K2"/>
    <mergeCell ref="A1:O1"/>
  </mergeCells>
  <conditionalFormatting sqref="A5:O13">
    <cfRule type="expression" dxfId="969" priority="1">
      <formula>MOD(ROW(),2)=0</formula>
    </cfRule>
  </conditionalFormatting>
  <pageMargins left="0.5" right="0.5" top="0.5" bottom="0.5" header="0.3" footer="0.3"/>
  <pageSetup paperSize="5" scale="8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7">
    <tabColor theme="6" tint="0.59999389629810485"/>
    <pageSetUpPr fitToPage="1"/>
  </sheetPr>
  <dimension ref="A1:AM36"/>
  <sheetViews>
    <sheetView zoomScaleNormal="100" workbookViewId="0">
      <pane ySplit="4" topLeftCell="A5" activePane="bottomLeft" state="frozen"/>
      <selection activeCell="W24" sqref="W24"/>
      <selection pane="bottomLeft" activeCell="K5" sqref="K5:K19"/>
    </sheetView>
  </sheetViews>
  <sheetFormatPr defaultRowHeight="13.15" x14ac:dyDescent="0.4"/>
  <cols>
    <col min="1" max="1" width="25.59765625" customWidth="1"/>
    <col min="2" max="3" width="10.59765625" style="65" customWidth="1"/>
    <col min="4" max="4" width="9.59765625" style="1" hidden="1" customWidth="1"/>
    <col min="5" max="5" width="5.19921875" style="161" customWidth="1"/>
    <col min="6" max="6" width="5.19921875" style="11" customWidth="1"/>
    <col min="7" max="7" width="5.19921875" style="161" customWidth="1"/>
    <col min="8" max="8" width="5.19921875" style="11" customWidth="1"/>
    <col min="9" max="9" width="5.19921875" style="161" customWidth="1"/>
    <col min="10" max="10" width="5.19921875" style="11" customWidth="1"/>
    <col min="11" max="11" width="5.19921875" style="171" customWidth="1"/>
    <col min="12" max="12" width="5.19921875" style="65" customWidth="1"/>
    <col min="13" max="13" width="5.19921875" style="171" customWidth="1"/>
    <col min="14" max="14" width="5.19921875" style="65" customWidth="1"/>
    <col min="15" max="15" width="5.19921875" style="171" customWidth="1"/>
    <col min="16" max="16" width="5.19921875" style="65" customWidth="1"/>
    <col min="17" max="17" width="5.19921875" style="171" customWidth="1"/>
    <col min="18" max="18" width="5.19921875" style="65" customWidth="1"/>
    <col min="19" max="19" width="5.19921875" style="171" customWidth="1"/>
    <col min="20" max="20" width="5.19921875" style="65" customWidth="1"/>
    <col min="21" max="21" width="5.19921875" style="171" customWidth="1"/>
    <col min="22" max="22" width="5.19921875" style="65" customWidth="1"/>
    <col min="23" max="23" width="5.19921875" style="183" customWidth="1"/>
    <col min="24" max="24" width="5.19921875" style="152" customWidth="1"/>
    <col min="25" max="25" width="5.19921875" style="183" customWidth="1"/>
    <col min="26" max="26" width="5.19921875" style="152" customWidth="1"/>
    <col min="27" max="27" width="5.19921875" style="183" customWidth="1"/>
    <col min="28" max="28" width="5.19921875" style="152" customWidth="1"/>
    <col min="29" max="31" width="5.19921875" style="2" customWidth="1"/>
  </cols>
  <sheetData>
    <row r="1" spans="1:39" ht="30" customHeight="1" thickBot="1" x14ac:dyDescent="0.45">
      <c r="A1" s="709" t="s">
        <v>631</v>
      </c>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row>
    <row r="2" spans="1:39" ht="40.049999999999997" customHeight="1" x14ac:dyDescent="0.4">
      <c r="A2" s="30" t="s">
        <v>630</v>
      </c>
      <c r="B2" s="532" t="s">
        <v>626</v>
      </c>
      <c r="C2" s="532" t="s">
        <v>627</v>
      </c>
      <c r="D2" s="29"/>
      <c r="E2" s="712" t="s">
        <v>62</v>
      </c>
      <c r="F2" s="713"/>
      <c r="G2" s="713"/>
      <c r="H2" s="713"/>
      <c r="I2" s="713"/>
      <c r="J2" s="714"/>
      <c r="K2" s="712" t="s">
        <v>63</v>
      </c>
      <c r="L2" s="713"/>
      <c r="M2" s="713"/>
      <c r="N2" s="713"/>
      <c r="O2" s="713"/>
      <c r="P2" s="714"/>
      <c r="Q2" s="712" t="s">
        <v>64</v>
      </c>
      <c r="R2" s="713"/>
      <c r="S2" s="713"/>
      <c r="T2" s="713"/>
      <c r="U2" s="713"/>
      <c r="V2" s="714"/>
      <c r="W2" s="712" t="s">
        <v>65</v>
      </c>
      <c r="X2" s="713"/>
      <c r="Y2" s="713"/>
      <c r="Z2" s="713"/>
      <c r="AA2" s="713"/>
      <c r="AB2" s="714"/>
      <c r="AC2" s="710" t="s">
        <v>97</v>
      </c>
      <c r="AD2" s="711"/>
      <c r="AE2" s="711"/>
    </row>
    <row r="3" spans="1:39" ht="20.2" customHeight="1" thickBot="1" x14ac:dyDescent="0.45">
      <c r="A3" s="53"/>
      <c r="B3" s="411"/>
      <c r="C3" s="411"/>
      <c r="D3" s="35"/>
      <c r="E3" s="715" t="s">
        <v>94</v>
      </c>
      <c r="F3" s="732"/>
      <c r="G3" s="704" t="s">
        <v>95</v>
      </c>
      <c r="H3" s="704"/>
      <c r="I3" s="704" t="s">
        <v>96</v>
      </c>
      <c r="J3" s="705"/>
      <c r="K3" s="706" t="s">
        <v>94</v>
      </c>
      <c r="L3" s="707"/>
      <c r="M3" s="707" t="s">
        <v>95</v>
      </c>
      <c r="N3" s="707"/>
      <c r="O3" s="707" t="s">
        <v>96</v>
      </c>
      <c r="P3" s="708"/>
      <c r="Q3" s="715" t="s">
        <v>94</v>
      </c>
      <c r="R3" s="704"/>
      <c r="S3" s="704" t="s">
        <v>95</v>
      </c>
      <c r="T3" s="704"/>
      <c r="U3" s="704" t="s">
        <v>96</v>
      </c>
      <c r="V3" s="705"/>
      <c r="W3" s="715" t="s">
        <v>94</v>
      </c>
      <c r="X3" s="704"/>
      <c r="Y3" s="704" t="s">
        <v>95</v>
      </c>
      <c r="Z3" s="704"/>
      <c r="AA3" s="704" t="s">
        <v>96</v>
      </c>
      <c r="AB3" s="705"/>
      <c r="AC3" s="374" t="s">
        <v>94</v>
      </c>
      <c r="AD3" s="373" t="s">
        <v>95</v>
      </c>
      <c r="AE3" s="373" t="s">
        <v>96</v>
      </c>
    </row>
    <row r="4" spans="1:39" ht="54.75" hidden="1" customHeight="1" x14ac:dyDescent="0.4">
      <c r="A4" s="53" t="s">
        <v>51</v>
      </c>
      <c r="B4" s="411" t="s">
        <v>92</v>
      </c>
      <c r="C4" s="411" t="s">
        <v>93</v>
      </c>
      <c r="D4" s="35"/>
      <c r="E4" s="205" t="s">
        <v>105</v>
      </c>
      <c r="F4" s="208" t="s">
        <v>108</v>
      </c>
      <c r="G4" s="206" t="s">
        <v>106</v>
      </c>
      <c r="H4" s="208" t="s">
        <v>109</v>
      </c>
      <c r="I4" s="206" t="s">
        <v>107</v>
      </c>
      <c r="J4" s="207" t="s">
        <v>110</v>
      </c>
      <c r="K4" s="162" t="s">
        <v>178</v>
      </c>
      <c r="L4" s="73" t="s">
        <v>179</v>
      </c>
      <c r="M4" s="162" t="s">
        <v>180</v>
      </c>
      <c r="N4" s="73" t="s">
        <v>181</v>
      </c>
      <c r="O4" s="162" t="s">
        <v>182</v>
      </c>
      <c r="P4" s="73" t="s">
        <v>183</v>
      </c>
      <c r="Q4" s="205" t="s">
        <v>111</v>
      </c>
      <c r="R4" s="208" t="s">
        <v>112</v>
      </c>
      <c r="S4" s="206" t="s">
        <v>113</v>
      </c>
      <c r="T4" s="208" t="s">
        <v>114</v>
      </c>
      <c r="U4" s="206" t="s">
        <v>115</v>
      </c>
      <c r="V4" s="207" t="s">
        <v>116</v>
      </c>
      <c r="W4" s="206" t="s">
        <v>117</v>
      </c>
      <c r="X4" s="208" t="s">
        <v>118</v>
      </c>
      <c r="Y4" s="206" t="s">
        <v>119</v>
      </c>
      <c r="Z4" s="208" t="s">
        <v>120</v>
      </c>
      <c r="AA4" s="206" t="s">
        <v>121</v>
      </c>
      <c r="AB4" s="208" t="s">
        <v>122</v>
      </c>
      <c r="AC4" s="374" t="s">
        <v>123</v>
      </c>
      <c r="AD4" s="373" t="s">
        <v>124</v>
      </c>
      <c r="AE4" s="373" t="s">
        <v>125</v>
      </c>
    </row>
    <row r="5" spans="1:39" ht="12.75" x14ac:dyDescent="0.35">
      <c r="A5" s="83" t="str">
        <f t="shared" ref="A5:A19" si="0">VLOOKUP(D5,VL_2020,2,FALSE)</f>
        <v>Revere 1898 TC</v>
      </c>
      <c r="B5" s="527" t="str">
        <f t="shared" ref="B5:B19" si="1">VLOOKUP(D5,VL_2020,3,FALSE)</f>
        <v>RR</v>
      </c>
      <c r="C5" s="527" t="str">
        <f t="shared" ref="C5:C19" si="2">VLOOKUP(D5,VL_2020,4,FALSE)</f>
        <v>TRE</v>
      </c>
      <c r="D5" s="625" t="s">
        <v>220</v>
      </c>
      <c r="E5" s="627">
        <v>167.75</v>
      </c>
      <c r="F5" s="628" t="s">
        <v>103</v>
      </c>
      <c r="G5" s="630">
        <v>186.04</v>
      </c>
      <c r="H5" s="628" t="s">
        <v>103</v>
      </c>
      <c r="I5" s="630">
        <v>206.99</v>
      </c>
      <c r="J5" s="628" t="s">
        <v>103</v>
      </c>
      <c r="K5" s="632">
        <v>17.924600000000002</v>
      </c>
      <c r="L5" s="628" t="s">
        <v>330</v>
      </c>
      <c r="M5" s="633">
        <v>17.705500000000001</v>
      </c>
      <c r="N5" s="628" t="s">
        <v>574</v>
      </c>
      <c r="O5" s="633">
        <v>17.448699999999999</v>
      </c>
      <c r="P5" s="628" t="s">
        <v>341</v>
      </c>
      <c r="Q5" s="627">
        <v>89.851900000000001</v>
      </c>
      <c r="R5" s="628" t="s">
        <v>103</v>
      </c>
      <c r="S5" s="630">
        <v>97.8</v>
      </c>
      <c r="T5" s="628" t="s">
        <v>103</v>
      </c>
      <c r="U5" s="630">
        <v>104</v>
      </c>
      <c r="V5" s="628" t="s">
        <v>103</v>
      </c>
      <c r="W5" s="627">
        <v>38.833300000000001</v>
      </c>
      <c r="X5" s="628" t="s">
        <v>103</v>
      </c>
      <c r="Y5" s="630">
        <v>42.3444</v>
      </c>
      <c r="Z5" s="628" t="s">
        <v>103</v>
      </c>
      <c r="AA5" s="630">
        <v>43.314799999999998</v>
      </c>
      <c r="AB5" s="628" t="s">
        <v>103</v>
      </c>
      <c r="AC5" s="635">
        <v>0.44215187929999999</v>
      </c>
      <c r="AD5" s="636">
        <v>0.1763266996</v>
      </c>
      <c r="AE5" s="636">
        <v>0.1228649938</v>
      </c>
    </row>
    <row r="6" spans="1:39" ht="12.75" x14ac:dyDescent="0.35">
      <c r="A6" s="513" t="str">
        <f t="shared" si="0"/>
        <v>Progeny 9117 VT2P****</v>
      </c>
      <c r="B6" s="528" t="str">
        <f t="shared" si="1"/>
        <v>RR</v>
      </c>
      <c r="C6" s="528" t="str">
        <f t="shared" si="2"/>
        <v>VT2P</v>
      </c>
      <c r="D6" s="375" t="s">
        <v>227</v>
      </c>
      <c r="E6" s="376">
        <v>163.16999999999999</v>
      </c>
      <c r="F6" s="377" t="s">
        <v>103</v>
      </c>
      <c r="G6" s="378">
        <v>192.97</v>
      </c>
      <c r="H6" s="377" t="s">
        <v>103</v>
      </c>
      <c r="I6" s="378">
        <v>210.12</v>
      </c>
      <c r="J6" s="377" t="s">
        <v>103</v>
      </c>
      <c r="K6" s="379">
        <v>17.796700000000001</v>
      </c>
      <c r="L6" s="377" t="s">
        <v>14</v>
      </c>
      <c r="M6" s="380">
        <v>18.095199999999998</v>
      </c>
      <c r="N6" s="377" t="s">
        <v>570</v>
      </c>
      <c r="O6" s="380">
        <v>18.155200000000001</v>
      </c>
      <c r="P6" s="377" t="s">
        <v>177</v>
      </c>
      <c r="Q6" s="376">
        <v>87.203699999999998</v>
      </c>
      <c r="R6" s="377" t="s">
        <v>103</v>
      </c>
      <c r="S6" s="378">
        <v>96.688900000000004</v>
      </c>
      <c r="T6" s="377" t="s">
        <v>103</v>
      </c>
      <c r="U6" s="378">
        <v>104.17</v>
      </c>
      <c r="V6" s="377" t="s">
        <v>103</v>
      </c>
      <c r="W6" s="376">
        <v>37.592599999999997</v>
      </c>
      <c r="X6" s="377" t="s">
        <v>103</v>
      </c>
      <c r="Y6" s="378">
        <v>40.144399999999997</v>
      </c>
      <c r="Z6" s="377" t="s">
        <v>103</v>
      </c>
      <c r="AA6" s="378">
        <v>41.601900000000001</v>
      </c>
      <c r="AB6" s="377" t="s">
        <v>103</v>
      </c>
      <c r="AC6" s="381">
        <v>0.34204575399999998</v>
      </c>
      <c r="AD6" s="382">
        <v>0.21982264009999999</v>
      </c>
      <c r="AE6" s="382">
        <v>7.1794068500000002E-2</v>
      </c>
    </row>
    <row r="7" spans="1:39" ht="12.75" x14ac:dyDescent="0.35">
      <c r="A7" s="47" t="str">
        <f t="shared" si="0"/>
        <v xml:space="preserve">Dekalb DKC69-99* </v>
      </c>
      <c r="B7" s="529" t="str">
        <f t="shared" si="1"/>
        <v>RR</v>
      </c>
      <c r="C7" s="529" t="str">
        <f t="shared" si="2"/>
        <v>TRE</v>
      </c>
      <c r="D7" s="383" t="s">
        <v>320</v>
      </c>
      <c r="E7" s="384">
        <v>162.18</v>
      </c>
      <c r="F7" s="385" t="s">
        <v>103</v>
      </c>
      <c r="G7" s="386">
        <v>190.61</v>
      </c>
      <c r="H7" s="385" t="s">
        <v>103</v>
      </c>
      <c r="I7" s="386"/>
      <c r="J7" s="385"/>
      <c r="K7" s="387">
        <v>18.3142</v>
      </c>
      <c r="L7" s="385" t="s">
        <v>334</v>
      </c>
      <c r="M7" s="388">
        <v>18.321999999999999</v>
      </c>
      <c r="N7" s="385" t="s">
        <v>328</v>
      </c>
      <c r="O7" s="388"/>
      <c r="P7" s="385"/>
      <c r="Q7" s="384">
        <v>87.425899999999999</v>
      </c>
      <c r="R7" s="385" t="s">
        <v>103</v>
      </c>
      <c r="S7" s="386">
        <v>96.177800000000005</v>
      </c>
      <c r="T7" s="385" t="s">
        <v>103</v>
      </c>
      <c r="U7" s="386"/>
      <c r="V7" s="385"/>
      <c r="W7" s="384">
        <v>37.129600000000003</v>
      </c>
      <c r="X7" s="385" t="s">
        <v>103</v>
      </c>
      <c r="Y7" s="386">
        <v>42.133299999999998</v>
      </c>
      <c r="Z7" s="385" t="s">
        <v>103</v>
      </c>
      <c r="AA7" s="386"/>
      <c r="AB7" s="385"/>
      <c r="AC7" s="389">
        <v>0.71968371369999995</v>
      </c>
      <c r="AD7" s="390">
        <v>0.24602160479999999</v>
      </c>
      <c r="AE7" s="390"/>
    </row>
    <row r="8" spans="1:39" ht="12.75" x14ac:dyDescent="0.35">
      <c r="A8" s="47" t="str">
        <f t="shared" si="0"/>
        <v>AgriGold A647-79 VT2Pro</v>
      </c>
      <c r="B8" s="529" t="str">
        <f t="shared" si="1"/>
        <v>RR</v>
      </c>
      <c r="C8" s="529" t="str">
        <f t="shared" si="2"/>
        <v>VT2P</v>
      </c>
      <c r="D8" s="383" t="s">
        <v>539</v>
      </c>
      <c r="E8" s="384">
        <v>161.13999999999999</v>
      </c>
      <c r="F8" s="385" t="s">
        <v>103</v>
      </c>
      <c r="G8" s="386"/>
      <c r="H8" s="385"/>
      <c r="I8" s="386"/>
      <c r="J8" s="385"/>
      <c r="K8" s="387">
        <v>18.081700000000001</v>
      </c>
      <c r="L8" s="385" t="s">
        <v>340</v>
      </c>
      <c r="M8" s="388"/>
      <c r="N8" s="385"/>
      <c r="O8" s="388"/>
      <c r="P8" s="385"/>
      <c r="Q8" s="384">
        <v>87.185199999999995</v>
      </c>
      <c r="R8" s="385" t="s">
        <v>103</v>
      </c>
      <c r="S8" s="386"/>
      <c r="T8" s="385"/>
      <c r="U8" s="386"/>
      <c r="V8" s="385"/>
      <c r="W8" s="384">
        <v>37.722200000000001</v>
      </c>
      <c r="X8" s="385" t="s">
        <v>103</v>
      </c>
      <c r="Y8" s="386"/>
      <c r="Z8" s="385"/>
      <c r="AA8" s="386"/>
      <c r="AB8" s="385"/>
      <c r="AC8" s="389">
        <v>0.71027786270000004</v>
      </c>
      <c r="AD8" s="390"/>
      <c r="AE8" s="390"/>
    </row>
    <row r="9" spans="1:39" ht="12.75" x14ac:dyDescent="0.35">
      <c r="A9" s="513" t="str">
        <f t="shared" si="0"/>
        <v>Revere 1707 VT2P**</v>
      </c>
      <c r="B9" s="528" t="str">
        <f t="shared" si="1"/>
        <v>RR</v>
      </c>
      <c r="C9" s="528" t="str">
        <f t="shared" si="2"/>
        <v>VT2P</v>
      </c>
      <c r="D9" s="383" t="s">
        <v>222</v>
      </c>
      <c r="E9" s="384">
        <v>159.77000000000001</v>
      </c>
      <c r="F9" s="385" t="s">
        <v>103</v>
      </c>
      <c r="G9" s="386">
        <v>189.19</v>
      </c>
      <c r="H9" s="385" t="s">
        <v>103</v>
      </c>
      <c r="I9" s="386">
        <v>210.24</v>
      </c>
      <c r="J9" s="385" t="s">
        <v>103</v>
      </c>
      <c r="K9" s="387">
        <v>18.866199999999999</v>
      </c>
      <c r="L9" s="385" t="s">
        <v>103</v>
      </c>
      <c r="M9" s="388">
        <v>18.678899999999999</v>
      </c>
      <c r="N9" s="385" t="s">
        <v>103</v>
      </c>
      <c r="O9" s="388">
        <v>18.224299999999999</v>
      </c>
      <c r="P9" s="385" t="s">
        <v>104</v>
      </c>
      <c r="Q9" s="384">
        <v>88.592600000000004</v>
      </c>
      <c r="R9" s="385" t="s">
        <v>103</v>
      </c>
      <c r="S9" s="386">
        <v>95.977800000000002</v>
      </c>
      <c r="T9" s="385" t="s">
        <v>103</v>
      </c>
      <c r="U9" s="386">
        <v>103.08</v>
      </c>
      <c r="V9" s="385" t="s">
        <v>103</v>
      </c>
      <c r="W9" s="384">
        <v>38.574100000000001</v>
      </c>
      <c r="X9" s="385" t="s">
        <v>103</v>
      </c>
      <c r="Y9" s="386">
        <v>41.977800000000002</v>
      </c>
      <c r="Z9" s="385" t="s">
        <v>103</v>
      </c>
      <c r="AA9" s="386">
        <v>43.824100000000001</v>
      </c>
      <c r="AB9" s="385" t="s">
        <v>103</v>
      </c>
      <c r="AC9" s="389">
        <v>0.35155616709999998</v>
      </c>
      <c r="AD9" s="390">
        <v>0.12405164840000001</v>
      </c>
      <c r="AE9" s="390">
        <v>3.4940601000000002E-2</v>
      </c>
    </row>
    <row r="10" spans="1:39" ht="12.75" x14ac:dyDescent="0.35">
      <c r="A10" s="280" t="str">
        <f t="shared" si="0"/>
        <v>AgriGold A650-21 VT2Pro</v>
      </c>
      <c r="B10" s="530" t="str">
        <f t="shared" si="1"/>
        <v>RR</v>
      </c>
      <c r="C10" s="530" t="str">
        <f t="shared" si="2"/>
        <v>VT2P</v>
      </c>
      <c r="D10" s="375" t="s">
        <v>540</v>
      </c>
      <c r="E10" s="376">
        <v>159.66999999999999</v>
      </c>
      <c r="F10" s="377" t="s">
        <v>103</v>
      </c>
      <c r="G10" s="378"/>
      <c r="H10" s="377"/>
      <c r="I10" s="378"/>
      <c r="J10" s="377"/>
      <c r="K10" s="379">
        <v>17.927499999999998</v>
      </c>
      <c r="L10" s="377" t="s">
        <v>330</v>
      </c>
      <c r="M10" s="380"/>
      <c r="N10" s="377"/>
      <c r="O10" s="380"/>
      <c r="P10" s="377"/>
      <c r="Q10" s="376">
        <v>89.259299999999996</v>
      </c>
      <c r="R10" s="377" t="s">
        <v>103</v>
      </c>
      <c r="S10" s="378"/>
      <c r="T10" s="377"/>
      <c r="U10" s="378"/>
      <c r="V10" s="377"/>
      <c r="W10" s="376">
        <v>38.463000000000001</v>
      </c>
      <c r="X10" s="377" t="s">
        <v>103</v>
      </c>
      <c r="Y10" s="378"/>
      <c r="Z10" s="377"/>
      <c r="AA10" s="378"/>
      <c r="AB10" s="377"/>
      <c r="AC10" s="381">
        <v>2.1168316258000002</v>
      </c>
      <c r="AD10" s="382"/>
      <c r="AE10" s="382"/>
    </row>
    <row r="11" spans="1:39" ht="12.75" x14ac:dyDescent="0.35">
      <c r="A11" s="280" t="str">
        <f t="shared" si="0"/>
        <v xml:space="preserve">Dyna-Gro D57TC29* </v>
      </c>
      <c r="B11" s="530" t="str">
        <f t="shared" si="1"/>
        <v>RR</v>
      </c>
      <c r="C11" s="530" t="str">
        <f t="shared" si="2"/>
        <v>TRE</v>
      </c>
      <c r="D11" s="383" t="s">
        <v>321</v>
      </c>
      <c r="E11" s="384">
        <v>158.72999999999999</v>
      </c>
      <c r="F11" s="385" t="s">
        <v>103</v>
      </c>
      <c r="G11" s="386">
        <v>191.5</v>
      </c>
      <c r="H11" s="385" t="s">
        <v>103</v>
      </c>
      <c r="I11" s="386"/>
      <c r="J11" s="385"/>
      <c r="K11" s="387">
        <v>18.602399999999999</v>
      </c>
      <c r="L11" s="385" t="s">
        <v>329</v>
      </c>
      <c r="M11" s="388">
        <v>18.466999999999999</v>
      </c>
      <c r="N11" s="385" t="s">
        <v>104</v>
      </c>
      <c r="O11" s="388"/>
      <c r="P11" s="385"/>
      <c r="Q11" s="384">
        <v>89.592600000000004</v>
      </c>
      <c r="R11" s="385" t="s">
        <v>103</v>
      </c>
      <c r="S11" s="386">
        <v>99.577799999999996</v>
      </c>
      <c r="T11" s="385" t="s">
        <v>103</v>
      </c>
      <c r="U11" s="386"/>
      <c r="V11" s="385"/>
      <c r="W11" s="384">
        <v>37.703699999999998</v>
      </c>
      <c r="X11" s="385" t="s">
        <v>103</v>
      </c>
      <c r="Y11" s="386">
        <v>40.788899999999998</v>
      </c>
      <c r="Z11" s="385" t="s">
        <v>103</v>
      </c>
      <c r="AA11" s="386"/>
      <c r="AB11" s="385"/>
      <c r="AC11" s="389">
        <v>1.1709047643999999</v>
      </c>
      <c r="AD11" s="390">
        <v>0.21953798720000001</v>
      </c>
      <c r="AE11" s="390"/>
    </row>
    <row r="12" spans="1:39" ht="12.75" x14ac:dyDescent="0.35">
      <c r="A12" s="513" t="str">
        <f t="shared" si="0"/>
        <v xml:space="preserve">Dekalb DKC67-44****** </v>
      </c>
      <c r="B12" s="528" t="str">
        <f t="shared" si="1"/>
        <v>RR</v>
      </c>
      <c r="C12" s="528" t="str">
        <f t="shared" si="2"/>
        <v>VT2P</v>
      </c>
      <c r="D12" s="626" t="s">
        <v>214</v>
      </c>
      <c r="E12" s="376">
        <v>157.33000000000001</v>
      </c>
      <c r="F12" s="629" t="s">
        <v>103</v>
      </c>
      <c r="G12" s="631">
        <v>188.23</v>
      </c>
      <c r="H12" s="629" t="s">
        <v>103</v>
      </c>
      <c r="I12" s="631">
        <v>209.27</v>
      </c>
      <c r="J12" s="629" t="s">
        <v>103</v>
      </c>
      <c r="K12" s="379">
        <v>18.162099999999999</v>
      </c>
      <c r="L12" s="629" t="s">
        <v>334</v>
      </c>
      <c r="M12" s="634">
        <v>17.980699999999999</v>
      </c>
      <c r="N12" s="629" t="s">
        <v>252</v>
      </c>
      <c r="O12" s="634">
        <v>17.786899999999999</v>
      </c>
      <c r="P12" s="629" t="s">
        <v>341</v>
      </c>
      <c r="Q12" s="376">
        <v>89.314800000000005</v>
      </c>
      <c r="R12" s="629" t="s">
        <v>103</v>
      </c>
      <c r="S12" s="631">
        <v>98.055599999999998</v>
      </c>
      <c r="T12" s="629" t="s">
        <v>103</v>
      </c>
      <c r="U12" s="631">
        <v>103.87</v>
      </c>
      <c r="V12" s="629" t="s">
        <v>103</v>
      </c>
      <c r="W12" s="376">
        <v>37.1111</v>
      </c>
      <c r="X12" s="629" t="s">
        <v>103</v>
      </c>
      <c r="Y12" s="631">
        <v>41.488900000000001</v>
      </c>
      <c r="Z12" s="629" t="s">
        <v>103</v>
      </c>
      <c r="AA12" s="631">
        <v>42.222200000000001</v>
      </c>
      <c r="AB12" s="629" t="s">
        <v>103</v>
      </c>
      <c r="AC12" s="381">
        <v>0.34075836310000002</v>
      </c>
      <c r="AD12" s="637">
        <v>0.31568953960000001</v>
      </c>
      <c r="AE12" s="637">
        <v>0.20891990460000001</v>
      </c>
    </row>
    <row r="13" spans="1:39" ht="12.75" x14ac:dyDescent="0.35">
      <c r="A13" s="280" t="str">
        <f t="shared" si="0"/>
        <v>NK Seeds NK1838 3110</v>
      </c>
      <c r="B13" s="530" t="str">
        <f t="shared" si="1"/>
        <v>RR</v>
      </c>
      <c r="C13" s="530">
        <f t="shared" si="2"/>
        <v>3110</v>
      </c>
      <c r="D13" s="383" t="s">
        <v>552</v>
      </c>
      <c r="E13" s="384">
        <v>157.13999999999999</v>
      </c>
      <c r="F13" s="385" t="s">
        <v>103</v>
      </c>
      <c r="G13" s="386"/>
      <c r="H13" s="385"/>
      <c r="I13" s="386"/>
      <c r="J13" s="385"/>
      <c r="K13" s="387">
        <v>17.967199999999998</v>
      </c>
      <c r="L13" s="385" t="s">
        <v>568</v>
      </c>
      <c r="M13" s="388"/>
      <c r="N13" s="385"/>
      <c r="O13" s="388"/>
      <c r="P13" s="385"/>
      <c r="Q13" s="384">
        <v>88.611099999999993</v>
      </c>
      <c r="R13" s="385" t="s">
        <v>103</v>
      </c>
      <c r="S13" s="386"/>
      <c r="T13" s="385"/>
      <c r="U13" s="386"/>
      <c r="V13" s="385"/>
      <c r="W13" s="384">
        <v>37.3889</v>
      </c>
      <c r="X13" s="385" t="s">
        <v>103</v>
      </c>
      <c r="Y13" s="386"/>
      <c r="Z13" s="385"/>
      <c r="AA13" s="386"/>
      <c r="AB13" s="385"/>
      <c r="AC13" s="389">
        <v>1.5440937747000001</v>
      </c>
      <c r="AD13" s="390"/>
      <c r="AE13" s="390"/>
      <c r="AM13" s="19" t="s">
        <v>34</v>
      </c>
    </row>
    <row r="14" spans="1:39" ht="12.75" x14ac:dyDescent="0.35">
      <c r="A14" s="47" t="str">
        <f t="shared" si="0"/>
        <v>LG Seeds LG67C07 VT2Pro</v>
      </c>
      <c r="B14" s="529" t="str">
        <f t="shared" si="1"/>
        <v>RR</v>
      </c>
      <c r="C14" s="529" t="str">
        <f t="shared" si="2"/>
        <v>VT2P</v>
      </c>
      <c r="D14" s="383" t="s">
        <v>551</v>
      </c>
      <c r="E14" s="384">
        <v>155.61000000000001</v>
      </c>
      <c r="F14" s="385" t="s">
        <v>103</v>
      </c>
      <c r="G14" s="386"/>
      <c r="H14" s="385"/>
      <c r="I14" s="386"/>
      <c r="J14" s="385"/>
      <c r="K14" s="387">
        <v>18.0471</v>
      </c>
      <c r="L14" s="385" t="s">
        <v>340</v>
      </c>
      <c r="M14" s="388"/>
      <c r="N14" s="385"/>
      <c r="O14" s="388"/>
      <c r="P14" s="385"/>
      <c r="Q14" s="384">
        <v>88.074100000000001</v>
      </c>
      <c r="R14" s="385" t="s">
        <v>103</v>
      </c>
      <c r="S14" s="386"/>
      <c r="T14" s="385"/>
      <c r="U14" s="386"/>
      <c r="V14" s="385"/>
      <c r="W14" s="384">
        <v>37.129600000000003</v>
      </c>
      <c r="X14" s="385" t="s">
        <v>103</v>
      </c>
      <c r="Y14" s="386"/>
      <c r="Z14" s="385"/>
      <c r="AA14" s="386"/>
      <c r="AB14" s="385"/>
      <c r="AC14" s="389">
        <v>1.2478957937999999</v>
      </c>
      <c r="AD14" s="390"/>
      <c r="AE14" s="390"/>
    </row>
    <row r="15" spans="1:39" ht="12.75" x14ac:dyDescent="0.35">
      <c r="A15" s="47" t="str">
        <f t="shared" si="0"/>
        <v xml:space="preserve">Dyna-Gro D57VC53 </v>
      </c>
      <c r="B15" s="529" t="str">
        <f t="shared" si="1"/>
        <v>RR</v>
      </c>
      <c r="C15" s="529" t="str">
        <f t="shared" si="2"/>
        <v>VT2P</v>
      </c>
      <c r="D15" s="375" t="s">
        <v>544</v>
      </c>
      <c r="E15" s="376">
        <v>155.31</v>
      </c>
      <c r="F15" s="377" t="s">
        <v>103</v>
      </c>
      <c r="G15" s="378"/>
      <c r="H15" s="377"/>
      <c r="I15" s="378"/>
      <c r="J15" s="377"/>
      <c r="K15" s="379">
        <v>17.746200000000002</v>
      </c>
      <c r="L15" s="377" t="s">
        <v>14</v>
      </c>
      <c r="M15" s="380"/>
      <c r="N15" s="377"/>
      <c r="O15" s="380"/>
      <c r="P15" s="377"/>
      <c r="Q15" s="376">
        <v>89.444400000000002</v>
      </c>
      <c r="R15" s="377" t="s">
        <v>103</v>
      </c>
      <c r="S15" s="378"/>
      <c r="T15" s="377"/>
      <c r="U15" s="378"/>
      <c r="V15" s="377"/>
      <c r="W15" s="376">
        <v>38.463000000000001</v>
      </c>
      <c r="X15" s="377" t="s">
        <v>103</v>
      </c>
      <c r="Y15" s="378"/>
      <c r="Z15" s="377"/>
      <c r="AA15" s="378"/>
      <c r="AB15" s="377"/>
      <c r="AC15" s="381">
        <v>0.95299782470000005</v>
      </c>
      <c r="AD15" s="382"/>
      <c r="AE15" s="382"/>
    </row>
    <row r="16" spans="1:39" ht="12.75" x14ac:dyDescent="0.35">
      <c r="A16" s="513" t="str">
        <f t="shared" si="0"/>
        <v xml:space="preserve">Dekalb DKC68-69**** </v>
      </c>
      <c r="B16" s="528" t="str">
        <f t="shared" si="1"/>
        <v>RR</v>
      </c>
      <c r="C16" s="528" t="str">
        <f t="shared" si="2"/>
        <v>VT2P</v>
      </c>
      <c r="D16" s="375" t="s">
        <v>215</v>
      </c>
      <c r="E16" s="376">
        <v>155.22999999999999</v>
      </c>
      <c r="F16" s="377" t="s">
        <v>103</v>
      </c>
      <c r="G16" s="378">
        <v>190.03</v>
      </c>
      <c r="H16" s="377" t="s">
        <v>103</v>
      </c>
      <c r="I16" s="378">
        <v>208.93</v>
      </c>
      <c r="J16" s="377" t="s">
        <v>103</v>
      </c>
      <c r="K16" s="379">
        <v>18.661200000000001</v>
      </c>
      <c r="L16" s="377" t="s">
        <v>328</v>
      </c>
      <c r="M16" s="380">
        <v>18.676200000000001</v>
      </c>
      <c r="N16" s="377" t="s">
        <v>103</v>
      </c>
      <c r="O16" s="380">
        <v>18.514800000000001</v>
      </c>
      <c r="P16" s="377" t="s">
        <v>103</v>
      </c>
      <c r="Q16" s="376">
        <v>86.925899999999999</v>
      </c>
      <c r="R16" s="377" t="s">
        <v>103</v>
      </c>
      <c r="S16" s="378">
        <v>98.444400000000002</v>
      </c>
      <c r="T16" s="377" t="s">
        <v>103</v>
      </c>
      <c r="U16" s="378">
        <v>105.9</v>
      </c>
      <c r="V16" s="377" t="s">
        <v>103</v>
      </c>
      <c r="W16" s="376">
        <v>37.314799999999998</v>
      </c>
      <c r="X16" s="377" t="s">
        <v>103</v>
      </c>
      <c r="Y16" s="378">
        <v>41.866700000000002</v>
      </c>
      <c r="Z16" s="377" t="s">
        <v>103</v>
      </c>
      <c r="AA16" s="378">
        <v>43.1111</v>
      </c>
      <c r="AB16" s="377" t="s">
        <v>103</v>
      </c>
      <c r="AC16" s="381">
        <v>0.34578473430000001</v>
      </c>
      <c r="AD16" s="382">
        <v>0.16701174830000001</v>
      </c>
      <c r="AE16" s="382">
        <v>9.3573240099999996E-2</v>
      </c>
    </row>
    <row r="17" spans="1:31" ht="12.75" x14ac:dyDescent="0.35">
      <c r="A17" s="280" t="str">
        <f t="shared" si="0"/>
        <v>LG Seeds 69C03 VT2P</v>
      </c>
      <c r="B17" s="530" t="str">
        <f t="shared" si="1"/>
        <v>RR</v>
      </c>
      <c r="C17" s="530" t="str">
        <f t="shared" si="2"/>
        <v>VT2P</v>
      </c>
      <c r="D17" s="375" t="s">
        <v>550</v>
      </c>
      <c r="E17" s="376">
        <v>152.13</v>
      </c>
      <c r="F17" s="377" t="s">
        <v>103</v>
      </c>
      <c r="G17" s="378"/>
      <c r="H17" s="377"/>
      <c r="I17" s="378"/>
      <c r="J17" s="377"/>
      <c r="K17" s="379">
        <v>18.170400000000001</v>
      </c>
      <c r="L17" s="377" t="s">
        <v>334</v>
      </c>
      <c r="M17" s="380"/>
      <c r="N17" s="377"/>
      <c r="O17" s="380"/>
      <c r="P17" s="377"/>
      <c r="Q17" s="376">
        <v>87.462999999999994</v>
      </c>
      <c r="R17" s="377" t="s">
        <v>103</v>
      </c>
      <c r="S17" s="378"/>
      <c r="T17" s="377"/>
      <c r="U17" s="378"/>
      <c r="V17" s="377"/>
      <c r="W17" s="376">
        <v>38.833300000000001</v>
      </c>
      <c r="X17" s="377" t="s">
        <v>103</v>
      </c>
      <c r="Y17" s="378"/>
      <c r="Z17" s="377"/>
      <c r="AA17" s="378"/>
      <c r="AB17" s="377"/>
      <c r="AC17" s="381">
        <v>2.1527489502999999</v>
      </c>
      <c r="AD17" s="382"/>
      <c r="AE17" s="382"/>
    </row>
    <row r="18" spans="1:31" ht="12.75" x14ac:dyDescent="0.35">
      <c r="A18" s="280" t="str">
        <f t="shared" si="0"/>
        <v>Progeny 2118 VT2P</v>
      </c>
      <c r="B18" s="530" t="str">
        <f t="shared" si="1"/>
        <v>RR</v>
      </c>
      <c r="C18" s="530" t="str">
        <f t="shared" si="2"/>
        <v>VT2P</v>
      </c>
      <c r="D18" s="375" t="s">
        <v>322</v>
      </c>
      <c r="E18" s="376">
        <v>151.15</v>
      </c>
      <c r="F18" s="377" t="s">
        <v>103</v>
      </c>
      <c r="G18" s="378">
        <v>181.86</v>
      </c>
      <c r="H18" s="377" t="s">
        <v>103</v>
      </c>
      <c r="I18" s="378"/>
      <c r="J18" s="377"/>
      <c r="K18" s="379">
        <v>18.726700000000001</v>
      </c>
      <c r="L18" s="377" t="s">
        <v>104</v>
      </c>
      <c r="M18" s="380">
        <v>18.714300000000001</v>
      </c>
      <c r="N18" s="377" t="s">
        <v>103</v>
      </c>
      <c r="O18" s="380"/>
      <c r="P18" s="377"/>
      <c r="Q18" s="376">
        <v>88.833299999999994</v>
      </c>
      <c r="R18" s="377" t="s">
        <v>103</v>
      </c>
      <c r="S18" s="378">
        <v>96.833299999999994</v>
      </c>
      <c r="T18" s="377" t="s">
        <v>103</v>
      </c>
      <c r="U18" s="378"/>
      <c r="V18" s="377"/>
      <c r="W18" s="376">
        <v>37.148099999999999</v>
      </c>
      <c r="X18" s="377" t="s">
        <v>103</v>
      </c>
      <c r="Y18" s="378">
        <v>41.811100000000003</v>
      </c>
      <c r="Z18" s="377" t="s">
        <v>103</v>
      </c>
      <c r="AA18" s="378"/>
      <c r="AB18" s="377"/>
      <c r="AC18" s="381">
        <v>1.0756609849000001</v>
      </c>
      <c r="AD18" s="382">
        <v>0.1954984585</v>
      </c>
      <c r="AE18" s="382"/>
    </row>
    <row r="19" spans="1:31" ht="12.75" x14ac:dyDescent="0.35">
      <c r="A19" s="280" t="str">
        <f t="shared" si="0"/>
        <v xml:space="preserve">Dekalb DKC67-94* </v>
      </c>
      <c r="B19" s="530" t="str">
        <f t="shared" si="1"/>
        <v>RR, LL </v>
      </c>
      <c r="C19" s="530" t="str">
        <f t="shared" si="2"/>
        <v>TRE</v>
      </c>
      <c r="D19" s="375" t="s">
        <v>319</v>
      </c>
      <c r="E19" s="376">
        <v>148.71</v>
      </c>
      <c r="F19" s="377" t="s">
        <v>103</v>
      </c>
      <c r="G19" s="378">
        <v>185.13</v>
      </c>
      <c r="H19" s="377" t="s">
        <v>103</v>
      </c>
      <c r="I19" s="378"/>
      <c r="J19" s="377"/>
      <c r="K19" s="379">
        <v>18.1983</v>
      </c>
      <c r="L19" s="377" t="s">
        <v>334</v>
      </c>
      <c r="M19" s="380">
        <v>18.069500000000001</v>
      </c>
      <c r="N19" s="377" t="s">
        <v>570</v>
      </c>
      <c r="O19" s="380"/>
      <c r="P19" s="377"/>
      <c r="Q19" s="376">
        <v>87.981499999999997</v>
      </c>
      <c r="R19" s="377" t="s">
        <v>103</v>
      </c>
      <c r="S19" s="378">
        <v>97.633300000000006</v>
      </c>
      <c r="T19" s="377" t="s">
        <v>103</v>
      </c>
      <c r="U19" s="378"/>
      <c r="V19" s="377"/>
      <c r="W19" s="376">
        <v>38.410699999999999</v>
      </c>
      <c r="X19" s="377" t="s">
        <v>103</v>
      </c>
      <c r="Y19" s="378">
        <v>41.700699999999998</v>
      </c>
      <c r="Z19" s="377" t="s">
        <v>103</v>
      </c>
      <c r="AA19" s="378"/>
      <c r="AB19" s="377"/>
      <c r="AC19" s="381">
        <v>7.5757575800000004E-2</v>
      </c>
      <c r="AD19" s="382">
        <v>6.1058344600000002E-2</v>
      </c>
      <c r="AE19" s="382"/>
    </row>
    <row r="20" spans="1:31" ht="12.75" customHeight="1" x14ac:dyDescent="0.4">
      <c r="A20" s="391" t="s">
        <v>16</v>
      </c>
      <c r="B20" s="391"/>
      <c r="C20" s="391"/>
      <c r="D20" s="392"/>
      <c r="E20" s="393">
        <v>157.66999999999999</v>
      </c>
      <c r="F20" s="394"/>
      <c r="G20" s="395">
        <v>188.4</v>
      </c>
      <c r="H20" s="394"/>
      <c r="I20" s="395">
        <v>209.11</v>
      </c>
      <c r="J20" s="396"/>
      <c r="K20" s="397">
        <v>18.212800000000001</v>
      </c>
      <c r="L20" s="398"/>
      <c r="M20" s="397">
        <v>18.300999999999998</v>
      </c>
      <c r="N20" s="398"/>
      <c r="O20" s="397">
        <v>18.026</v>
      </c>
      <c r="P20" s="398"/>
      <c r="Q20" s="393">
        <v>88.384</v>
      </c>
      <c r="R20" s="394"/>
      <c r="S20" s="395">
        <v>97.465400000000002</v>
      </c>
      <c r="T20" s="394"/>
      <c r="U20" s="395">
        <v>104.2</v>
      </c>
      <c r="V20" s="396"/>
      <c r="W20" s="395">
        <v>37.854500000000002</v>
      </c>
      <c r="X20" s="394"/>
      <c r="Y20" s="395">
        <v>41.584000000000003</v>
      </c>
      <c r="Z20" s="394"/>
      <c r="AA20" s="395">
        <v>42.814799999999998</v>
      </c>
      <c r="AB20" s="394"/>
      <c r="AC20" s="399">
        <v>0.90590000000000004</v>
      </c>
      <c r="AD20" s="400">
        <v>0.19170000000000001</v>
      </c>
      <c r="AE20" s="400">
        <v>0.10639999999999999</v>
      </c>
    </row>
    <row r="21" spans="1:31" ht="12.75" customHeight="1" x14ac:dyDescent="0.4">
      <c r="A21" s="401" t="s">
        <v>90</v>
      </c>
      <c r="B21" s="401"/>
      <c r="C21" s="401"/>
      <c r="D21" s="402"/>
      <c r="E21" s="403">
        <v>26.872199999999999</v>
      </c>
      <c r="F21" s="404"/>
      <c r="G21" s="405">
        <v>42.477499999999999</v>
      </c>
      <c r="H21" s="404"/>
      <c r="I21" s="405">
        <v>19.522500000000001</v>
      </c>
      <c r="J21" s="406"/>
      <c r="K21" s="407">
        <v>0.95079999999999998</v>
      </c>
      <c r="L21" s="408"/>
      <c r="M21" s="407">
        <v>0.81379999999999997</v>
      </c>
      <c r="N21" s="408"/>
      <c r="O21" s="407">
        <v>0.89539999999999997</v>
      </c>
      <c r="P21" s="408"/>
      <c r="Q21" s="403">
        <v>7.5350000000000001</v>
      </c>
      <c r="R21" s="404"/>
      <c r="S21" s="405">
        <v>11.3154</v>
      </c>
      <c r="T21" s="404"/>
      <c r="U21" s="405">
        <v>6.7392000000000003</v>
      </c>
      <c r="V21" s="406"/>
      <c r="W21" s="405">
        <v>4.2089999999999996</v>
      </c>
      <c r="X21" s="404"/>
      <c r="Y21" s="405">
        <v>6.0027999999999997</v>
      </c>
      <c r="Z21" s="404"/>
      <c r="AA21" s="405">
        <v>3.8140000000000001</v>
      </c>
      <c r="AB21" s="404"/>
      <c r="AC21" s="409">
        <v>0.46250000000000002</v>
      </c>
      <c r="AD21" s="410">
        <v>0.10349999999999999</v>
      </c>
      <c r="AE21" s="410">
        <v>7.0970000000000005E-2</v>
      </c>
    </row>
    <row r="22" spans="1:31" ht="12.75" customHeight="1" x14ac:dyDescent="0.5">
      <c r="A22" s="411" t="s">
        <v>56</v>
      </c>
      <c r="B22" s="208"/>
      <c r="C22" s="208"/>
      <c r="D22" s="53"/>
      <c r="E22" s="412" t="s">
        <v>571</v>
      </c>
      <c r="F22" s="413"/>
      <c r="G22" s="414" t="s">
        <v>571</v>
      </c>
      <c r="H22" s="413"/>
      <c r="I22" s="414" t="s">
        <v>571</v>
      </c>
      <c r="J22" s="415"/>
      <c r="K22" s="416">
        <v>0.73</v>
      </c>
      <c r="L22" s="417"/>
      <c r="M22" s="416">
        <v>0.43</v>
      </c>
      <c r="N22" s="417"/>
      <c r="O22" s="416">
        <v>0.35</v>
      </c>
      <c r="P22" s="417"/>
      <c r="Q22" s="412" t="s">
        <v>571</v>
      </c>
      <c r="R22" s="413"/>
      <c r="S22" s="414" t="s">
        <v>571</v>
      </c>
      <c r="T22" s="413"/>
      <c r="U22" s="414" t="s">
        <v>571</v>
      </c>
      <c r="V22" s="415"/>
      <c r="W22" s="414" t="s">
        <v>571</v>
      </c>
      <c r="X22" s="413"/>
      <c r="Y22" s="414" t="s">
        <v>571</v>
      </c>
      <c r="Z22" s="413"/>
      <c r="AA22" s="414" t="s">
        <v>571</v>
      </c>
      <c r="AB22" s="413"/>
      <c r="AC22" s="418" t="s">
        <v>577</v>
      </c>
      <c r="AD22" s="419" t="s">
        <v>577</v>
      </c>
      <c r="AE22" s="419" t="s">
        <v>577</v>
      </c>
    </row>
    <row r="23" spans="1:31" ht="12.75" customHeight="1" x14ac:dyDescent="0.4">
      <c r="A23" s="411" t="s">
        <v>91</v>
      </c>
      <c r="B23" s="208"/>
      <c r="C23" s="208"/>
      <c r="D23" s="53"/>
      <c r="E23" s="412">
        <v>16.273029934</v>
      </c>
      <c r="F23" s="413"/>
      <c r="G23" s="414">
        <v>11.503988230999999</v>
      </c>
      <c r="H23" s="413"/>
      <c r="I23" s="414">
        <v>9.4052774639999992</v>
      </c>
      <c r="J23" s="415"/>
      <c r="K23" s="414">
        <v>7.0221412695999996</v>
      </c>
      <c r="L23" s="413"/>
      <c r="M23" s="414">
        <v>5.4843931402999999</v>
      </c>
      <c r="N23" s="413"/>
      <c r="O23" s="414">
        <v>5.0745141775000002</v>
      </c>
      <c r="P23" s="413"/>
      <c r="Q23" s="412">
        <v>6.1557031955000001</v>
      </c>
      <c r="R23" s="413"/>
      <c r="S23" s="414">
        <v>5.7606275834999998</v>
      </c>
      <c r="T23" s="413"/>
      <c r="U23" s="414">
        <v>5.6896930021000003</v>
      </c>
      <c r="V23" s="415"/>
      <c r="W23" s="414">
        <v>8.2698244849999991</v>
      </c>
      <c r="X23" s="413"/>
      <c r="Y23" s="414">
        <v>7.9142253667000002</v>
      </c>
      <c r="Z23" s="413"/>
      <c r="AA23" s="414">
        <v>8.6016591601000005</v>
      </c>
      <c r="AB23" s="413"/>
      <c r="AC23" s="418" t="s">
        <v>577</v>
      </c>
      <c r="AD23" s="419" t="s">
        <v>577</v>
      </c>
      <c r="AE23" s="419" t="s">
        <v>577</v>
      </c>
    </row>
    <row r="24" spans="1:31" x14ac:dyDescent="0.4">
      <c r="A24" s="411" t="s">
        <v>251</v>
      </c>
      <c r="B24" s="208"/>
      <c r="C24" s="208"/>
      <c r="D24" s="53"/>
      <c r="E24" s="156">
        <v>8</v>
      </c>
      <c r="F24" s="140"/>
      <c r="G24" s="165">
        <v>7</v>
      </c>
      <c r="H24" s="140"/>
      <c r="I24" s="165">
        <v>7</v>
      </c>
      <c r="J24" s="186"/>
      <c r="K24" s="156">
        <v>8</v>
      </c>
      <c r="L24" s="140"/>
      <c r="M24" s="165">
        <v>7</v>
      </c>
      <c r="N24" s="140"/>
      <c r="O24" s="165">
        <v>7</v>
      </c>
      <c r="P24" s="186"/>
      <c r="Q24" s="156">
        <v>6</v>
      </c>
      <c r="R24" s="140"/>
      <c r="S24" s="165">
        <v>5</v>
      </c>
      <c r="T24" s="140"/>
      <c r="U24" s="165">
        <v>5</v>
      </c>
      <c r="V24" s="186"/>
      <c r="W24" s="156">
        <v>6</v>
      </c>
      <c r="X24" s="140"/>
      <c r="Y24" s="165">
        <v>5</v>
      </c>
      <c r="Z24" s="140"/>
      <c r="AA24" s="165">
        <v>5</v>
      </c>
      <c r="AB24" s="186"/>
      <c r="AC24" s="217">
        <v>8</v>
      </c>
      <c r="AD24" s="100">
        <v>7</v>
      </c>
      <c r="AE24" s="100">
        <v>7</v>
      </c>
    </row>
    <row r="25" spans="1:31" s="1" customFormat="1" ht="13.5" thickBot="1" x14ac:dyDescent="0.45">
      <c r="A25" s="51" t="s">
        <v>250</v>
      </c>
      <c r="B25" s="533"/>
      <c r="C25" s="534"/>
      <c r="D25" s="420"/>
      <c r="E25" s="157">
        <f>E24*3*1</f>
        <v>24</v>
      </c>
      <c r="F25" s="141"/>
      <c r="G25" s="166">
        <f>G24*3*2</f>
        <v>42</v>
      </c>
      <c r="H25" s="141"/>
      <c r="I25" s="166">
        <f>I24*3*3</f>
        <v>63</v>
      </c>
      <c r="J25" s="191"/>
      <c r="K25" s="157">
        <f>K24*3*1</f>
        <v>24</v>
      </c>
      <c r="L25" s="141"/>
      <c r="M25" s="166">
        <f>M24*3*2</f>
        <v>42</v>
      </c>
      <c r="N25" s="141"/>
      <c r="O25" s="166">
        <f>O24*3*3</f>
        <v>63</v>
      </c>
      <c r="P25" s="191"/>
      <c r="Q25" s="157">
        <f>Q24*3*1</f>
        <v>18</v>
      </c>
      <c r="R25" s="141"/>
      <c r="S25" s="166">
        <f>S24*3*2</f>
        <v>30</v>
      </c>
      <c r="T25" s="141"/>
      <c r="U25" s="166">
        <f>U24*3*3</f>
        <v>45</v>
      </c>
      <c r="V25" s="191"/>
      <c r="W25" s="157">
        <f>W24*3*1</f>
        <v>18</v>
      </c>
      <c r="X25" s="141"/>
      <c r="Y25" s="166">
        <f>Y24*3*2</f>
        <v>30</v>
      </c>
      <c r="Z25" s="141"/>
      <c r="AA25" s="166">
        <f>AA24*3*3</f>
        <v>45</v>
      </c>
      <c r="AB25" s="191"/>
      <c r="AC25" s="98">
        <f>AC24*3*1</f>
        <v>24</v>
      </c>
      <c r="AD25" s="99">
        <f>AD24*3*2</f>
        <v>42</v>
      </c>
      <c r="AE25" s="99">
        <f>AE24*3*3</f>
        <v>63</v>
      </c>
    </row>
    <row r="26" spans="1:31" s="1" customFormat="1" x14ac:dyDescent="0.4">
      <c r="A26" s="9"/>
      <c r="B26" s="7"/>
      <c r="C26" s="7"/>
      <c r="D26" s="6"/>
      <c r="E26" s="61"/>
      <c r="F26" s="64"/>
      <c r="G26" s="61"/>
      <c r="H26" s="64"/>
      <c r="I26" s="61"/>
      <c r="J26" s="64"/>
      <c r="K26" s="171"/>
      <c r="L26" s="65"/>
      <c r="M26" s="171"/>
      <c r="N26" s="65"/>
      <c r="O26" s="171"/>
      <c r="P26" s="65"/>
      <c r="Q26" s="178"/>
      <c r="R26" s="148"/>
      <c r="S26" s="178"/>
      <c r="T26" s="148"/>
      <c r="U26" s="178"/>
      <c r="V26" s="148"/>
      <c r="W26" s="171"/>
      <c r="X26" s="65"/>
      <c r="Y26" s="171"/>
      <c r="Z26" s="65"/>
      <c r="AA26" s="171"/>
      <c r="AB26" s="65"/>
      <c r="AC26" s="3"/>
      <c r="AD26" s="3"/>
      <c r="AE26" s="3"/>
    </row>
    <row r="27" spans="1:31" s="1" customFormat="1" x14ac:dyDescent="0.4">
      <c r="A27" s="9"/>
      <c r="B27" s="7"/>
      <c r="C27" s="7"/>
      <c r="D27" s="6"/>
      <c r="E27" s="61"/>
      <c r="F27" s="64"/>
      <c r="G27" s="61"/>
      <c r="H27" s="64"/>
      <c r="I27" s="61"/>
      <c r="J27" s="64"/>
      <c r="K27" s="171"/>
      <c r="L27" s="65"/>
      <c r="M27" s="171"/>
      <c r="N27" s="65"/>
      <c r="O27" s="171"/>
      <c r="P27" s="65"/>
      <c r="Q27" s="179"/>
      <c r="R27" s="7"/>
      <c r="S27" s="179"/>
      <c r="T27" s="7"/>
      <c r="U27" s="179"/>
      <c r="V27" s="7"/>
      <c r="W27" s="171"/>
      <c r="X27" s="65"/>
      <c r="Y27" s="171"/>
      <c r="Z27" s="65"/>
      <c r="AA27" s="171"/>
      <c r="AB27" s="65"/>
      <c r="AC27" s="3"/>
      <c r="AD27" s="3"/>
      <c r="AE27" s="3"/>
    </row>
    <row r="28" spans="1:31" s="1" customFormat="1" x14ac:dyDescent="0.4">
      <c r="A28" s="9"/>
      <c r="B28" s="7"/>
      <c r="C28" s="7"/>
      <c r="D28" s="6"/>
      <c r="E28" s="61"/>
      <c r="F28" s="64"/>
      <c r="G28" s="61"/>
      <c r="H28" s="64"/>
      <c r="I28" s="61"/>
      <c r="J28" s="64"/>
      <c r="K28" s="171"/>
      <c r="L28" s="65"/>
      <c r="M28" s="171"/>
      <c r="N28" s="65"/>
      <c r="O28" s="171"/>
      <c r="P28" s="65"/>
      <c r="Q28" s="171"/>
      <c r="R28" s="65"/>
      <c r="S28" s="171"/>
      <c r="T28" s="65"/>
      <c r="U28" s="171"/>
      <c r="V28" s="65"/>
      <c r="W28" s="171"/>
      <c r="X28" s="65"/>
      <c r="Y28" s="171"/>
      <c r="Z28" s="65"/>
      <c r="AA28" s="171"/>
      <c r="AB28" s="65"/>
      <c r="AC28" s="3"/>
      <c r="AD28" s="3"/>
      <c r="AE28" s="3"/>
    </row>
    <row r="29" spans="1:31" s="1" customFormat="1" x14ac:dyDescent="0.4">
      <c r="A29" s="9"/>
      <c r="B29" s="7"/>
      <c r="C29" s="7"/>
      <c r="D29" s="6"/>
      <c r="E29" s="61"/>
      <c r="F29" s="64"/>
      <c r="G29" s="61"/>
      <c r="H29" s="64"/>
      <c r="I29" s="61"/>
      <c r="J29" s="64"/>
      <c r="K29" s="171"/>
      <c r="L29" s="65"/>
      <c r="M29" s="171"/>
      <c r="N29" s="65"/>
      <c r="O29" s="171"/>
      <c r="P29" s="65"/>
      <c r="Q29" s="171"/>
      <c r="R29" s="65"/>
      <c r="S29" s="171"/>
      <c r="T29" s="65"/>
      <c r="U29" s="171"/>
      <c r="V29" s="65"/>
      <c r="W29" s="171"/>
      <c r="X29" s="65"/>
      <c r="Y29" s="171"/>
      <c r="Z29" s="65"/>
      <c r="AA29" s="171"/>
      <c r="AB29" s="65"/>
      <c r="AC29" s="3"/>
      <c r="AD29" s="3"/>
      <c r="AE29" s="3"/>
    </row>
    <row r="30" spans="1:31" s="1" customFormat="1" x14ac:dyDescent="0.4">
      <c r="A30" s="9"/>
      <c r="B30" s="7"/>
      <c r="C30" s="7"/>
      <c r="D30" s="6"/>
      <c r="E30" s="61"/>
      <c r="F30" s="64"/>
      <c r="G30" s="61"/>
      <c r="H30" s="64"/>
      <c r="I30" s="61"/>
      <c r="J30" s="64"/>
      <c r="K30" s="171"/>
      <c r="L30" s="65"/>
      <c r="M30" s="171"/>
      <c r="N30" s="65"/>
      <c r="O30" s="171"/>
      <c r="P30" s="65"/>
      <c r="Q30" s="171"/>
      <c r="R30" s="65"/>
      <c r="S30" s="171"/>
      <c r="T30" s="65"/>
      <c r="U30" s="171"/>
      <c r="V30" s="65"/>
      <c r="W30" s="171"/>
      <c r="X30" s="65"/>
      <c r="Y30" s="171"/>
      <c r="Z30" s="65"/>
      <c r="AA30" s="171"/>
      <c r="AB30" s="65"/>
      <c r="AC30" s="3"/>
      <c r="AD30" s="3"/>
      <c r="AE30" s="3"/>
    </row>
    <row r="31" spans="1:31" s="1" customFormat="1" x14ac:dyDescent="0.4">
      <c r="A31" s="9"/>
      <c r="B31" s="7"/>
      <c r="C31" s="7"/>
      <c r="D31" s="6"/>
      <c r="E31" s="61"/>
      <c r="F31" s="64"/>
      <c r="G31" s="61"/>
      <c r="H31" s="64"/>
      <c r="I31" s="61"/>
      <c r="J31" s="64"/>
      <c r="K31" s="171"/>
      <c r="L31" s="65"/>
      <c r="M31" s="171"/>
      <c r="N31" s="65"/>
      <c r="O31" s="171"/>
      <c r="P31" s="65"/>
      <c r="Q31" s="171"/>
      <c r="R31" s="65"/>
      <c r="S31" s="171"/>
      <c r="T31" s="65"/>
      <c r="U31" s="171"/>
      <c r="V31" s="65"/>
      <c r="W31" s="171"/>
      <c r="X31" s="65"/>
      <c r="Y31" s="171"/>
      <c r="Z31" s="65"/>
      <c r="AA31" s="171"/>
      <c r="AB31" s="65"/>
      <c r="AC31" s="3"/>
      <c r="AD31" s="3"/>
      <c r="AE31" s="3"/>
    </row>
    <row r="32" spans="1:31" s="1" customFormat="1" x14ac:dyDescent="0.4">
      <c r="A32" s="9"/>
      <c r="B32" s="7"/>
      <c r="C32" s="7"/>
      <c r="D32" s="6"/>
      <c r="E32" s="61"/>
      <c r="F32" s="64"/>
      <c r="G32" s="61"/>
      <c r="H32" s="64"/>
      <c r="I32" s="61"/>
      <c r="J32" s="64"/>
      <c r="K32" s="171"/>
      <c r="L32" s="65"/>
      <c r="M32" s="171"/>
      <c r="N32" s="65"/>
      <c r="O32" s="171"/>
      <c r="P32" s="65"/>
      <c r="Q32" s="171"/>
      <c r="R32" s="65"/>
      <c r="S32" s="171"/>
      <c r="T32" s="65"/>
      <c r="U32" s="171"/>
      <c r="V32" s="65"/>
      <c r="W32" s="171"/>
      <c r="X32" s="65"/>
      <c r="Y32" s="171"/>
      <c r="Z32" s="65"/>
      <c r="AA32" s="171"/>
      <c r="AB32" s="65"/>
      <c r="AC32" s="3"/>
      <c r="AD32" s="3"/>
      <c r="AE32" s="3"/>
    </row>
    <row r="33" spans="1:31" s="1" customFormat="1" x14ac:dyDescent="0.4">
      <c r="A33" s="8"/>
      <c r="B33" s="7"/>
      <c r="C33" s="7"/>
      <c r="D33" s="6"/>
      <c r="E33" s="159"/>
      <c r="F33" s="135"/>
      <c r="G33" s="159"/>
      <c r="H33" s="135"/>
      <c r="I33" s="159"/>
      <c r="J33" s="135"/>
      <c r="K33" s="172"/>
      <c r="L33" s="143"/>
      <c r="M33" s="172"/>
      <c r="N33" s="143"/>
      <c r="O33" s="172"/>
      <c r="P33" s="143"/>
      <c r="Q33" s="172"/>
      <c r="R33" s="143"/>
      <c r="S33" s="172"/>
      <c r="T33" s="143"/>
      <c r="U33" s="172"/>
      <c r="V33" s="143"/>
      <c r="W33" s="172"/>
      <c r="X33" s="143"/>
      <c r="Y33" s="172"/>
      <c r="Z33" s="143"/>
      <c r="AA33" s="172"/>
      <c r="AB33" s="143"/>
      <c r="AC33" s="3"/>
      <c r="AD33" s="3"/>
      <c r="AE33" s="3"/>
    </row>
    <row r="34" spans="1:31" x14ac:dyDescent="0.4">
      <c r="A34" s="9"/>
      <c r="B34" s="7"/>
      <c r="C34" s="7"/>
      <c r="D34" s="6"/>
      <c r="E34" s="61"/>
      <c r="F34" s="64"/>
      <c r="G34" s="61"/>
      <c r="H34" s="64"/>
      <c r="I34" s="61"/>
      <c r="J34" s="64"/>
      <c r="W34" s="171"/>
      <c r="X34" s="65"/>
      <c r="Y34" s="171"/>
      <c r="Z34" s="65"/>
      <c r="AA34" s="171"/>
      <c r="AB34" s="65"/>
      <c r="AC34" s="3"/>
      <c r="AD34" s="3"/>
      <c r="AE34" s="3"/>
    </row>
    <row r="35" spans="1:31" ht="15" x14ac:dyDescent="0.4">
      <c r="A35" s="4"/>
      <c r="B35" s="7"/>
      <c r="C35" s="7"/>
      <c r="D35" s="6"/>
      <c r="E35" s="160"/>
      <c r="F35" s="136"/>
      <c r="G35" s="160"/>
      <c r="H35" s="136"/>
      <c r="I35" s="160"/>
      <c r="J35" s="136"/>
      <c r="K35" s="173"/>
      <c r="L35" s="144"/>
      <c r="M35" s="173"/>
      <c r="N35" s="144"/>
      <c r="O35" s="173"/>
      <c r="P35" s="144"/>
      <c r="Q35" s="173"/>
      <c r="R35" s="144"/>
      <c r="S35" s="173"/>
      <c r="T35" s="144"/>
      <c r="U35" s="173"/>
      <c r="V35" s="144"/>
    </row>
    <row r="36" spans="1:31" x14ac:dyDescent="0.4">
      <c r="B36" s="71"/>
      <c r="C36" s="71"/>
      <c r="D36" s="19"/>
    </row>
  </sheetData>
  <sortState xmlns:xlrd2="http://schemas.microsoft.com/office/spreadsheetml/2017/richdata2" ref="A5:AM19">
    <sortCondition descending="1" ref="E5:E19"/>
  </sortState>
  <mergeCells count="18">
    <mergeCell ref="A1:AE1"/>
    <mergeCell ref="S3:T3"/>
    <mergeCell ref="AC2:AE2"/>
    <mergeCell ref="U3:V3"/>
    <mergeCell ref="AA3:AB3"/>
    <mergeCell ref="Y3:Z3"/>
    <mergeCell ref="W3:X3"/>
    <mergeCell ref="W2:AB2"/>
    <mergeCell ref="Q2:V2"/>
    <mergeCell ref="K2:P2"/>
    <mergeCell ref="E2:J2"/>
    <mergeCell ref="Q3:R3"/>
    <mergeCell ref="O3:P3"/>
    <mergeCell ref="M3:N3"/>
    <mergeCell ref="K3:L3"/>
    <mergeCell ref="I3:J3"/>
    <mergeCell ref="G3:H3"/>
    <mergeCell ref="E3:F3"/>
  </mergeCells>
  <conditionalFormatting sqref="AB5:AB19">
    <cfRule type="containsText" priority="2" stopIfTrue="1" operator="containsText" text="AA">
      <formula>NOT(ISERROR(SEARCH("AA",AB5)))</formula>
    </cfRule>
    <cfRule type="containsText" dxfId="968" priority="3" stopIfTrue="1" operator="containsText" text="A">
      <formula>NOT(ISERROR(SEARCH("A",AB5)))</formula>
    </cfRule>
  </conditionalFormatting>
  <conditionalFormatting sqref="AC5:AE19">
    <cfRule type="aboveAverage" dxfId="967" priority="26" stopIfTrue="1"/>
  </conditionalFormatting>
  <conditionalFormatting sqref="W5:W19">
    <cfRule type="aboveAverage" dxfId="966" priority="27" stopIfTrue="1"/>
  </conditionalFormatting>
  <conditionalFormatting sqref="Y5:Y19">
    <cfRule type="aboveAverage" dxfId="965" priority="28" stopIfTrue="1"/>
  </conditionalFormatting>
  <conditionalFormatting sqref="AA5:AA19">
    <cfRule type="aboveAverage" dxfId="964" priority="29" stopIfTrue="1"/>
  </conditionalFormatting>
  <conditionalFormatting sqref="Q5:Q19">
    <cfRule type="aboveAverage" dxfId="963" priority="30" stopIfTrue="1"/>
  </conditionalFormatting>
  <conditionalFormatting sqref="S5:S19">
    <cfRule type="aboveAverage" dxfId="962" priority="31" stopIfTrue="1"/>
  </conditionalFormatting>
  <conditionalFormatting sqref="U5:U19">
    <cfRule type="aboveAverage" dxfId="961" priority="32" stopIfTrue="1"/>
  </conditionalFormatting>
  <conditionalFormatting sqref="K5:K19">
    <cfRule type="aboveAverage" dxfId="960" priority="33" stopIfTrue="1"/>
  </conditionalFormatting>
  <conditionalFormatting sqref="M5:M19">
    <cfRule type="aboveAverage" dxfId="959" priority="34" stopIfTrue="1"/>
  </conditionalFormatting>
  <conditionalFormatting sqref="O5:O19">
    <cfRule type="aboveAverage" dxfId="958" priority="35" stopIfTrue="1"/>
  </conditionalFormatting>
  <conditionalFormatting sqref="E5:E19">
    <cfRule type="aboveAverage" dxfId="957" priority="36" stopIfTrue="1"/>
  </conditionalFormatting>
  <conditionalFormatting sqref="G5:G19">
    <cfRule type="aboveAverage" dxfId="956" priority="37" stopIfTrue="1"/>
  </conditionalFormatting>
  <conditionalFormatting sqref="I5:I19">
    <cfRule type="aboveAverage" dxfId="955" priority="38" stopIfTrue="1"/>
  </conditionalFormatting>
  <conditionalFormatting sqref="F5:F19">
    <cfRule type="containsText" priority="24" stopIfTrue="1" operator="containsText" text="AA">
      <formula>NOT(ISERROR(SEARCH("AA",F5)))</formula>
    </cfRule>
    <cfRule type="containsText" dxfId="954" priority="25" stopIfTrue="1" operator="containsText" text="A">
      <formula>NOT(ISERROR(SEARCH("A",F5)))</formula>
    </cfRule>
  </conditionalFormatting>
  <conditionalFormatting sqref="H5:H19">
    <cfRule type="containsText" priority="22" stopIfTrue="1" operator="containsText" text="AA">
      <formula>NOT(ISERROR(SEARCH("AA",H5)))</formula>
    </cfRule>
    <cfRule type="containsText" dxfId="953" priority="23" stopIfTrue="1" operator="containsText" text="A">
      <formula>NOT(ISERROR(SEARCH("A",H5)))</formula>
    </cfRule>
  </conditionalFormatting>
  <conditionalFormatting sqref="J5:J19">
    <cfRule type="containsText" priority="20" stopIfTrue="1" operator="containsText" text="AA">
      <formula>NOT(ISERROR(SEARCH("AA",J5)))</formula>
    </cfRule>
    <cfRule type="containsText" dxfId="952" priority="21" stopIfTrue="1" operator="containsText" text="A">
      <formula>NOT(ISERROR(SEARCH("A",J5)))</formula>
    </cfRule>
  </conditionalFormatting>
  <conditionalFormatting sqref="L5:L19">
    <cfRule type="containsText" priority="18" stopIfTrue="1" operator="containsText" text="AA">
      <formula>NOT(ISERROR(SEARCH("AA",L5)))</formula>
    </cfRule>
    <cfRule type="containsText" dxfId="951" priority="19" stopIfTrue="1" operator="containsText" text="A">
      <formula>NOT(ISERROR(SEARCH("A",L5)))</formula>
    </cfRule>
  </conditionalFormatting>
  <conditionalFormatting sqref="N5:N19">
    <cfRule type="containsText" priority="16" stopIfTrue="1" operator="containsText" text="AA">
      <formula>NOT(ISERROR(SEARCH("AA",N5)))</formula>
    </cfRule>
    <cfRule type="containsText" dxfId="950" priority="17" stopIfTrue="1" operator="containsText" text="A">
      <formula>NOT(ISERROR(SEARCH("A",N5)))</formula>
    </cfRule>
  </conditionalFormatting>
  <conditionalFormatting sqref="P5:P19">
    <cfRule type="containsText" priority="14" stopIfTrue="1" operator="containsText" text="AA">
      <formula>NOT(ISERROR(SEARCH("AA",P5)))</formula>
    </cfRule>
    <cfRule type="containsText" dxfId="949" priority="15" stopIfTrue="1" operator="containsText" text="A">
      <formula>NOT(ISERROR(SEARCH("A",P5)))</formula>
    </cfRule>
  </conditionalFormatting>
  <conditionalFormatting sqref="R5:R19">
    <cfRule type="containsText" priority="12" stopIfTrue="1" operator="containsText" text="AA">
      <formula>NOT(ISERROR(SEARCH("AA",R5)))</formula>
    </cfRule>
    <cfRule type="containsText" dxfId="948" priority="13" stopIfTrue="1" operator="containsText" text="A">
      <formula>NOT(ISERROR(SEARCH("A",R5)))</formula>
    </cfRule>
  </conditionalFormatting>
  <conditionalFormatting sqref="T5:T19">
    <cfRule type="containsText" priority="10" stopIfTrue="1" operator="containsText" text="AA">
      <formula>NOT(ISERROR(SEARCH("AA",T5)))</formula>
    </cfRule>
    <cfRule type="containsText" dxfId="947" priority="11" stopIfTrue="1" operator="containsText" text="A">
      <formula>NOT(ISERROR(SEARCH("A",T5)))</formula>
    </cfRule>
  </conditionalFormatting>
  <conditionalFormatting sqref="V5:V19">
    <cfRule type="containsText" priority="8" stopIfTrue="1" operator="containsText" text="AA">
      <formula>NOT(ISERROR(SEARCH("AA",V5)))</formula>
    </cfRule>
    <cfRule type="containsText" dxfId="946" priority="9" stopIfTrue="1" operator="containsText" text="A">
      <formula>NOT(ISERROR(SEARCH("A",V5)))</formula>
    </cfRule>
  </conditionalFormatting>
  <conditionalFormatting sqref="X5:X19">
    <cfRule type="containsText" priority="6" stopIfTrue="1" operator="containsText" text="AA">
      <formula>NOT(ISERROR(SEARCH("AA",X5)))</formula>
    </cfRule>
    <cfRule type="containsText" dxfId="945" priority="7" stopIfTrue="1" operator="containsText" text="A">
      <formula>NOT(ISERROR(SEARCH("A",X5)))</formula>
    </cfRule>
  </conditionalFormatting>
  <conditionalFormatting sqref="Z5:Z19">
    <cfRule type="containsText" priority="4" stopIfTrue="1" operator="containsText" text="AA">
      <formula>NOT(ISERROR(SEARCH("AA",Z5)))</formula>
    </cfRule>
    <cfRule type="containsText" dxfId="944" priority="5" stopIfTrue="1" operator="containsText" text="A">
      <formula>NOT(ISERROR(SEARCH("A",Z5)))</formula>
    </cfRule>
  </conditionalFormatting>
  <conditionalFormatting sqref="D5:AE19">
    <cfRule type="expression" dxfId="943" priority="39">
      <formula>MOD(ROW(),2)=0</formula>
    </cfRule>
  </conditionalFormatting>
  <conditionalFormatting sqref="A5:C19">
    <cfRule type="expression" dxfId="942" priority="1">
      <formula>MOD(ROW(),2)=0</formula>
    </cfRule>
  </conditionalFormatting>
  <pageMargins left="0.5" right="0.5" top="0.5" bottom="0.5" header="0.3" footer="0.3"/>
  <pageSetup paperSize="5" scale="8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tint="0.59999389629810485"/>
    <pageSetUpPr fitToPage="1"/>
  </sheetPr>
  <dimension ref="A1:AH36"/>
  <sheetViews>
    <sheetView zoomScaleNormal="100" workbookViewId="0">
      <pane ySplit="4" topLeftCell="A5" activePane="bottomLeft" state="frozen"/>
      <selection activeCell="W24" sqref="W24"/>
      <selection pane="bottomLeft" activeCell="K5" sqref="K5:K19"/>
    </sheetView>
  </sheetViews>
  <sheetFormatPr defaultRowHeight="13.15" x14ac:dyDescent="0.4"/>
  <cols>
    <col min="1" max="1" width="25.59765625" customWidth="1"/>
    <col min="2" max="3" width="10.59765625" style="65" customWidth="1"/>
    <col min="4" max="4" width="8.19921875" style="1" hidden="1" customWidth="1"/>
    <col min="5" max="5" width="5.19921875" style="161" customWidth="1"/>
    <col min="6" max="6" width="5.19921875" style="11" customWidth="1"/>
    <col min="7" max="7" width="5.19921875" style="161" customWidth="1"/>
    <col min="8" max="8" width="5.19921875" style="11" customWidth="1"/>
    <col min="9" max="9" width="5.19921875" style="161" customWidth="1"/>
    <col min="10" max="10" width="5.19921875" style="11" customWidth="1"/>
    <col min="11" max="11" width="5.19921875" style="161" customWidth="1"/>
    <col min="12" max="12" width="5.19921875" style="11" customWidth="1"/>
    <col min="13" max="13" width="5.19921875" style="161" customWidth="1"/>
    <col min="14" max="14" width="5.19921875" style="11" customWidth="1"/>
    <col min="15" max="15" width="5.19921875" style="161" customWidth="1"/>
    <col min="16" max="16" width="5.19921875" style="11" customWidth="1"/>
    <col min="17" max="17" width="5.19921875" style="161" customWidth="1"/>
    <col min="18" max="18" width="5.19921875" style="11" customWidth="1"/>
    <col min="19" max="19" width="5.19921875" style="161" customWidth="1"/>
    <col min="20" max="20" width="5.19921875" style="11" customWidth="1"/>
    <col min="21" max="21" width="5.19921875" style="161" customWidth="1"/>
    <col min="22" max="22" width="5.19921875" style="11" customWidth="1"/>
    <col min="23" max="23" width="5.19921875" style="161" customWidth="1"/>
    <col min="24" max="24" width="5.19921875" style="11" customWidth="1"/>
    <col min="25" max="25" width="5.19921875" style="161" customWidth="1"/>
    <col min="26" max="26" width="5.19921875" style="11" customWidth="1"/>
    <col min="27" max="27" width="5.19921875" style="161" customWidth="1"/>
    <col min="28" max="28" width="5.19921875" style="11" customWidth="1"/>
    <col min="29" max="29" width="5.19921875" style="161" customWidth="1"/>
    <col min="30" max="30" width="5.19921875" style="11" customWidth="1"/>
    <col min="31" max="31" width="5.19921875" style="161" customWidth="1"/>
    <col min="32" max="32" width="5.19921875" style="11" customWidth="1"/>
    <col min="33" max="33" width="5.19921875" style="161" customWidth="1"/>
    <col min="34" max="34" width="5.19921875" style="11" customWidth="1"/>
  </cols>
  <sheetData>
    <row r="1" spans="1:34" ht="30" customHeight="1" thickBot="1" x14ac:dyDescent="0.45">
      <c r="A1" s="709" t="s">
        <v>632</v>
      </c>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c r="AF1" s="709"/>
      <c r="AG1" s="709"/>
      <c r="AH1" s="709"/>
    </row>
    <row r="2" spans="1:34" ht="40.049999999999997" customHeight="1" x14ac:dyDescent="0.4">
      <c r="A2" s="30" t="s">
        <v>630</v>
      </c>
      <c r="B2" s="532" t="s">
        <v>626</v>
      </c>
      <c r="C2" s="532" t="s">
        <v>627</v>
      </c>
      <c r="D2" s="29"/>
      <c r="E2" s="712" t="s">
        <v>62</v>
      </c>
      <c r="F2" s="713"/>
      <c r="G2" s="713"/>
      <c r="H2" s="713"/>
      <c r="I2" s="713"/>
      <c r="J2" s="714"/>
      <c r="K2" s="712" t="s">
        <v>61</v>
      </c>
      <c r="L2" s="713"/>
      <c r="M2" s="713"/>
      <c r="N2" s="713"/>
      <c r="O2" s="713"/>
      <c r="P2" s="714"/>
      <c r="Q2" s="710" t="s">
        <v>66</v>
      </c>
      <c r="R2" s="711"/>
      <c r="S2" s="711"/>
      <c r="T2" s="711"/>
      <c r="U2" s="711"/>
      <c r="V2" s="719"/>
      <c r="W2" s="710" t="s">
        <v>67</v>
      </c>
      <c r="X2" s="711"/>
      <c r="Y2" s="711"/>
      <c r="Z2" s="711"/>
      <c r="AA2" s="711"/>
      <c r="AB2" s="719"/>
      <c r="AC2" s="710" t="s">
        <v>68</v>
      </c>
      <c r="AD2" s="711"/>
      <c r="AE2" s="711"/>
      <c r="AF2" s="711"/>
      <c r="AG2" s="711"/>
      <c r="AH2" s="711"/>
    </row>
    <row r="3" spans="1:34" ht="20.2" customHeight="1" x14ac:dyDescent="0.4">
      <c r="A3" s="53"/>
      <c r="B3" s="411"/>
      <c r="C3" s="411"/>
      <c r="D3" s="35"/>
      <c r="E3" s="715" t="s">
        <v>94</v>
      </c>
      <c r="F3" s="732"/>
      <c r="G3" s="704" t="s">
        <v>95</v>
      </c>
      <c r="H3" s="704"/>
      <c r="I3" s="704" t="s">
        <v>96</v>
      </c>
      <c r="J3" s="705"/>
      <c r="K3" s="715" t="s">
        <v>94</v>
      </c>
      <c r="L3" s="704"/>
      <c r="M3" s="704" t="s">
        <v>95</v>
      </c>
      <c r="N3" s="704"/>
      <c r="O3" s="704" t="s">
        <v>96</v>
      </c>
      <c r="P3" s="705"/>
      <c r="Q3" s="715" t="s">
        <v>94</v>
      </c>
      <c r="R3" s="704"/>
      <c r="S3" s="704" t="s">
        <v>95</v>
      </c>
      <c r="T3" s="704"/>
      <c r="U3" s="704" t="s">
        <v>96</v>
      </c>
      <c r="V3" s="705"/>
      <c r="W3" s="715" t="s">
        <v>94</v>
      </c>
      <c r="X3" s="704"/>
      <c r="Y3" s="704" t="s">
        <v>95</v>
      </c>
      <c r="Z3" s="704"/>
      <c r="AA3" s="704" t="s">
        <v>96</v>
      </c>
      <c r="AB3" s="705"/>
      <c r="AC3" s="715" t="s">
        <v>94</v>
      </c>
      <c r="AD3" s="704"/>
      <c r="AE3" s="704" t="s">
        <v>95</v>
      </c>
      <c r="AF3" s="704"/>
      <c r="AG3" s="704" t="s">
        <v>96</v>
      </c>
      <c r="AH3" s="704"/>
    </row>
    <row r="4" spans="1:34" ht="54.75" hidden="1" customHeight="1" x14ac:dyDescent="0.4">
      <c r="A4" s="53" t="s">
        <v>51</v>
      </c>
      <c r="B4" s="411" t="s">
        <v>92</v>
      </c>
      <c r="C4" s="411" t="s">
        <v>93</v>
      </c>
      <c r="D4" s="35"/>
      <c r="E4" s="205" t="s">
        <v>105</v>
      </c>
      <c r="F4" s="208" t="s">
        <v>108</v>
      </c>
      <c r="G4" s="206" t="s">
        <v>106</v>
      </c>
      <c r="H4" s="208" t="s">
        <v>109</v>
      </c>
      <c r="I4" s="206" t="s">
        <v>107</v>
      </c>
      <c r="J4" s="207" t="s">
        <v>110</v>
      </c>
      <c r="K4" s="206" t="s">
        <v>126</v>
      </c>
      <c r="L4" s="208" t="s">
        <v>127</v>
      </c>
      <c r="M4" s="206" t="s">
        <v>128</v>
      </c>
      <c r="N4" s="208" t="s">
        <v>129</v>
      </c>
      <c r="O4" s="206" t="s">
        <v>130</v>
      </c>
      <c r="P4" s="208" t="s">
        <v>131</v>
      </c>
      <c r="Q4" s="205" t="s">
        <v>132</v>
      </c>
      <c r="R4" s="208" t="s">
        <v>133</v>
      </c>
      <c r="S4" s="206" t="s">
        <v>134</v>
      </c>
      <c r="T4" s="208" t="s">
        <v>135</v>
      </c>
      <c r="U4" s="206" t="s">
        <v>136</v>
      </c>
      <c r="V4" s="207" t="s">
        <v>137</v>
      </c>
      <c r="W4" s="206" t="s">
        <v>138</v>
      </c>
      <c r="X4" s="208" t="s">
        <v>139</v>
      </c>
      <c r="Y4" s="206" t="s">
        <v>140</v>
      </c>
      <c r="Z4" s="208" t="s">
        <v>141</v>
      </c>
      <c r="AA4" s="206" t="s">
        <v>142</v>
      </c>
      <c r="AB4" s="208" t="s">
        <v>143</v>
      </c>
      <c r="AC4" s="205" t="s">
        <v>144</v>
      </c>
      <c r="AD4" s="208" t="s">
        <v>145</v>
      </c>
      <c r="AE4" s="206" t="s">
        <v>146</v>
      </c>
      <c r="AF4" s="208" t="s">
        <v>147</v>
      </c>
      <c r="AG4" s="206" t="s">
        <v>148</v>
      </c>
      <c r="AH4" s="208" t="s">
        <v>149</v>
      </c>
    </row>
    <row r="5" spans="1:34" ht="12.75" x14ac:dyDescent="0.35">
      <c r="A5" s="83" t="str">
        <f t="shared" ref="A5:A19" si="0">VLOOKUP(D5,VL_2020,2,FALSE)</f>
        <v>Revere 1898 TC</v>
      </c>
      <c r="B5" s="527" t="str">
        <f t="shared" ref="B5:B19" si="1">VLOOKUP(D5,VL_2020,3,FALSE)</f>
        <v>RR</v>
      </c>
      <c r="C5" s="527" t="str">
        <f t="shared" ref="C5:C19" si="2">VLOOKUP(D5,VL_2020,4,FALSE)</f>
        <v>TRE</v>
      </c>
      <c r="D5" t="s">
        <v>220</v>
      </c>
      <c r="E5" s="273">
        <v>167.75</v>
      </c>
      <c r="F5" s="274" t="s">
        <v>103</v>
      </c>
      <c r="G5" s="275">
        <v>186.04</v>
      </c>
      <c r="H5" s="274" t="s">
        <v>103</v>
      </c>
      <c r="I5" s="275">
        <v>206.99</v>
      </c>
      <c r="J5" s="623" t="s">
        <v>103</v>
      </c>
      <c r="K5" s="296">
        <v>53.333300000000001</v>
      </c>
      <c r="L5" s="309" t="s">
        <v>103</v>
      </c>
      <c r="M5" s="299">
        <v>55.966700000000003</v>
      </c>
      <c r="N5" s="309" t="s">
        <v>103</v>
      </c>
      <c r="O5" s="299">
        <v>54.107999999999997</v>
      </c>
      <c r="P5" s="624" t="s">
        <v>103</v>
      </c>
      <c r="Q5" s="296">
        <v>8.1266999999999996</v>
      </c>
      <c r="R5" s="309" t="s">
        <v>103</v>
      </c>
      <c r="S5" s="299">
        <v>8.83</v>
      </c>
      <c r="T5" s="309" t="s">
        <v>103</v>
      </c>
      <c r="U5" s="299">
        <v>8.7126999999999999</v>
      </c>
      <c r="V5" s="624" t="s">
        <v>103</v>
      </c>
      <c r="W5" s="296">
        <v>3.6133000000000002</v>
      </c>
      <c r="X5" s="309" t="s">
        <v>103</v>
      </c>
      <c r="Y5" s="299">
        <v>3.6882999999999999</v>
      </c>
      <c r="Z5" s="309" t="s">
        <v>103</v>
      </c>
      <c r="AA5" s="299">
        <v>3.9691999999999998</v>
      </c>
      <c r="AB5" s="624" t="s">
        <v>341</v>
      </c>
      <c r="AC5" s="296">
        <v>72.413300000000007</v>
      </c>
      <c r="AD5" s="309" t="s">
        <v>103</v>
      </c>
      <c r="AE5" s="299">
        <v>72.334999999999994</v>
      </c>
      <c r="AF5" s="309" t="s">
        <v>570</v>
      </c>
      <c r="AG5" s="299">
        <v>72.737700000000004</v>
      </c>
      <c r="AH5" s="309" t="s">
        <v>103</v>
      </c>
    </row>
    <row r="6" spans="1:34" ht="12.75" x14ac:dyDescent="0.35">
      <c r="A6" s="513" t="str">
        <f t="shared" si="0"/>
        <v>Progeny 9117 VT2P****</v>
      </c>
      <c r="B6" s="528" t="str">
        <f t="shared" si="1"/>
        <v>RR</v>
      </c>
      <c r="C6" s="528" t="str">
        <f t="shared" si="2"/>
        <v>VT2P</v>
      </c>
      <c r="D6" t="s">
        <v>227</v>
      </c>
      <c r="E6" s="125">
        <v>163.16999999999999</v>
      </c>
      <c r="F6" s="126" t="s">
        <v>103</v>
      </c>
      <c r="G6" s="128">
        <v>192.97</v>
      </c>
      <c r="H6" s="126" t="s">
        <v>103</v>
      </c>
      <c r="I6" s="128">
        <v>210.12</v>
      </c>
      <c r="J6" s="129" t="s">
        <v>103</v>
      </c>
      <c r="K6" s="302">
        <v>50.7</v>
      </c>
      <c r="L6" s="198" t="s">
        <v>103</v>
      </c>
      <c r="M6" s="307">
        <v>54.113199999999999</v>
      </c>
      <c r="N6" s="198" t="s">
        <v>103</v>
      </c>
      <c r="O6" s="307">
        <v>53.942300000000003</v>
      </c>
      <c r="P6" s="306" t="s">
        <v>103</v>
      </c>
      <c r="Q6" s="302">
        <v>8.2233000000000001</v>
      </c>
      <c r="R6" s="198" t="s">
        <v>103</v>
      </c>
      <c r="S6" s="307">
        <v>8.6166999999999998</v>
      </c>
      <c r="T6" s="198" t="s">
        <v>103</v>
      </c>
      <c r="U6" s="307">
        <v>8.4652999999999992</v>
      </c>
      <c r="V6" s="306" t="s">
        <v>103</v>
      </c>
      <c r="W6" s="302">
        <v>3.7967</v>
      </c>
      <c r="X6" s="198" t="s">
        <v>103</v>
      </c>
      <c r="Y6" s="307">
        <v>3.8917000000000002</v>
      </c>
      <c r="Z6" s="198" t="s">
        <v>103</v>
      </c>
      <c r="AA6" s="307">
        <v>4.2914000000000003</v>
      </c>
      <c r="AB6" s="306" t="s">
        <v>103</v>
      </c>
      <c r="AC6" s="302">
        <v>72.666700000000006</v>
      </c>
      <c r="AD6" s="198" t="s">
        <v>103</v>
      </c>
      <c r="AE6" s="307">
        <v>72.144999999999996</v>
      </c>
      <c r="AF6" s="198" t="s">
        <v>252</v>
      </c>
      <c r="AG6" s="307">
        <v>72.453299999999999</v>
      </c>
      <c r="AH6" s="198" t="s">
        <v>103</v>
      </c>
    </row>
    <row r="7" spans="1:34" ht="12.75" x14ac:dyDescent="0.35">
      <c r="A7" s="47" t="str">
        <f t="shared" si="0"/>
        <v xml:space="preserve">Dekalb DKC69-99* </v>
      </c>
      <c r="B7" s="529" t="str">
        <f t="shared" si="1"/>
        <v>RR</v>
      </c>
      <c r="C7" s="529" t="str">
        <f t="shared" si="2"/>
        <v>TRE</v>
      </c>
      <c r="D7" t="s">
        <v>320</v>
      </c>
      <c r="E7" s="125">
        <v>162.18</v>
      </c>
      <c r="F7" s="126" t="s">
        <v>103</v>
      </c>
      <c r="G7" s="128">
        <v>190.61</v>
      </c>
      <c r="H7" s="126" t="s">
        <v>103</v>
      </c>
      <c r="I7" s="128"/>
      <c r="J7" s="129"/>
      <c r="K7" s="302">
        <v>54.366700000000002</v>
      </c>
      <c r="L7" s="198" t="s">
        <v>103</v>
      </c>
      <c r="M7" s="307">
        <v>57.316699999999997</v>
      </c>
      <c r="N7" s="198" t="s">
        <v>103</v>
      </c>
      <c r="O7" s="307"/>
      <c r="P7" s="306"/>
      <c r="Q7" s="302">
        <v>7.89</v>
      </c>
      <c r="R7" s="198" t="s">
        <v>103</v>
      </c>
      <c r="S7" s="307">
        <v>8.5016999999999996</v>
      </c>
      <c r="T7" s="198" t="s">
        <v>103</v>
      </c>
      <c r="U7" s="307"/>
      <c r="V7" s="306"/>
      <c r="W7" s="302">
        <v>3.6932999999999998</v>
      </c>
      <c r="X7" s="198" t="s">
        <v>103</v>
      </c>
      <c r="Y7" s="307">
        <v>3.71</v>
      </c>
      <c r="Z7" s="198" t="s">
        <v>103</v>
      </c>
      <c r="AA7" s="307"/>
      <c r="AB7" s="306"/>
      <c r="AC7" s="302">
        <v>73.39</v>
      </c>
      <c r="AD7" s="198" t="s">
        <v>103</v>
      </c>
      <c r="AE7" s="307">
        <v>73.146699999999996</v>
      </c>
      <c r="AF7" s="198" t="s">
        <v>103</v>
      </c>
      <c r="AG7" s="307"/>
      <c r="AH7" s="198"/>
    </row>
    <row r="8" spans="1:34" ht="12.75" x14ac:dyDescent="0.35">
      <c r="A8" s="47" t="str">
        <f t="shared" si="0"/>
        <v>AgriGold A647-79 VT2Pro</v>
      </c>
      <c r="B8" s="529" t="str">
        <f t="shared" si="1"/>
        <v>RR</v>
      </c>
      <c r="C8" s="529" t="str">
        <f t="shared" si="2"/>
        <v>VT2P</v>
      </c>
      <c r="D8" t="s">
        <v>539</v>
      </c>
      <c r="E8" s="281">
        <v>161.13999999999999</v>
      </c>
      <c r="F8" s="282" t="s">
        <v>103</v>
      </c>
      <c r="G8" s="283"/>
      <c r="H8" s="282"/>
      <c r="I8" s="283"/>
      <c r="J8" s="284"/>
      <c r="K8" s="298">
        <v>55.5</v>
      </c>
      <c r="L8" s="311" t="s">
        <v>103</v>
      </c>
      <c r="M8" s="301"/>
      <c r="N8" s="311"/>
      <c r="O8" s="301"/>
      <c r="P8" s="312"/>
      <c r="Q8" s="298">
        <v>8.31</v>
      </c>
      <c r="R8" s="311" t="s">
        <v>103</v>
      </c>
      <c r="S8" s="301"/>
      <c r="T8" s="311"/>
      <c r="U8" s="301"/>
      <c r="V8" s="312"/>
      <c r="W8" s="298">
        <v>3.7332999999999998</v>
      </c>
      <c r="X8" s="311" t="s">
        <v>103</v>
      </c>
      <c r="Y8" s="301"/>
      <c r="Z8" s="311"/>
      <c r="AA8" s="301"/>
      <c r="AB8" s="312"/>
      <c r="AC8" s="298">
        <v>72.676699999999997</v>
      </c>
      <c r="AD8" s="311" t="s">
        <v>103</v>
      </c>
      <c r="AE8" s="301"/>
      <c r="AF8" s="311"/>
      <c r="AG8" s="301"/>
      <c r="AH8" s="311"/>
    </row>
    <row r="9" spans="1:34" ht="12.75" x14ac:dyDescent="0.35">
      <c r="A9" s="513" t="str">
        <f t="shared" si="0"/>
        <v>Revere 1707 VT2P**</v>
      </c>
      <c r="B9" s="528" t="str">
        <f t="shared" si="1"/>
        <v>RR</v>
      </c>
      <c r="C9" s="528" t="str">
        <f t="shared" si="2"/>
        <v>VT2P</v>
      </c>
      <c r="D9" t="s">
        <v>222</v>
      </c>
      <c r="E9" s="125">
        <v>159.77000000000001</v>
      </c>
      <c r="F9" s="126" t="s">
        <v>103</v>
      </c>
      <c r="G9" s="128">
        <v>189.19</v>
      </c>
      <c r="H9" s="126" t="s">
        <v>103</v>
      </c>
      <c r="I9" s="128">
        <v>210.24</v>
      </c>
      <c r="J9" s="129" t="s">
        <v>103</v>
      </c>
      <c r="K9" s="302">
        <v>53.3</v>
      </c>
      <c r="L9" s="198" t="s">
        <v>103</v>
      </c>
      <c r="M9" s="307">
        <v>56.5</v>
      </c>
      <c r="N9" s="198" t="s">
        <v>103</v>
      </c>
      <c r="O9" s="307">
        <v>56.988900000000001</v>
      </c>
      <c r="P9" s="306" t="s">
        <v>103</v>
      </c>
      <c r="Q9" s="302">
        <v>8.3933</v>
      </c>
      <c r="R9" s="198" t="s">
        <v>103</v>
      </c>
      <c r="S9" s="307">
        <v>8.82</v>
      </c>
      <c r="T9" s="198" t="s">
        <v>103</v>
      </c>
      <c r="U9" s="307">
        <v>8.7454999999999998</v>
      </c>
      <c r="V9" s="306" t="s">
        <v>103</v>
      </c>
      <c r="W9" s="302">
        <v>3.7633000000000001</v>
      </c>
      <c r="X9" s="198" t="s">
        <v>103</v>
      </c>
      <c r="Y9" s="307">
        <v>3.8517000000000001</v>
      </c>
      <c r="Z9" s="198" t="s">
        <v>103</v>
      </c>
      <c r="AA9" s="307">
        <v>4.1516999999999999</v>
      </c>
      <c r="AB9" s="306" t="s">
        <v>104</v>
      </c>
      <c r="AC9" s="302">
        <v>72.236699999999999</v>
      </c>
      <c r="AD9" s="198" t="s">
        <v>103</v>
      </c>
      <c r="AE9" s="307">
        <v>72.278300000000002</v>
      </c>
      <c r="AF9" s="198" t="s">
        <v>252</v>
      </c>
      <c r="AG9" s="307">
        <v>72.6999</v>
      </c>
      <c r="AH9" s="198" t="s">
        <v>103</v>
      </c>
    </row>
    <row r="10" spans="1:34" ht="12.75" x14ac:dyDescent="0.35">
      <c r="A10" s="280" t="str">
        <f t="shared" si="0"/>
        <v>AgriGold A650-21 VT2Pro</v>
      </c>
      <c r="B10" s="530" t="str">
        <f t="shared" si="1"/>
        <v>RR</v>
      </c>
      <c r="C10" s="530" t="str">
        <f t="shared" si="2"/>
        <v>VT2P</v>
      </c>
      <c r="D10" t="s">
        <v>540</v>
      </c>
      <c r="E10" s="125">
        <v>159.66999999999999</v>
      </c>
      <c r="F10" s="126" t="s">
        <v>103</v>
      </c>
      <c r="G10" s="128"/>
      <c r="H10" s="126"/>
      <c r="I10" s="128"/>
      <c r="J10" s="129"/>
      <c r="K10" s="302">
        <v>49.9</v>
      </c>
      <c r="L10" s="198" t="s">
        <v>103</v>
      </c>
      <c r="M10" s="307"/>
      <c r="N10" s="198"/>
      <c r="O10" s="307"/>
      <c r="P10" s="306"/>
      <c r="Q10" s="302">
        <v>8.0932999999999993</v>
      </c>
      <c r="R10" s="198" t="s">
        <v>103</v>
      </c>
      <c r="S10" s="307"/>
      <c r="T10" s="198"/>
      <c r="U10" s="307"/>
      <c r="V10" s="306"/>
      <c r="W10" s="302">
        <v>3.87</v>
      </c>
      <c r="X10" s="198" t="s">
        <v>103</v>
      </c>
      <c r="Y10" s="307"/>
      <c r="Z10" s="198"/>
      <c r="AA10" s="307"/>
      <c r="AB10" s="306"/>
      <c r="AC10" s="302">
        <v>71.564999999999998</v>
      </c>
      <c r="AD10" s="198" t="s">
        <v>103</v>
      </c>
      <c r="AE10" s="307"/>
      <c r="AF10" s="198"/>
      <c r="AG10" s="307"/>
      <c r="AH10" s="198"/>
    </row>
    <row r="11" spans="1:34" ht="12.75" x14ac:dyDescent="0.35">
      <c r="A11" s="280" t="str">
        <f t="shared" si="0"/>
        <v xml:space="preserve">Dyna-Gro D57TC29* </v>
      </c>
      <c r="B11" s="530" t="str">
        <f t="shared" si="1"/>
        <v>RR</v>
      </c>
      <c r="C11" s="530" t="str">
        <f t="shared" si="2"/>
        <v>TRE</v>
      </c>
      <c r="D11" t="s">
        <v>321</v>
      </c>
      <c r="E11" s="281">
        <v>158.72999999999999</v>
      </c>
      <c r="F11" s="282" t="s">
        <v>103</v>
      </c>
      <c r="G11" s="283">
        <v>191.5</v>
      </c>
      <c r="H11" s="282" t="s">
        <v>103</v>
      </c>
      <c r="I11" s="283"/>
      <c r="J11" s="284"/>
      <c r="K11" s="298">
        <v>55.7333</v>
      </c>
      <c r="L11" s="311" t="s">
        <v>103</v>
      </c>
      <c r="M11" s="301">
        <v>56.033299999999997</v>
      </c>
      <c r="N11" s="311" t="s">
        <v>103</v>
      </c>
      <c r="O11" s="301"/>
      <c r="P11" s="312"/>
      <c r="Q11" s="298">
        <v>8.2667000000000002</v>
      </c>
      <c r="R11" s="311" t="s">
        <v>103</v>
      </c>
      <c r="S11" s="301">
        <v>8.8717000000000006</v>
      </c>
      <c r="T11" s="311" t="s">
        <v>103</v>
      </c>
      <c r="U11" s="301"/>
      <c r="V11" s="312"/>
      <c r="W11" s="298">
        <v>3.7233000000000001</v>
      </c>
      <c r="X11" s="311" t="s">
        <v>103</v>
      </c>
      <c r="Y11" s="301">
        <v>3.8883000000000001</v>
      </c>
      <c r="Z11" s="311" t="s">
        <v>103</v>
      </c>
      <c r="AA11" s="301"/>
      <c r="AB11" s="312"/>
      <c r="AC11" s="298">
        <v>72.67</v>
      </c>
      <c r="AD11" s="311" t="s">
        <v>103</v>
      </c>
      <c r="AE11" s="301">
        <v>71.885000000000005</v>
      </c>
      <c r="AF11" s="311" t="s">
        <v>574</v>
      </c>
      <c r="AG11" s="301"/>
      <c r="AH11" s="311"/>
    </row>
    <row r="12" spans="1:34" ht="12.75" x14ac:dyDescent="0.35">
      <c r="A12" s="513" t="str">
        <f t="shared" si="0"/>
        <v xml:space="preserve">Dekalb DKC67-44****** </v>
      </c>
      <c r="B12" s="528" t="str">
        <f t="shared" si="1"/>
        <v>RR</v>
      </c>
      <c r="C12" s="528" t="str">
        <f t="shared" si="2"/>
        <v>VT2P</v>
      </c>
      <c r="D12" t="s">
        <v>214</v>
      </c>
      <c r="E12" s="125">
        <v>157.33000000000001</v>
      </c>
      <c r="F12" s="572" t="s">
        <v>103</v>
      </c>
      <c r="G12" s="574">
        <v>188.23</v>
      </c>
      <c r="H12" s="572" t="s">
        <v>103</v>
      </c>
      <c r="I12" s="574">
        <v>209.27</v>
      </c>
      <c r="J12" s="129" t="s">
        <v>103</v>
      </c>
      <c r="K12" s="302">
        <v>54.333300000000001</v>
      </c>
      <c r="L12" s="613" t="s">
        <v>103</v>
      </c>
      <c r="M12" s="587">
        <v>56.866700000000002</v>
      </c>
      <c r="N12" s="613" t="s">
        <v>103</v>
      </c>
      <c r="O12" s="587">
        <v>55.566699999999997</v>
      </c>
      <c r="P12" s="306" t="s">
        <v>103</v>
      </c>
      <c r="Q12" s="302">
        <v>7.8266999999999998</v>
      </c>
      <c r="R12" s="613" t="s">
        <v>103</v>
      </c>
      <c r="S12" s="587">
        <v>8.4433000000000007</v>
      </c>
      <c r="T12" s="613" t="s">
        <v>103</v>
      </c>
      <c r="U12" s="587">
        <v>8.4549000000000003</v>
      </c>
      <c r="V12" s="306" t="s">
        <v>103</v>
      </c>
      <c r="W12" s="302">
        <v>3.5733000000000001</v>
      </c>
      <c r="X12" s="613" t="s">
        <v>103</v>
      </c>
      <c r="Y12" s="587">
        <v>3.6633</v>
      </c>
      <c r="Z12" s="613" t="s">
        <v>103</v>
      </c>
      <c r="AA12" s="587">
        <v>4.0260999999999996</v>
      </c>
      <c r="AB12" s="306" t="s">
        <v>339</v>
      </c>
      <c r="AC12" s="302">
        <v>72.783299999999997</v>
      </c>
      <c r="AD12" s="613" t="s">
        <v>103</v>
      </c>
      <c r="AE12" s="587">
        <v>72.668300000000002</v>
      </c>
      <c r="AF12" s="613" t="s">
        <v>329</v>
      </c>
      <c r="AG12" s="587">
        <v>72.907399999999996</v>
      </c>
      <c r="AH12" s="613" t="s">
        <v>103</v>
      </c>
    </row>
    <row r="13" spans="1:34" ht="12.75" x14ac:dyDescent="0.35">
      <c r="A13" s="280" t="str">
        <f t="shared" si="0"/>
        <v>NK Seeds NK1838 3110</v>
      </c>
      <c r="B13" s="530" t="str">
        <f t="shared" si="1"/>
        <v>RR</v>
      </c>
      <c r="C13" s="530">
        <f t="shared" si="2"/>
        <v>3110</v>
      </c>
      <c r="D13" t="s">
        <v>552</v>
      </c>
      <c r="E13" s="281">
        <v>157.13999999999999</v>
      </c>
      <c r="F13" s="282" t="s">
        <v>103</v>
      </c>
      <c r="G13" s="283"/>
      <c r="H13" s="282"/>
      <c r="I13" s="283"/>
      <c r="J13" s="284"/>
      <c r="K13" s="298">
        <v>52.666699999999999</v>
      </c>
      <c r="L13" s="311" t="s">
        <v>103</v>
      </c>
      <c r="M13" s="301"/>
      <c r="N13" s="311"/>
      <c r="O13" s="301"/>
      <c r="P13" s="312"/>
      <c r="Q13" s="298">
        <v>8.2367000000000008</v>
      </c>
      <c r="R13" s="311" t="s">
        <v>103</v>
      </c>
      <c r="S13" s="301"/>
      <c r="T13" s="311"/>
      <c r="U13" s="301"/>
      <c r="V13" s="312"/>
      <c r="W13" s="298">
        <v>3.6333000000000002</v>
      </c>
      <c r="X13" s="311" t="s">
        <v>103</v>
      </c>
      <c r="Y13" s="301"/>
      <c r="Z13" s="311"/>
      <c r="AA13" s="301"/>
      <c r="AB13" s="312"/>
      <c r="AC13" s="298">
        <v>73.506699999999995</v>
      </c>
      <c r="AD13" s="311" t="s">
        <v>103</v>
      </c>
      <c r="AE13" s="301"/>
      <c r="AF13" s="311"/>
      <c r="AG13" s="301"/>
      <c r="AH13" s="311"/>
    </row>
    <row r="14" spans="1:34" ht="12.75" x14ac:dyDescent="0.35">
      <c r="A14" s="47" t="str">
        <f t="shared" si="0"/>
        <v>LG Seeds LG67C07 VT2Pro</v>
      </c>
      <c r="B14" s="529" t="str">
        <f t="shared" si="1"/>
        <v>RR</v>
      </c>
      <c r="C14" s="529" t="str">
        <f t="shared" si="2"/>
        <v>VT2P</v>
      </c>
      <c r="D14" t="s">
        <v>551</v>
      </c>
      <c r="E14" s="281">
        <v>155.61000000000001</v>
      </c>
      <c r="F14" s="282" t="s">
        <v>103</v>
      </c>
      <c r="G14" s="283"/>
      <c r="H14" s="282"/>
      <c r="I14" s="283"/>
      <c r="J14" s="284"/>
      <c r="K14" s="298">
        <v>55.2333</v>
      </c>
      <c r="L14" s="311" t="s">
        <v>103</v>
      </c>
      <c r="M14" s="301"/>
      <c r="N14" s="311"/>
      <c r="O14" s="301"/>
      <c r="P14" s="312"/>
      <c r="Q14" s="298">
        <v>7.8632999999999997</v>
      </c>
      <c r="R14" s="311" t="s">
        <v>103</v>
      </c>
      <c r="S14" s="301"/>
      <c r="T14" s="311"/>
      <c r="U14" s="301"/>
      <c r="V14" s="312"/>
      <c r="W14" s="298">
        <v>3.6633</v>
      </c>
      <c r="X14" s="311" t="s">
        <v>103</v>
      </c>
      <c r="Y14" s="301"/>
      <c r="Z14" s="311"/>
      <c r="AA14" s="301"/>
      <c r="AB14" s="312"/>
      <c r="AC14" s="298">
        <v>72.416700000000006</v>
      </c>
      <c r="AD14" s="311" t="s">
        <v>103</v>
      </c>
      <c r="AE14" s="301"/>
      <c r="AF14" s="311"/>
      <c r="AG14" s="301"/>
      <c r="AH14" s="311"/>
    </row>
    <row r="15" spans="1:34" ht="12.75" x14ac:dyDescent="0.35">
      <c r="A15" s="47" t="str">
        <f t="shared" si="0"/>
        <v xml:space="preserve">Dyna-Gro D57VC53 </v>
      </c>
      <c r="B15" s="529" t="str">
        <f t="shared" si="1"/>
        <v>RR</v>
      </c>
      <c r="C15" s="529" t="str">
        <f t="shared" si="2"/>
        <v>VT2P</v>
      </c>
      <c r="D15" t="s">
        <v>544</v>
      </c>
      <c r="E15" s="125">
        <v>155.31</v>
      </c>
      <c r="F15" s="126" t="s">
        <v>103</v>
      </c>
      <c r="G15" s="128"/>
      <c r="H15" s="126"/>
      <c r="I15" s="128"/>
      <c r="J15" s="129"/>
      <c r="K15" s="302">
        <v>55.133299999999998</v>
      </c>
      <c r="L15" s="198" t="s">
        <v>103</v>
      </c>
      <c r="M15" s="307"/>
      <c r="N15" s="198"/>
      <c r="O15" s="307"/>
      <c r="P15" s="306"/>
      <c r="Q15" s="302">
        <v>7.95</v>
      </c>
      <c r="R15" s="198" t="s">
        <v>103</v>
      </c>
      <c r="S15" s="307"/>
      <c r="T15" s="198"/>
      <c r="U15" s="307"/>
      <c r="V15" s="306"/>
      <c r="W15" s="302">
        <v>3.76</v>
      </c>
      <c r="X15" s="198" t="s">
        <v>103</v>
      </c>
      <c r="Y15" s="307"/>
      <c r="Z15" s="198"/>
      <c r="AA15" s="307"/>
      <c r="AB15" s="306"/>
      <c r="AC15" s="302">
        <v>72.313299999999998</v>
      </c>
      <c r="AD15" s="198" t="s">
        <v>103</v>
      </c>
      <c r="AE15" s="307"/>
      <c r="AF15" s="198"/>
      <c r="AG15" s="307"/>
      <c r="AH15" s="198"/>
    </row>
    <row r="16" spans="1:34" ht="12.75" x14ac:dyDescent="0.35">
      <c r="A16" s="513" t="str">
        <f t="shared" si="0"/>
        <v xml:space="preserve">Dekalb DKC68-69**** </v>
      </c>
      <c r="B16" s="528" t="str">
        <f t="shared" si="1"/>
        <v>RR</v>
      </c>
      <c r="C16" s="528" t="str">
        <f t="shared" si="2"/>
        <v>VT2P</v>
      </c>
      <c r="D16" t="s">
        <v>215</v>
      </c>
      <c r="E16" s="281">
        <v>155.22999999999999</v>
      </c>
      <c r="F16" s="282" t="s">
        <v>103</v>
      </c>
      <c r="G16" s="283">
        <v>190.03</v>
      </c>
      <c r="H16" s="282" t="s">
        <v>103</v>
      </c>
      <c r="I16" s="283">
        <v>208.93</v>
      </c>
      <c r="J16" s="284" t="s">
        <v>103</v>
      </c>
      <c r="K16" s="298">
        <v>56.35</v>
      </c>
      <c r="L16" s="311" t="s">
        <v>103</v>
      </c>
      <c r="M16" s="301">
        <v>57.993200000000002</v>
      </c>
      <c r="N16" s="311" t="s">
        <v>103</v>
      </c>
      <c r="O16" s="301">
        <v>56.699300000000001</v>
      </c>
      <c r="P16" s="312" t="s">
        <v>103</v>
      </c>
      <c r="Q16" s="298">
        <v>8.2950999999999997</v>
      </c>
      <c r="R16" s="311" t="s">
        <v>103</v>
      </c>
      <c r="S16" s="301">
        <v>8.7081999999999997</v>
      </c>
      <c r="T16" s="311" t="s">
        <v>103</v>
      </c>
      <c r="U16" s="301">
        <v>8.6623999999999999</v>
      </c>
      <c r="V16" s="312" t="s">
        <v>103</v>
      </c>
      <c r="W16" s="298">
        <v>3.74</v>
      </c>
      <c r="X16" s="311" t="s">
        <v>103</v>
      </c>
      <c r="Y16" s="301">
        <v>3.6669</v>
      </c>
      <c r="Z16" s="311" t="s">
        <v>103</v>
      </c>
      <c r="AA16" s="301">
        <v>3.9838</v>
      </c>
      <c r="AB16" s="312" t="s">
        <v>339</v>
      </c>
      <c r="AC16" s="298">
        <v>73.015000000000001</v>
      </c>
      <c r="AD16" s="311" t="s">
        <v>103</v>
      </c>
      <c r="AE16" s="301">
        <v>72.832099999999997</v>
      </c>
      <c r="AF16" s="311" t="s">
        <v>328</v>
      </c>
      <c r="AG16" s="301">
        <v>72.8977</v>
      </c>
      <c r="AH16" s="311" t="s">
        <v>103</v>
      </c>
    </row>
    <row r="17" spans="1:34" ht="12.75" x14ac:dyDescent="0.35">
      <c r="A17" s="280" t="str">
        <f t="shared" si="0"/>
        <v>LG Seeds 69C03 VT2P</v>
      </c>
      <c r="B17" s="530" t="str">
        <f t="shared" si="1"/>
        <v>RR</v>
      </c>
      <c r="C17" s="530" t="str">
        <f t="shared" si="2"/>
        <v>VT2P</v>
      </c>
      <c r="D17" t="s">
        <v>550</v>
      </c>
      <c r="E17" s="281">
        <v>152.13</v>
      </c>
      <c r="F17" s="282" t="s">
        <v>103</v>
      </c>
      <c r="G17" s="283"/>
      <c r="H17" s="282"/>
      <c r="I17" s="283"/>
      <c r="J17" s="284"/>
      <c r="K17" s="298">
        <v>52.4</v>
      </c>
      <c r="L17" s="311" t="s">
        <v>103</v>
      </c>
      <c r="M17" s="301"/>
      <c r="N17" s="311"/>
      <c r="O17" s="301"/>
      <c r="P17" s="312"/>
      <c r="Q17" s="298">
        <v>8.3267000000000007</v>
      </c>
      <c r="R17" s="311" t="s">
        <v>103</v>
      </c>
      <c r="S17" s="301"/>
      <c r="T17" s="311"/>
      <c r="U17" s="301"/>
      <c r="V17" s="312"/>
      <c r="W17" s="298">
        <v>3.8332999999999999</v>
      </c>
      <c r="X17" s="311" t="s">
        <v>103</v>
      </c>
      <c r="Y17" s="301"/>
      <c r="Z17" s="311"/>
      <c r="AA17" s="301"/>
      <c r="AB17" s="312"/>
      <c r="AC17" s="298">
        <v>72.103300000000004</v>
      </c>
      <c r="AD17" s="311" t="s">
        <v>103</v>
      </c>
      <c r="AE17" s="301"/>
      <c r="AF17" s="311"/>
      <c r="AG17" s="301"/>
      <c r="AH17" s="311"/>
    </row>
    <row r="18" spans="1:34" ht="12.75" x14ac:dyDescent="0.35">
      <c r="A18" s="280" t="str">
        <f t="shared" si="0"/>
        <v>Progeny 2118 VT2P</v>
      </c>
      <c r="B18" s="530" t="str">
        <f t="shared" si="1"/>
        <v>RR</v>
      </c>
      <c r="C18" s="530" t="str">
        <f t="shared" si="2"/>
        <v>VT2P</v>
      </c>
      <c r="D18" t="s">
        <v>322</v>
      </c>
      <c r="E18" s="281">
        <v>151.15</v>
      </c>
      <c r="F18" s="282" t="s">
        <v>103</v>
      </c>
      <c r="G18" s="283">
        <v>181.86</v>
      </c>
      <c r="H18" s="282" t="s">
        <v>103</v>
      </c>
      <c r="I18" s="283"/>
      <c r="J18" s="284"/>
      <c r="K18" s="298">
        <v>52.1</v>
      </c>
      <c r="L18" s="311" t="s">
        <v>103</v>
      </c>
      <c r="M18" s="301">
        <v>56.183300000000003</v>
      </c>
      <c r="N18" s="311" t="s">
        <v>103</v>
      </c>
      <c r="O18" s="301"/>
      <c r="P18" s="312"/>
      <c r="Q18" s="298">
        <v>8.2632999999999992</v>
      </c>
      <c r="R18" s="311" t="s">
        <v>103</v>
      </c>
      <c r="S18" s="301">
        <v>8.7766999999999999</v>
      </c>
      <c r="T18" s="311" t="s">
        <v>103</v>
      </c>
      <c r="U18" s="301"/>
      <c r="V18" s="312"/>
      <c r="W18" s="298">
        <v>3.48</v>
      </c>
      <c r="X18" s="311" t="s">
        <v>103</v>
      </c>
      <c r="Y18" s="301">
        <v>3.7166999999999999</v>
      </c>
      <c r="Z18" s="311" t="s">
        <v>103</v>
      </c>
      <c r="AA18" s="301"/>
      <c r="AB18" s="312"/>
      <c r="AC18" s="298">
        <v>72.686700000000002</v>
      </c>
      <c r="AD18" s="311" t="s">
        <v>103</v>
      </c>
      <c r="AE18" s="301">
        <v>72.476699999999994</v>
      </c>
      <c r="AF18" s="311" t="s">
        <v>329</v>
      </c>
      <c r="AG18" s="301"/>
      <c r="AH18" s="311"/>
    </row>
    <row r="19" spans="1:34" ht="12.75" x14ac:dyDescent="0.35">
      <c r="A19" s="280" t="str">
        <f t="shared" si="0"/>
        <v xml:space="preserve">Dekalb DKC67-94* </v>
      </c>
      <c r="B19" s="530" t="str">
        <f t="shared" si="1"/>
        <v>RR, LL </v>
      </c>
      <c r="C19" s="530" t="str">
        <f t="shared" si="2"/>
        <v>TRE</v>
      </c>
      <c r="D19" t="s">
        <v>319</v>
      </c>
      <c r="E19" s="125">
        <v>148.71</v>
      </c>
      <c r="F19" s="126" t="s">
        <v>103</v>
      </c>
      <c r="G19" s="128">
        <v>185.13</v>
      </c>
      <c r="H19" s="126" t="s">
        <v>103</v>
      </c>
      <c r="I19" s="128"/>
      <c r="J19" s="129"/>
      <c r="K19" s="302">
        <v>56.3</v>
      </c>
      <c r="L19" s="198" t="s">
        <v>103</v>
      </c>
      <c r="M19" s="307">
        <v>57.15</v>
      </c>
      <c r="N19" s="198" t="s">
        <v>103</v>
      </c>
      <c r="O19" s="307"/>
      <c r="P19" s="306"/>
      <c r="Q19" s="302">
        <v>8.3833000000000002</v>
      </c>
      <c r="R19" s="198" t="s">
        <v>103</v>
      </c>
      <c r="S19" s="307">
        <v>8.5382999999999996</v>
      </c>
      <c r="T19" s="198" t="s">
        <v>103</v>
      </c>
      <c r="U19" s="307"/>
      <c r="V19" s="306"/>
      <c r="W19" s="302">
        <v>3.7132999999999998</v>
      </c>
      <c r="X19" s="198" t="s">
        <v>103</v>
      </c>
      <c r="Y19" s="307">
        <v>3.7050000000000001</v>
      </c>
      <c r="Z19" s="198" t="s">
        <v>103</v>
      </c>
      <c r="AA19" s="307"/>
      <c r="AB19" s="306"/>
      <c r="AC19" s="302">
        <v>73.099999999999994</v>
      </c>
      <c r="AD19" s="198" t="s">
        <v>103</v>
      </c>
      <c r="AE19" s="307">
        <v>73.131699999999995</v>
      </c>
      <c r="AF19" s="198" t="s">
        <v>104</v>
      </c>
      <c r="AG19" s="307"/>
      <c r="AH19" s="198"/>
    </row>
    <row r="20" spans="1:34" ht="12.75" customHeight="1" x14ac:dyDescent="0.4">
      <c r="A20" s="67" t="s">
        <v>16</v>
      </c>
      <c r="B20" s="67"/>
      <c r="C20" s="67"/>
      <c r="D20" s="66"/>
      <c r="E20" s="154">
        <v>157.66999999999999</v>
      </c>
      <c r="F20" s="138"/>
      <c r="G20" s="163">
        <v>188.4</v>
      </c>
      <c r="H20" s="138"/>
      <c r="I20" s="163">
        <v>209.11</v>
      </c>
      <c r="J20" s="184"/>
      <c r="K20" s="167">
        <v>53.823300000000003</v>
      </c>
      <c r="L20" s="145"/>
      <c r="M20" s="174">
        <v>56.458100000000002</v>
      </c>
      <c r="N20" s="145"/>
      <c r="O20" s="174">
        <v>55.460999999999999</v>
      </c>
      <c r="P20" s="209"/>
      <c r="Q20" s="167">
        <v>8.1631999999999998</v>
      </c>
      <c r="R20" s="145"/>
      <c r="S20" s="174">
        <v>8.6784999999999997</v>
      </c>
      <c r="T20" s="145"/>
      <c r="U20" s="174">
        <v>8.6082000000000001</v>
      </c>
      <c r="V20" s="209"/>
      <c r="W20" s="167">
        <v>3.706</v>
      </c>
      <c r="X20" s="145"/>
      <c r="Y20" s="174">
        <v>3.7534999999999998</v>
      </c>
      <c r="Z20" s="145"/>
      <c r="AA20" s="174">
        <v>4.0843999999999996</v>
      </c>
      <c r="AB20" s="209"/>
      <c r="AC20" s="167">
        <v>72.636200000000002</v>
      </c>
      <c r="AD20" s="145"/>
      <c r="AE20" s="174">
        <v>72.544300000000007</v>
      </c>
      <c r="AF20" s="145"/>
      <c r="AG20" s="174">
        <v>72.739199999999997</v>
      </c>
      <c r="AH20" s="138"/>
    </row>
    <row r="21" spans="1:34" ht="12.75" customHeight="1" x14ac:dyDescent="0.4">
      <c r="A21" s="49" t="s">
        <v>90</v>
      </c>
      <c r="B21" s="49"/>
      <c r="C21" s="49"/>
      <c r="D21" s="52"/>
      <c r="E21" s="155">
        <v>26.872199999999999</v>
      </c>
      <c r="F21" s="139"/>
      <c r="G21" s="164">
        <v>42.477499999999999</v>
      </c>
      <c r="H21" s="139"/>
      <c r="I21" s="164">
        <v>19.522500000000001</v>
      </c>
      <c r="J21" s="185"/>
      <c r="K21" s="168">
        <v>1.7492000000000001</v>
      </c>
      <c r="L21" s="146"/>
      <c r="M21" s="175">
        <v>2.5991</v>
      </c>
      <c r="N21" s="146"/>
      <c r="O21" s="175">
        <v>1.9789000000000001</v>
      </c>
      <c r="P21" s="200"/>
      <c r="Q21" s="168">
        <v>0.21659999999999999</v>
      </c>
      <c r="R21" s="146"/>
      <c r="S21" s="175">
        <v>0.50900000000000001</v>
      </c>
      <c r="T21" s="146"/>
      <c r="U21" s="175">
        <v>0.32529999999999998</v>
      </c>
      <c r="V21" s="200"/>
      <c r="W21" s="168">
        <v>0.1065</v>
      </c>
      <c r="X21" s="146"/>
      <c r="Y21" s="175">
        <v>0.10340000000000001</v>
      </c>
      <c r="Z21" s="146"/>
      <c r="AA21" s="175">
        <v>0.33839999999999998</v>
      </c>
      <c r="AB21" s="200"/>
      <c r="AC21" s="168">
        <v>0.58220000000000005</v>
      </c>
      <c r="AD21" s="146"/>
      <c r="AE21" s="175">
        <v>0.35520000000000002</v>
      </c>
      <c r="AF21" s="146"/>
      <c r="AG21" s="175">
        <v>0.37830000000000003</v>
      </c>
      <c r="AH21" s="139"/>
    </row>
    <row r="22" spans="1:34" ht="12.75" customHeight="1" x14ac:dyDescent="0.5">
      <c r="A22" s="50" t="s">
        <v>56</v>
      </c>
      <c r="B22" s="535"/>
      <c r="C22" s="535"/>
      <c r="D22" s="28"/>
      <c r="E22" s="156" t="s">
        <v>571</v>
      </c>
      <c r="F22" s="140"/>
      <c r="G22" s="165" t="s">
        <v>571</v>
      </c>
      <c r="H22" s="140"/>
      <c r="I22" s="165" t="s">
        <v>571</v>
      </c>
      <c r="J22" s="186"/>
      <c r="K22" s="169" t="s">
        <v>571</v>
      </c>
      <c r="L22" s="147"/>
      <c r="M22" s="176" t="s">
        <v>571</v>
      </c>
      <c r="N22" s="147"/>
      <c r="O22" s="176" t="s">
        <v>571</v>
      </c>
      <c r="P22" s="204"/>
      <c r="Q22" s="169" t="s">
        <v>571</v>
      </c>
      <c r="R22" s="147"/>
      <c r="S22" s="176" t="s">
        <v>571</v>
      </c>
      <c r="T22" s="147"/>
      <c r="U22" s="176" t="s">
        <v>571</v>
      </c>
      <c r="V22" s="204"/>
      <c r="W22" s="169" t="s">
        <v>571</v>
      </c>
      <c r="X22" s="147"/>
      <c r="Y22" s="176" t="s">
        <v>571</v>
      </c>
      <c r="Z22" s="147"/>
      <c r="AA22" s="176">
        <v>0.18</v>
      </c>
      <c r="AB22" s="204"/>
      <c r="AC22" s="169" t="s">
        <v>571</v>
      </c>
      <c r="AD22" s="147"/>
      <c r="AE22" s="176">
        <v>0.81</v>
      </c>
      <c r="AF22" s="147"/>
      <c r="AG22" s="176" t="s">
        <v>571</v>
      </c>
      <c r="AH22" s="147"/>
    </row>
    <row r="23" spans="1:34" ht="12.75" customHeight="1" x14ac:dyDescent="0.4">
      <c r="A23" s="50" t="s">
        <v>91</v>
      </c>
      <c r="B23" s="535"/>
      <c r="C23" s="535"/>
      <c r="D23" s="28"/>
      <c r="E23" s="156">
        <v>16.273029934</v>
      </c>
      <c r="F23" s="140"/>
      <c r="G23" s="165">
        <v>11.503988230999999</v>
      </c>
      <c r="H23" s="140"/>
      <c r="I23" s="165">
        <v>9.4052774639999992</v>
      </c>
      <c r="J23" s="186"/>
      <c r="K23" s="169">
        <v>5.3868309999999999</v>
      </c>
      <c r="L23" s="147"/>
      <c r="M23" s="176">
        <v>4.6117762691999999</v>
      </c>
      <c r="N23" s="147"/>
      <c r="O23" s="176">
        <v>5.3130995423999998</v>
      </c>
      <c r="P23" s="186"/>
      <c r="Q23" s="169">
        <v>4.2417352198999998</v>
      </c>
      <c r="R23" s="147"/>
      <c r="S23" s="176">
        <v>3.5117659811999999</v>
      </c>
      <c r="T23" s="147"/>
      <c r="U23" s="176">
        <v>4.1179829030999997</v>
      </c>
      <c r="V23" s="204"/>
      <c r="W23" s="169">
        <v>4.8337330906</v>
      </c>
      <c r="X23" s="147"/>
      <c r="Y23" s="176">
        <v>4.3331271802</v>
      </c>
      <c r="Z23" s="147"/>
      <c r="AA23" s="176">
        <v>4.4947000787000002</v>
      </c>
      <c r="AB23" s="204"/>
      <c r="AC23" s="169">
        <v>1.3478530331</v>
      </c>
      <c r="AD23" s="147"/>
      <c r="AE23" s="176">
        <v>0.95740998560000001</v>
      </c>
      <c r="AF23" s="147"/>
      <c r="AG23" s="176">
        <v>0.97945081820000002</v>
      </c>
      <c r="AH23" s="140"/>
    </row>
    <row r="24" spans="1:34" x14ac:dyDescent="0.4">
      <c r="A24" s="50" t="s">
        <v>251</v>
      </c>
      <c r="B24" s="535"/>
      <c r="C24" s="535"/>
      <c r="D24" s="28"/>
      <c r="E24" s="156">
        <v>9</v>
      </c>
      <c r="F24" s="140"/>
      <c r="G24" s="165">
        <v>8</v>
      </c>
      <c r="H24" s="140"/>
      <c r="I24" s="165">
        <v>8</v>
      </c>
      <c r="J24" s="186"/>
      <c r="K24" s="156">
        <v>1</v>
      </c>
      <c r="L24" s="140"/>
      <c r="M24" s="165">
        <v>1</v>
      </c>
      <c r="N24" s="140"/>
      <c r="O24" s="165">
        <v>1</v>
      </c>
      <c r="P24" s="186"/>
      <c r="Q24" s="156">
        <v>1</v>
      </c>
      <c r="R24" s="140"/>
      <c r="S24" s="165">
        <v>1</v>
      </c>
      <c r="T24" s="140"/>
      <c r="U24" s="165">
        <v>1</v>
      </c>
      <c r="V24" s="186"/>
      <c r="W24" s="156">
        <v>1</v>
      </c>
      <c r="X24" s="140"/>
      <c r="Y24" s="165">
        <v>1</v>
      </c>
      <c r="Z24" s="140"/>
      <c r="AA24" s="165">
        <v>1</v>
      </c>
      <c r="AB24" s="186"/>
      <c r="AC24" s="156">
        <v>1</v>
      </c>
      <c r="AD24" s="140"/>
      <c r="AE24" s="165">
        <v>1</v>
      </c>
      <c r="AF24" s="140"/>
      <c r="AG24" s="165">
        <v>1</v>
      </c>
      <c r="AH24" s="186"/>
    </row>
    <row r="25" spans="1:34" s="1" customFormat="1" ht="13.5" thickBot="1" x14ac:dyDescent="0.45">
      <c r="A25" s="51" t="s">
        <v>250</v>
      </c>
      <c r="B25" s="536"/>
      <c r="C25" s="537"/>
      <c r="D25" s="216"/>
      <c r="E25" s="157">
        <f>E24*3*1</f>
        <v>27</v>
      </c>
      <c r="F25" s="141"/>
      <c r="G25" s="166">
        <f>G24*3*2</f>
        <v>48</v>
      </c>
      <c r="H25" s="141"/>
      <c r="I25" s="166">
        <f>I24*3*3</f>
        <v>72</v>
      </c>
      <c r="J25" s="191"/>
      <c r="K25" s="157">
        <f>K24*3*1</f>
        <v>3</v>
      </c>
      <c r="L25" s="141"/>
      <c r="M25" s="166">
        <f>M24*3*2</f>
        <v>6</v>
      </c>
      <c r="N25" s="141"/>
      <c r="O25" s="166">
        <f>O24*3*3</f>
        <v>9</v>
      </c>
      <c r="P25" s="191"/>
      <c r="Q25" s="157">
        <f>Q24*3*1</f>
        <v>3</v>
      </c>
      <c r="R25" s="141"/>
      <c r="S25" s="166">
        <f>S24*3*2</f>
        <v>6</v>
      </c>
      <c r="T25" s="141"/>
      <c r="U25" s="166">
        <f>U24*3*3</f>
        <v>9</v>
      </c>
      <c r="V25" s="191"/>
      <c r="W25" s="157">
        <f>W24*3*1</f>
        <v>3</v>
      </c>
      <c r="X25" s="141"/>
      <c r="Y25" s="166">
        <f>Y24*3*2</f>
        <v>6</v>
      </c>
      <c r="Z25" s="141"/>
      <c r="AA25" s="166">
        <f>AA24*3*3</f>
        <v>9</v>
      </c>
      <c r="AB25" s="191"/>
      <c r="AC25" s="157">
        <f>AC24*3*1</f>
        <v>3</v>
      </c>
      <c r="AD25" s="141"/>
      <c r="AE25" s="166">
        <f>AE24*3*2</f>
        <v>6</v>
      </c>
      <c r="AF25" s="141"/>
      <c r="AG25" s="166">
        <f>AG24*3*3</f>
        <v>9</v>
      </c>
      <c r="AH25" s="191"/>
    </row>
    <row r="26" spans="1:34" s="1" customFormat="1" x14ac:dyDescent="0.4">
      <c r="A26" s="9"/>
      <c r="B26" s="7"/>
      <c r="C26" s="7"/>
      <c r="D26" s="6"/>
      <c r="E26" s="61"/>
      <c r="F26" s="64"/>
      <c r="G26" s="61"/>
      <c r="H26" s="64"/>
      <c r="I26" s="61"/>
      <c r="J26" s="64"/>
      <c r="K26" s="171"/>
      <c r="L26" s="65"/>
      <c r="M26" s="171"/>
      <c r="N26" s="65"/>
      <c r="O26" s="171"/>
      <c r="P26" s="65"/>
      <c r="Q26" s="171"/>
      <c r="R26" s="65"/>
      <c r="S26" s="171"/>
      <c r="T26" s="65"/>
      <c r="U26" s="171"/>
      <c r="V26" s="65"/>
      <c r="W26" s="171"/>
      <c r="X26" s="65"/>
      <c r="Y26" s="171"/>
      <c r="Z26" s="65"/>
      <c r="AA26" s="171"/>
      <c r="AB26" s="65"/>
      <c r="AC26" s="171"/>
      <c r="AD26" s="65"/>
      <c r="AE26" s="171"/>
      <c r="AF26" s="65"/>
      <c r="AG26" s="171"/>
      <c r="AH26" s="65"/>
    </row>
    <row r="27" spans="1:34" s="1" customFormat="1" x14ac:dyDescent="0.4">
      <c r="A27" s="9"/>
      <c r="B27" s="7"/>
      <c r="C27" s="7"/>
      <c r="D27" s="6"/>
      <c r="E27" s="61"/>
      <c r="F27" s="64"/>
      <c r="G27" s="61"/>
      <c r="H27" s="64"/>
      <c r="I27" s="61"/>
      <c r="J27" s="64"/>
      <c r="K27" s="171"/>
      <c r="L27" s="65"/>
      <c r="M27" s="171"/>
      <c r="N27" s="65"/>
      <c r="O27" s="171"/>
      <c r="P27" s="65"/>
      <c r="Q27" s="171"/>
      <c r="R27" s="65"/>
      <c r="S27" s="171"/>
      <c r="T27" s="65"/>
      <c r="U27" s="171"/>
      <c r="V27" s="65"/>
      <c r="W27" s="171"/>
      <c r="X27" s="65"/>
      <c r="Y27" s="171"/>
      <c r="Z27" s="65"/>
      <c r="AA27" s="171"/>
      <c r="AB27" s="65"/>
      <c r="AC27" s="171"/>
      <c r="AD27" s="65"/>
      <c r="AE27" s="171"/>
      <c r="AF27" s="65"/>
      <c r="AG27" s="171"/>
      <c r="AH27" s="65"/>
    </row>
    <row r="28" spans="1:34" s="1" customFormat="1" x14ac:dyDescent="0.4">
      <c r="A28" s="9"/>
      <c r="B28" s="7"/>
      <c r="C28" s="7"/>
      <c r="D28" s="6"/>
      <c r="E28" s="61"/>
      <c r="F28" s="64"/>
      <c r="G28" s="61"/>
      <c r="H28" s="64"/>
      <c r="I28" s="61"/>
      <c r="J28" s="64"/>
      <c r="K28" s="171"/>
      <c r="L28" s="65"/>
      <c r="M28" s="171"/>
      <c r="N28" s="65"/>
      <c r="O28" s="171"/>
      <c r="P28" s="65"/>
      <c r="Q28" s="171"/>
      <c r="R28" s="65"/>
      <c r="S28" s="171"/>
      <c r="T28" s="65"/>
      <c r="U28" s="171"/>
      <c r="V28" s="65"/>
      <c r="W28" s="171"/>
      <c r="X28" s="65"/>
      <c r="Y28" s="171"/>
      <c r="Z28" s="65"/>
      <c r="AA28" s="171"/>
      <c r="AB28" s="65"/>
      <c r="AC28" s="171"/>
      <c r="AD28" s="65"/>
      <c r="AE28" s="171"/>
      <c r="AF28" s="65"/>
      <c r="AG28" s="171"/>
      <c r="AH28" s="65"/>
    </row>
    <row r="29" spans="1:34" s="1" customFormat="1" x14ac:dyDescent="0.4">
      <c r="A29" s="9"/>
      <c r="B29" s="7"/>
      <c r="C29" s="7"/>
      <c r="D29" s="6"/>
      <c r="E29" s="61"/>
      <c r="F29" s="64"/>
      <c r="G29" s="61"/>
      <c r="H29" s="64"/>
      <c r="I29" s="61"/>
      <c r="J29" s="64"/>
      <c r="K29" s="171"/>
      <c r="L29" s="65"/>
      <c r="M29" s="171"/>
      <c r="N29" s="65"/>
      <c r="O29" s="171"/>
      <c r="P29" s="65"/>
      <c r="Q29" s="171"/>
      <c r="R29" s="65"/>
      <c r="S29" s="171"/>
      <c r="T29" s="65"/>
      <c r="U29" s="171"/>
      <c r="V29" s="65"/>
      <c r="W29" s="171"/>
      <c r="X29" s="65"/>
      <c r="Y29" s="171"/>
      <c r="Z29" s="65"/>
      <c r="AA29" s="171"/>
      <c r="AB29" s="65"/>
      <c r="AC29" s="171"/>
      <c r="AD29" s="65"/>
      <c r="AE29" s="171"/>
      <c r="AF29" s="65"/>
      <c r="AG29" s="171"/>
      <c r="AH29" s="65"/>
    </row>
    <row r="30" spans="1:34" s="1" customFormat="1" x14ac:dyDescent="0.4">
      <c r="A30" s="9"/>
      <c r="B30" s="7"/>
      <c r="C30" s="7"/>
      <c r="D30" s="6"/>
      <c r="E30" s="61"/>
      <c r="F30" s="64"/>
      <c r="G30" s="61"/>
      <c r="H30" s="64"/>
      <c r="I30" s="61"/>
      <c r="J30" s="64"/>
      <c r="K30" s="171"/>
      <c r="L30" s="65"/>
      <c r="M30" s="171"/>
      <c r="N30" s="65"/>
      <c r="O30" s="171"/>
      <c r="P30" s="65"/>
      <c r="Q30" s="171"/>
      <c r="R30" s="65"/>
      <c r="S30" s="171"/>
      <c r="T30" s="65"/>
      <c r="U30" s="171"/>
      <c r="V30" s="65"/>
      <c r="W30" s="171"/>
      <c r="X30" s="65"/>
      <c r="Y30" s="171"/>
      <c r="Z30" s="65"/>
      <c r="AA30" s="171"/>
      <c r="AB30" s="65"/>
      <c r="AC30" s="171"/>
      <c r="AD30" s="65"/>
      <c r="AE30" s="171"/>
      <c r="AF30" s="65"/>
      <c r="AG30" s="171"/>
      <c r="AH30" s="65"/>
    </row>
    <row r="31" spans="1:34" s="1" customFormat="1" x14ac:dyDescent="0.4">
      <c r="A31" s="9"/>
      <c r="B31" s="7"/>
      <c r="C31" s="7"/>
      <c r="D31" s="6"/>
      <c r="E31" s="61"/>
      <c r="F31" s="64"/>
      <c r="G31" s="61"/>
      <c r="H31" s="64"/>
      <c r="I31" s="61"/>
      <c r="J31" s="64"/>
      <c r="K31" s="171"/>
      <c r="L31" s="65"/>
      <c r="M31" s="171"/>
      <c r="N31" s="65"/>
      <c r="O31" s="171"/>
      <c r="P31" s="65"/>
      <c r="Q31" s="171"/>
      <c r="R31" s="65"/>
      <c r="S31" s="171"/>
      <c r="T31" s="65"/>
      <c r="U31" s="171"/>
      <c r="V31" s="65"/>
      <c r="W31" s="171"/>
      <c r="X31" s="65"/>
      <c r="Y31" s="171"/>
      <c r="Z31" s="65"/>
      <c r="AA31" s="171"/>
      <c r="AB31" s="65"/>
      <c r="AC31" s="171"/>
      <c r="AD31" s="65"/>
      <c r="AE31" s="171"/>
      <c r="AF31" s="65"/>
      <c r="AG31" s="171"/>
      <c r="AH31" s="65"/>
    </row>
    <row r="32" spans="1:34" s="1" customFormat="1" x14ac:dyDescent="0.4">
      <c r="A32" s="9"/>
      <c r="B32" s="7"/>
      <c r="C32" s="7"/>
      <c r="D32" s="6"/>
      <c r="E32" s="61"/>
      <c r="F32" s="64"/>
      <c r="G32" s="61"/>
      <c r="H32" s="64"/>
      <c r="I32" s="61"/>
      <c r="J32" s="64"/>
      <c r="K32" s="171"/>
      <c r="L32" s="65"/>
      <c r="M32" s="171"/>
      <c r="N32" s="65"/>
      <c r="O32" s="171"/>
      <c r="P32" s="65"/>
      <c r="Q32" s="171"/>
      <c r="R32" s="65"/>
      <c r="S32" s="171"/>
      <c r="T32" s="65"/>
      <c r="U32" s="171"/>
      <c r="V32" s="65"/>
      <c r="W32" s="171"/>
      <c r="X32" s="65"/>
      <c r="Y32" s="171"/>
      <c r="Z32" s="65"/>
      <c r="AA32" s="171"/>
      <c r="AB32" s="65"/>
      <c r="AC32" s="171"/>
      <c r="AD32" s="65"/>
      <c r="AE32" s="171"/>
      <c r="AF32" s="65"/>
      <c r="AG32" s="171"/>
      <c r="AH32" s="65"/>
    </row>
    <row r="33" spans="1:34" s="1" customFormat="1" x14ac:dyDescent="0.4">
      <c r="A33" s="8"/>
      <c r="B33" s="7"/>
      <c r="C33" s="7"/>
      <c r="D33" s="6"/>
      <c r="E33" s="159"/>
      <c r="F33" s="135"/>
      <c r="G33" s="159"/>
      <c r="H33" s="135"/>
      <c r="I33" s="159"/>
      <c r="J33" s="135"/>
      <c r="K33" s="171"/>
      <c r="L33" s="65"/>
      <c r="M33" s="171"/>
      <c r="N33" s="65"/>
      <c r="O33" s="171"/>
      <c r="P33" s="65"/>
      <c r="Q33" s="171"/>
      <c r="R33" s="65"/>
      <c r="S33" s="171"/>
      <c r="T33" s="65"/>
      <c r="U33" s="171"/>
      <c r="V33" s="65"/>
      <c r="W33" s="171"/>
      <c r="X33" s="65"/>
      <c r="Y33" s="171"/>
      <c r="Z33" s="65"/>
      <c r="AA33" s="171"/>
      <c r="AB33" s="65"/>
      <c r="AC33" s="171"/>
      <c r="AD33" s="65"/>
      <c r="AE33" s="171"/>
      <c r="AF33" s="65"/>
      <c r="AG33" s="171"/>
      <c r="AH33" s="65"/>
    </row>
    <row r="34" spans="1:34" x14ac:dyDescent="0.4">
      <c r="A34" s="9"/>
      <c r="B34" s="7"/>
      <c r="C34" s="7"/>
      <c r="D34" s="6"/>
      <c r="E34" s="61"/>
      <c r="F34" s="64"/>
      <c r="G34" s="61"/>
      <c r="H34" s="64"/>
      <c r="I34" s="61"/>
      <c r="J34" s="64"/>
    </row>
    <row r="35" spans="1:34" ht="14.25" x14ac:dyDescent="0.35">
      <c r="A35" s="4"/>
      <c r="B35" s="7"/>
      <c r="C35" s="7"/>
      <c r="D35" s="6"/>
      <c r="E35" s="160"/>
      <c r="F35" s="136"/>
      <c r="G35" s="160"/>
      <c r="H35" s="136"/>
      <c r="I35" s="160"/>
      <c r="J35" s="136"/>
    </row>
    <row r="36" spans="1:34" ht="12.75" x14ac:dyDescent="0.35">
      <c r="B36" s="71"/>
      <c r="C36" s="71"/>
      <c r="D36" s="19"/>
    </row>
  </sheetData>
  <sortState xmlns:xlrd2="http://schemas.microsoft.com/office/spreadsheetml/2017/richdata2" ref="A5:AH19">
    <sortCondition descending="1" ref="E5:E19"/>
  </sortState>
  <mergeCells count="21">
    <mergeCell ref="A1:AH1"/>
    <mergeCell ref="K2:P2"/>
    <mergeCell ref="Q2:V2"/>
    <mergeCell ref="W2:AB2"/>
    <mergeCell ref="AC2:AH2"/>
    <mergeCell ref="E3:F3"/>
    <mergeCell ref="G3:H3"/>
    <mergeCell ref="I3:J3"/>
    <mergeCell ref="E2:J2"/>
    <mergeCell ref="AG3:AH3"/>
    <mergeCell ref="K3:L3"/>
    <mergeCell ref="M3:N3"/>
    <mergeCell ref="O3:P3"/>
    <mergeCell ref="Q3:R3"/>
    <mergeCell ref="S3:T3"/>
    <mergeCell ref="U3:V3"/>
    <mergeCell ref="W3:X3"/>
    <mergeCell ref="Y3:Z3"/>
    <mergeCell ref="AA3:AB3"/>
    <mergeCell ref="AC3:AD3"/>
    <mergeCell ref="AE3:AF3"/>
  </mergeCells>
  <conditionalFormatting sqref="V8:V19">
    <cfRule type="containsText" priority="28" stopIfTrue="1" operator="containsText" text="AA">
      <formula>NOT(ISERROR(SEARCH("AA",V8)))</formula>
    </cfRule>
    <cfRule type="containsText" dxfId="941" priority="29" operator="containsText" text="A">
      <formula>NOT(ISERROR(SEARCH("A",V8)))</formula>
    </cfRule>
  </conditionalFormatting>
  <conditionalFormatting sqref="X5:X7">
    <cfRule type="containsText" priority="26" stopIfTrue="1" operator="containsText" text="AA">
      <formula>NOT(ISERROR(SEARCH("AA",X5)))</formula>
    </cfRule>
    <cfRule type="containsText" dxfId="940" priority="27" operator="containsText" text="A">
      <formula>NOT(ISERROR(SEARCH("A",X5)))</formula>
    </cfRule>
  </conditionalFormatting>
  <conditionalFormatting sqref="Z5:Z7">
    <cfRule type="containsText" priority="24" stopIfTrue="1" operator="containsText" text="AA">
      <formula>NOT(ISERROR(SEARCH("AA",Z5)))</formula>
    </cfRule>
    <cfRule type="containsText" dxfId="939" priority="25" operator="containsText" text="A">
      <formula>NOT(ISERROR(SEARCH("A",Z5)))</formula>
    </cfRule>
  </conditionalFormatting>
  <conditionalFormatting sqref="AB5:AB7">
    <cfRule type="containsText" priority="22" stopIfTrue="1" operator="containsText" text="AA">
      <formula>NOT(ISERROR(SEARCH("AA",AB5)))</formula>
    </cfRule>
    <cfRule type="containsText" dxfId="938" priority="23" operator="containsText" text="A">
      <formula>NOT(ISERROR(SEARCH("A",AB5)))</formula>
    </cfRule>
  </conditionalFormatting>
  <conditionalFormatting sqref="F5:F7">
    <cfRule type="containsText" priority="62" stopIfTrue="1" operator="containsText" text="AA">
      <formula>NOT(ISERROR(SEARCH("AA",F5)))</formula>
    </cfRule>
    <cfRule type="containsText" dxfId="937" priority="63" stopIfTrue="1" operator="containsText" text="A">
      <formula>NOT(ISERROR(SEARCH("A",F5)))</formula>
    </cfRule>
  </conditionalFormatting>
  <conditionalFormatting sqref="H5:H7">
    <cfRule type="containsText" priority="60" stopIfTrue="1" operator="containsText" text="AA">
      <formula>NOT(ISERROR(SEARCH("AA",H5)))</formula>
    </cfRule>
    <cfRule type="containsText" dxfId="936" priority="61" stopIfTrue="1" operator="containsText" text="A">
      <formula>NOT(ISERROR(SEARCH("A",H5)))</formula>
    </cfRule>
  </conditionalFormatting>
  <conditionalFormatting sqref="R5:R7">
    <cfRule type="containsText" priority="38" stopIfTrue="1" operator="containsText" text="AA">
      <formula>NOT(ISERROR(SEARCH("AA",R5)))</formula>
    </cfRule>
    <cfRule type="containsText" dxfId="935" priority="39" stopIfTrue="1" operator="containsText" text="A">
      <formula>NOT(ISERROR(SEARCH("A",R5)))</formula>
    </cfRule>
  </conditionalFormatting>
  <conditionalFormatting sqref="T5:T7">
    <cfRule type="containsText" priority="36" stopIfTrue="1" operator="containsText" text="AA">
      <formula>NOT(ISERROR(SEARCH("AA",T5)))</formula>
    </cfRule>
    <cfRule type="containsText" dxfId="934" priority="37" stopIfTrue="1" operator="containsText" text="A">
      <formula>NOT(ISERROR(SEARCH("A",T5)))</formula>
    </cfRule>
  </conditionalFormatting>
  <conditionalFormatting sqref="V5:V7">
    <cfRule type="containsText" priority="34" stopIfTrue="1" operator="containsText" text="AA">
      <formula>NOT(ISERROR(SEARCH("AA",V5)))</formula>
    </cfRule>
    <cfRule type="containsText" dxfId="933" priority="35" stopIfTrue="1" operator="containsText" text="A">
      <formula>NOT(ISERROR(SEARCH("A",V5)))</formula>
    </cfRule>
  </conditionalFormatting>
  <conditionalFormatting sqref="L8:L19">
    <cfRule type="containsText" priority="44" stopIfTrue="1" operator="containsText" text="AA">
      <formula>NOT(ISERROR(SEARCH("AA",L8)))</formula>
    </cfRule>
    <cfRule type="containsText" dxfId="932" priority="45" stopIfTrue="1" operator="containsText" text="A">
      <formula>NOT(ISERROR(SEARCH("A",L8)))</formula>
    </cfRule>
  </conditionalFormatting>
  <conditionalFormatting sqref="N8:N19">
    <cfRule type="containsText" priority="42" stopIfTrue="1" operator="containsText" text="AA">
      <formula>NOT(ISERROR(SEARCH("AA",N8)))</formula>
    </cfRule>
    <cfRule type="containsText" dxfId="931" priority="43" stopIfTrue="1" operator="containsText" text="A">
      <formula>NOT(ISERROR(SEARCH("A",N8)))</formula>
    </cfRule>
  </conditionalFormatting>
  <conditionalFormatting sqref="P8:P19">
    <cfRule type="containsText" priority="40" stopIfTrue="1" operator="containsText" text="AA">
      <formula>NOT(ISERROR(SEARCH("AA",P8)))</formula>
    </cfRule>
    <cfRule type="containsText" dxfId="930" priority="41" stopIfTrue="1" operator="containsText" text="A">
      <formula>NOT(ISERROR(SEARCH("A",P8)))</formula>
    </cfRule>
  </conditionalFormatting>
  <conditionalFormatting sqref="J5:J7">
    <cfRule type="containsText" priority="58" stopIfTrue="1" operator="containsText" text="AA">
      <formula>NOT(ISERROR(SEARCH("AA",J5)))</formula>
    </cfRule>
    <cfRule type="containsText" dxfId="929" priority="59" stopIfTrue="1" operator="containsText" text="A">
      <formula>NOT(ISERROR(SEARCH("A",J5)))</formula>
    </cfRule>
  </conditionalFormatting>
  <conditionalFormatting sqref="F8:F19">
    <cfRule type="containsText" priority="56" stopIfTrue="1" operator="containsText" text="AA">
      <formula>NOT(ISERROR(SEARCH("AA",F8)))</formula>
    </cfRule>
    <cfRule type="containsText" dxfId="928" priority="57" stopIfTrue="1" operator="containsText" text="A">
      <formula>NOT(ISERROR(SEARCH("A",F8)))</formula>
    </cfRule>
  </conditionalFormatting>
  <conditionalFormatting sqref="H8:H19">
    <cfRule type="containsText" priority="54" stopIfTrue="1" operator="containsText" text="AA">
      <formula>NOT(ISERROR(SEARCH("AA",H8)))</formula>
    </cfRule>
    <cfRule type="containsText" dxfId="927" priority="55" stopIfTrue="1" operator="containsText" text="A">
      <formula>NOT(ISERROR(SEARCH("A",H8)))</formula>
    </cfRule>
  </conditionalFormatting>
  <conditionalFormatting sqref="J8:J19">
    <cfRule type="containsText" priority="52" stopIfTrue="1" operator="containsText" text="AA">
      <formula>NOT(ISERROR(SEARCH("AA",J8)))</formula>
    </cfRule>
    <cfRule type="containsText" dxfId="926" priority="53" stopIfTrue="1" operator="containsText" text="A">
      <formula>NOT(ISERROR(SEARCH("A",J8)))</formula>
    </cfRule>
  </conditionalFormatting>
  <conditionalFormatting sqref="L5:L7">
    <cfRule type="containsText" priority="50" stopIfTrue="1" operator="containsText" text="AA">
      <formula>NOT(ISERROR(SEARCH("AA",L5)))</formula>
    </cfRule>
    <cfRule type="containsText" dxfId="925" priority="51" stopIfTrue="1" operator="containsText" text="A">
      <formula>NOT(ISERROR(SEARCH("A",L5)))</formula>
    </cfRule>
  </conditionalFormatting>
  <conditionalFormatting sqref="N5:N7">
    <cfRule type="containsText" priority="48" stopIfTrue="1" operator="containsText" text="AA">
      <formula>NOT(ISERROR(SEARCH("AA",N5)))</formula>
    </cfRule>
    <cfRule type="containsText" dxfId="924" priority="49" stopIfTrue="1" operator="containsText" text="A">
      <formula>NOT(ISERROR(SEARCH("A",N5)))</formula>
    </cfRule>
  </conditionalFormatting>
  <conditionalFormatting sqref="P5:P7">
    <cfRule type="containsText" priority="46" stopIfTrue="1" operator="containsText" text="AA">
      <formula>NOT(ISERROR(SEARCH("AA",P5)))</formula>
    </cfRule>
    <cfRule type="containsText" dxfId="923" priority="47" stopIfTrue="1" operator="containsText" text="A">
      <formula>NOT(ISERROR(SEARCH("A",P5)))</formula>
    </cfRule>
  </conditionalFormatting>
  <conditionalFormatting sqref="R8:R19">
    <cfRule type="containsText" priority="32" stopIfTrue="1" operator="containsText" text="AA">
      <formula>NOT(ISERROR(SEARCH("AA",R8)))</formula>
    </cfRule>
    <cfRule type="containsText" dxfId="922" priority="33" stopIfTrue="1" operator="containsText" text="A">
      <formula>NOT(ISERROR(SEARCH("A",R8)))</formula>
    </cfRule>
  </conditionalFormatting>
  <conditionalFormatting sqref="T8:T19">
    <cfRule type="containsText" priority="30" stopIfTrue="1" operator="containsText" text="AA">
      <formula>NOT(ISERROR(SEARCH("AA",T8)))</formula>
    </cfRule>
    <cfRule type="containsText" dxfId="921" priority="31" stopIfTrue="1" operator="containsText" text="A">
      <formula>NOT(ISERROR(SEARCH("A",T8)))</formula>
    </cfRule>
  </conditionalFormatting>
  <conditionalFormatting sqref="X8:X19">
    <cfRule type="containsText" priority="20" stopIfTrue="1" operator="containsText" text="AA">
      <formula>NOT(ISERROR(SEARCH("AA",X8)))</formula>
    </cfRule>
    <cfRule type="containsText" dxfId="920" priority="21" stopIfTrue="1" operator="containsText" text="A">
      <formula>NOT(ISERROR(SEARCH("A",X8)))</formula>
    </cfRule>
  </conditionalFormatting>
  <conditionalFormatting sqref="Z8:Z19">
    <cfRule type="containsText" priority="18" stopIfTrue="1" operator="containsText" text="AA">
      <formula>NOT(ISERROR(SEARCH("AA",Z8)))</formula>
    </cfRule>
    <cfRule type="containsText" dxfId="919" priority="19" stopIfTrue="1" operator="containsText" text="A">
      <formula>NOT(ISERROR(SEARCH("A",Z8)))</formula>
    </cfRule>
  </conditionalFormatting>
  <conditionalFormatting sqref="AB8:AB19">
    <cfRule type="containsText" priority="16" stopIfTrue="1" operator="containsText" text="AA">
      <formula>NOT(ISERROR(SEARCH("AA",AB8)))</formula>
    </cfRule>
    <cfRule type="containsText" dxfId="918" priority="17" stopIfTrue="1" operator="containsText" text="A">
      <formula>NOT(ISERROR(SEARCH("A",AB8)))</formula>
    </cfRule>
  </conditionalFormatting>
  <conditionalFormatting sqref="AD5:AD7">
    <cfRule type="containsText" priority="14" stopIfTrue="1" operator="containsText" text="AA">
      <formula>NOT(ISERROR(SEARCH("AA",AD5)))</formula>
    </cfRule>
    <cfRule type="containsText" dxfId="917" priority="15" stopIfTrue="1" operator="containsText" text="A">
      <formula>NOT(ISERROR(SEARCH("A",AD5)))</formula>
    </cfRule>
  </conditionalFormatting>
  <conditionalFormatting sqref="AF5:AF7">
    <cfRule type="containsText" priority="12" stopIfTrue="1" operator="containsText" text="AA">
      <formula>NOT(ISERROR(SEARCH("AA",AF5)))</formula>
    </cfRule>
    <cfRule type="containsText" dxfId="916" priority="13" stopIfTrue="1" operator="containsText" text="A">
      <formula>NOT(ISERROR(SEARCH("A",AF5)))</formula>
    </cfRule>
  </conditionalFormatting>
  <conditionalFormatting sqref="AH5:AH7">
    <cfRule type="containsText" priority="10" stopIfTrue="1" operator="containsText" text="AA">
      <formula>NOT(ISERROR(SEARCH("AA",AH5)))</formula>
    </cfRule>
    <cfRule type="containsText" dxfId="915" priority="11" stopIfTrue="1" operator="containsText" text="A">
      <formula>NOT(ISERROR(SEARCH("A",AH5)))</formula>
    </cfRule>
  </conditionalFormatting>
  <conditionalFormatting sqref="AD8:AD19">
    <cfRule type="containsText" priority="8" stopIfTrue="1" operator="containsText" text="AA">
      <formula>NOT(ISERROR(SEARCH("AA",AD8)))</formula>
    </cfRule>
    <cfRule type="containsText" dxfId="914" priority="9" stopIfTrue="1" operator="containsText" text="A">
      <formula>NOT(ISERROR(SEARCH("A",AD8)))</formula>
    </cfRule>
  </conditionalFormatting>
  <conditionalFormatting sqref="AF8:AF19">
    <cfRule type="containsText" priority="6" stopIfTrue="1" operator="containsText" text="AA">
      <formula>NOT(ISERROR(SEARCH("AA",AF8)))</formula>
    </cfRule>
    <cfRule type="containsText" dxfId="913" priority="7" stopIfTrue="1" operator="containsText" text="A">
      <formula>NOT(ISERROR(SEARCH("A",AF8)))</formula>
    </cfRule>
  </conditionalFormatting>
  <conditionalFormatting sqref="AH8:AH19">
    <cfRule type="containsText" priority="4" stopIfTrue="1" operator="containsText" text="AA">
      <formula>NOT(ISERROR(SEARCH("AA",AH8)))</formula>
    </cfRule>
    <cfRule type="containsText" dxfId="912" priority="5" stopIfTrue="1" operator="containsText" text="A">
      <formula>NOT(ISERROR(SEARCH("A",AH8)))</formula>
    </cfRule>
  </conditionalFormatting>
  <conditionalFormatting sqref="E5:E19">
    <cfRule type="aboveAverage" dxfId="911" priority="64" stopIfTrue="1"/>
  </conditionalFormatting>
  <conditionalFormatting sqref="G5:G19">
    <cfRule type="aboveAverage" dxfId="910" priority="65" stopIfTrue="1"/>
  </conditionalFormatting>
  <conditionalFormatting sqref="I5:I19">
    <cfRule type="aboveAverage" dxfId="909" priority="66" stopIfTrue="1"/>
  </conditionalFormatting>
  <conditionalFormatting sqref="K5:K19">
    <cfRule type="aboveAverage" dxfId="908" priority="67" stopIfTrue="1"/>
  </conditionalFormatting>
  <conditionalFormatting sqref="M5:M19">
    <cfRule type="aboveAverage" dxfId="907" priority="68" stopIfTrue="1"/>
  </conditionalFormatting>
  <conditionalFormatting sqref="O5:O19">
    <cfRule type="aboveAverage" dxfId="906" priority="69" stopIfTrue="1"/>
  </conditionalFormatting>
  <conditionalFormatting sqref="Q5:Q19">
    <cfRule type="aboveAverage" dxfId="905" priority="70" stopIfTrue="1"/>
  </conditionalFormatting>
  <conditionalFormatting sqref="S5:S19">
    <cfRule type="aboveAverage" dxfId="904" priority="71" stopIfTrue="1"/>
  </conditionalFormatting>
  <conditionalFormatting sqref="U5:U19">
    <cfRule type="aboveAverage" dxfId="903" priority="72" stopIfTrue="1"/>
  </conditionalFormatting>
  <conditionalFormatting sqref="W5:W19">
    <cfRule type="aboveAverage" dxfId="902" priority="73" stopIfTrue="1"/>
  </conditionalFormatting>
  <conditionalFormatting sqref="Y5:Y19">
    <cfRule type="aboveAverage" dxfId="901" priority="74" stopIfTrue="1"/>
  </conditionalFormatting>
  <conditionalFormatting sqref="AA5:AA19">
    <cfRule type="aboveAverage" dxfId="900" priority="75" stopIfTrue="1"/>
  </conditionalFormatting>
  <conditionalFormatting sqref="AC5:AC19">
    <cfRule type="aboveAverage" dxfId="899" priority="76" stopIfTrue="1"/>
  </conditionalFormatting>
  <conditionalFormatting sqref="AE5:AE19">
    <cfRule type="aboveAverage" dxfId="898" priority="77" stopIfTrue="1"/>
  </conditionalFormatting>
  <conditionalFormatting sqref="AG5:AG19">
    <cfRule type="aboveAverage" dxfId="897" priority="78" stopIfTrue="1"/>
  </conditionalFormatting>
  <conditionalFormatting sqref="E5:AH19">
    <cfRule type="expression" dxfId="896" priority="79">
      <formula>MOD(ROW(),2)=0</formula>
    </cfRule>
  </conditionalFormatting>
  <conditionalFormatting sqref="D5:D19">
    <cfRule type="expression" dxfId="895" priority="2">
      <formula>MOD(ROW(),2)=0</formula>
    </cfRule>
  </conditionalFormatting>
  <conditionalFormatting sqref="A5:C19">
    <cfRule type="expression" dxfId="894" priority="1">
      <formula>MOD(ROW(),2)=0</formula>
    </cfRule>
  </conditionalFormatting>
  <pageMargins left="0.5" right="0.5" top="0.5" bottom="0.5" header="0.3" footer="0.3"/>
  <pageSetup paperSize="5" scale="82"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59999389629810485"/>
    <pageSetUpPr fitToPage="1"/>
  </sheetPr>
  <dimension ref="A1:BO34"/>
  <sheetViews>
    <sheetView zoomScaleNormal="100" workbookViewId="0">
      <selection activeCell="BB19" sqref="A5:BB19"/>
    </sheetView>
  </sheetViews>
  <sheetFormatPr defaultColWidth="9.19921875" defaultRowHeight="13.15" x14ac:dyDescent="0.4"/>
  <cols>
    <col min="1" max="1" width="25.59765625" style="45" customWidth="1"/>
    <col min="2" max="3" width="10.59765625" style="552" customWidth="1"/>
    <col min="4" max="4" width="10.53125" style="45" customWidth="1"/>
    <col min="5" max="5" width="5.19921875" style="230" customWidth="1"/>
    <col min="6" max="6" width="5.19921875" style="229" customWidth="1"/>
    <col min="7" max="7" width="5.19921875" style="230" hidden="1" customWidth="1"/>
    <col min="8" max="8" width="5.19921875" style="229" hidden="1" customWidth="1"/>
    <col min="9" max="9" width="5.19921875" style="230" hidden="1" customWidth="1"/>
    <col min="10" max="10" width="5.19921875" style="229" hidden="1" customWidth="1"/>
    <col min="11" max="12" width="5.19921875" style="228" customWidth="1"/>
    <col min="13" max="16" width="5.19921875" style="228" hidden="1" customWidth="1"/>
    <col min="17" max="18" width="5.19921875" style="228" customWidth="1"/>
    <col min="19" max="22" width="5.19921875" style="228" hidden="1" customWidth="1"/>
    <col min="23" max="24" width="5.19921875" style="228" customWidth="1"/>
    <col min="25" max="28" width="5.19921875" style="228" hidden="1" customWidth="1"/>
    <col min="29" max="30" width="5.19921875" style="228" customWidth="1"/>
    <col min="31" max="34" width="5.19921875" style="228" hidden="1" customWidth="1"/>
    <col min="35" max="36" width="5.19921875" style="228" customWidth="1"/>
    <col min="37" max="40" width="5.19921875" style="228" hidden="1" customWidth="1"/>
    <col min="41" max="42" width="5.19921875" style="228" customWidth="1"/>
    <col min="43" max="46" width="5.19921875" style="228" hidden="1" customWidth="1"/>
    <col min="47" max="48" width="5.19921875" style="228" customWidth="1"/>
    <col min="49" max="52" width="5.19921875" style="228" hidden="1" customWidth="1"/>
    <col min="53" max="54" width="5.19921875" style="228" customWidth="1"/>
    <col min="55" max="58" width="5.19921875" style="228" hidden="1" customWidth="1"/>
    <col min="59" max="67" width="9.19921875" style="45" hidden="1" customWidth="1"/>
    <col min="68" max="16384" width="9.19921875" style="45"/>
  </cols>
  <sheetData>
    <row r="1" spans="1:67" ht="30" customHeight="1" thickBot="1" x14ac:dyDescent="0.45">
      <c r="A1" s="724" t="s">
        <v>695</v>
      </c>
      <c r="B1" s="724"/>
      <c r="C1" s="724"/>
      <c r="D1" s="724"/>
      <c r="E1" s="724"/>
      <c r="F1" s="724"/>
      <c r="G1" s="724"/>
      <c r="H1" s="724"/>
      <c r="I1" s="724"/>
      <c r="J1" s="724"/>
      <c r="K1" s="724"/>
      <c r="L1" s="724"/>
      <c r="M1" s="724"/>
      <c r="N1" s="724"/>
      <c r="O1" s="724"/>
      <c r="P1" s="724"/>
      <c r="Q1" s="725"/>
      <c r="R1" s="725"/>
      <c r="S1" s="725"/>
      <c r="T1" s="725"/>
      <c r="U1" s="725"/>
      <c r="V1" s="725"/>
      <c r="W1" s="724"/>
      <c r="X1" s="724"/>
      <c r="Y1" s="724"/>
      <c r="Z1" s="724"/>
      <c r="AA1" s="724"/>
      <c r="AB1" s="724"/>
      <c r="AC1" s="724"/>
      <c r="AD1" s="724"/>
      <c r="AE1" s="724"/>
      <c r="AF1" s="724"/>
      <c r="AG1" s="724"/>
      <c r="AH1" s="724"/>
      <c r="AI1" s="724"/>
      <c r="AJ1" s="724"/>
      <c r="AK1" s="724"/>
      <c r="AL1" s="724"/>
      <c r="AM1" s="724"/>
      <c r="AN1" s="724"/>
      <c r="AO1" s="724"/>
      <c r="AP1" s="724"/>
      <c r="AQ1" s="724"/>
      <c r="AR1" s="724"/>
      <c r="AS1" s="724"/>
      <c r="AT1" s="724"/>
      <c r="AU1" s="724"/>
      <c r="AV1" s="724"/>
      <c r="AW1" s="724"/>
      <c r="AX1" s="724"/>
      <c r="AY1" s="724"/>
      <c r="AZ1" s="724"/>
      <c r="BA1" s="724"/>
      <c r="BB1" s="724"/>
      <c r="BC1" s="724"/>
      <c r="BD1" s="724"/>
      <c r="BE1" s="724"/>
      <c r="BF1" s="724"/>
    </row>
    <row r="2" spans="1:67" ht="41.2" customHeight="1" x14ac:dyDescent="0.4">
      <c r="A2" s="30" t="s">
        <v>630</v>
      </c>
      <c r="B2" s="532" t="s">
        <v>626</v>
      </c>
      <c r="C2" s="532" t="s">
        <v>627</v>
      </c>
      <c r="D2" s="265"/>
      <c r="E2" s="722" t="s">
        <v>52</v>
      </c>
      <c r="F2" s="723"/>
      <c r="G2" s="723"/>
      <c r="H2" s="723"/>
      <c r="I2" s="723"/>
      <c r="J2" s="726"/>
      <c r="K2" s="722" t="s">
        <v>70</v>
      </c>
      <c r="L2" s="723"/>
      <c r="M2" s="723"/>
      <c r="N2" s="723"/>
      <c r="O2" s="723"/>
      <c r="P2" s="726"/>
      <c r="Q2" s="722" t="s">
        <v>672</v>
      </c>
      <c r="R2" s="723"/>
      <c r="S2" s="723"/>
      <c r="T2" s="723"/>
      <c r="U2" s="723"/>
      <c r="V2" s="723"/>
      <c r="W2" s="722" t="s">
        <v>71</v>
      </c>
      <c r="X2" s="723"/>
      <c r="Y2" s="723"/>
      <c r="Z2" s="723"/>
      <c r="AA2" s="723"/>
      <c r="AB2" s="726"/>
      <c r="AC2" s="722" t="s">
        <v>72</v>
      </c>
      <c r="AD2" s="723"/>
      <c r="AE2" s="723"/>
      <c r="AF2" s="723"/>
      <c r="AG2" s="723"/>
      <c r="AH2" s="726"/>
      <c r="AI2" s="722" t="s">
        <v>249</v>
      </c>
      <c r="AJ2" s="723"/>
      <c r="AK2" s="723"/>
      <c r="AL2" s="723"/>
      <c r="AM2" s="723"/>
      <c r="AN2" s="726"/>
      <c r="AO2" s="722" t="s">
        <v>73</v>
      </c>
      <c r="AP2" s="723"/>
      <c r="AQ2" s="723"/>
      <c r="AR2" s="723"/>
      <c r="AS2" s="723"/>
      <c r="AT2" s="726"/>
      <c r="AU2" s="722" t="s">
        <v>74</v>
      </c>
      <c r="AV2" s="723"/>
      <c r="AW2" s="723"/>
      <c r="AX2" s="723"/>
      <c r="AY2" s="723"/>
      <c r="AZ2" s="726"/>
      <c r="BA2" s="722" t="s">
        <v>75</v>
      </c>
      <c r="BB2" s="723"/>
      <c r="BC2" s="723"/>
      <c r="BD2" s="723"/>
      <c r="BE2" s="723"/>
      <c r="BF2" s="723"/>
    </row>
    <row r="3" spans="1:67" ht="20.2" customHeight="1" x14ac:dyDescent="0.4">
      <c r="A3" s="261"/>
      <c r="B3" s="546"/>
      <c r="C3" s="546"/>
      <c r="D3" s="261"/>
      <c r="E3" s="290" t="s">
        <v>94</v>
      </c>
      <c r="F3" s="260"/>
      <c r="G3" s="720" t="s">
        <v>95</v>
      </c>
      <c r="H3" s="720"/>
      <c r="I3" s="720" t="s">
        <v>96</v>
      </c>
      <c r="J3" s="721"/>
      <c r="K3" s="264" t="s">
        <v>94</v>
      </c>
      <c r="L3" s="262"/>
      <c r="M3" s="262" t="s">
        <v>95</v>
      </c>
      <c r="N3" s="262"/>
      <c r="O3" s="262" t="s">
        <v>96</v>
      </c>
      <c r="P3" s="262"/>
      <c r="Q3" s="264" t="s">
        <v>94</v>
      </c>
      <c r="R3" s="531"/>
      <c r="S3" s="531" t="s">
        <v>95</v>
      </c>
      <c r="T3" s="531"/>
      <c r="U3" s="531" t="s">
        <v>96</v>
      </c>
      <c r="V3" s="531"/>
      <c r="W3" s="264" t="s">
        <v>94</v>
      </c>
      <c r="X3" s="262"/>
      <c r="Y3" s="262" t="s">
        <v>95</v>
      </c>
      <c r="Z3" s="262"/>
      <c r="AA3" s="262" t="s">
        <v>96</v>
      </c>
      <c r="AB3" s="263"/>
      <c r="AC3" s="264" t="s">
        <v>94</v>
      </c>
      <c r="AD3" s="262"/>
      <c r="AE3" s="262" t="s">
        <v>95</v>
      </c>
      <c r="AF3" s="262"/>
      <c r="AG3" s="262" t="s">
        <v>96</v>
      </c>
      <c r="AH3" s="263"/>
      <c r="AI3" s="264" t="s">
        <v>94</v>
      </c>
      <c r="AJ3" s="262"/>
      <c r="AK3" s="262" t="s">
        <v>95</v>
      </c>
      <c r="AL3" s="262"/>
      <c r="AM3" s="262" t="s">
        <v>96</v>
      </c>
      <c r="AN3" s="263"/>
      <c r="AO3" s="264" t="s">
        <v>94</v>
      </c>
      <c r="AP3" s="262"/>
      <c r="AQ3" s="262" t="s">
        <v>95</v>
      </c>
      <c r="AR3" s="262"/>
      <c r="AS3" s="262" t="s">
        <v>96</v>
      </c>
      <c r="AT3" s="263"/>
      <c r="AU3" s="264" t="s">
        <v>94</v>
      </c>
      <c r="AV3" s="262"/>
      <c r="AW3" s="262" t="s">
        <v>95</v>
      </c>
      <c r="AX3" s="262"/>
      <c r="AY3" s="263" t="s">
        <v>96</v>
      </c>
      <c r="AZ3" s="263"/>
      <c r="BA3" s="264" t="s">
        <v>94</v>
      </c>
      <c r="BB3" s="531"/>
      <c r="BC3" s="531" t="s">
        <v>95</v>
      </c>
      <c r="BD3" s="531"/>
      <c r="BE3" s="531" t="s">
        <v>96</v>
      </c>
      <c r="BF3" s="531"/>
    </row>
    <row r="4" spans="1:67" ht="63.75" hidden="1" customHeight="1" x14ac:dyDescent="0.4">
      <c r="A4" s="261" t="s">
        <v>51</v>
      </c>
      <c r="B4" s="547" t="s">
        <v>92</v>
      </c>
      <c r="C4" s="547" t="s">
        <v>93</v>
      </c>
      <c r="D4" s="260"/>
      <c r="E4" s="259" t="s">
        <v>105</v>
      </c>
      <c r="F4" s="258" t="s">
        <v>108</v>
      </c>
      <c r="G4" s="257" t="s">
        <v>106</v>
      </c>
      <c r="H4" s="258" t="s">
        <v>109</v>
      </c>
      <c r="I4" s="257" t="s">
        <v>107</v>
      </c>
      <c r="J4" s="256" t="s">
        <v>110</v>
      </c>
      <c r="K4" s="255" t="s">
        <v>150</v>
      </c>
      <c r="L4" s="253"/>
      <c r="M4" s="253" t="s">
        <v>151</v>
      </c>
      <c r="N4" s="253"/>
      <c r="O4" s="253" t="s">
        <v>152</v>
      </c>
      <c r="P4" s="253"/>
      <c r="Q4" s="255" t="s">
        <v>165</v>
      </c>
      <c r="R4" s="253"/>
      <c r="S4" s="253" t="s">
        <v>166</v>
      </c>
      <c r="T4" s="253"/>
      <c r="U4" s="253" t="s">
        <v>167</v>
      </c>
      <c r="V4" s="571"/>
      <c r="W4" s="255" t="s">
        <v>153</v>
      </c>
      <c r="X4" s="253"/>
      <c r="Y4" s="253" t="s">
        <v>154</v>
      </c>
      <c r="Z4" s="253"/>
      <c r="AA4" s="253" t="s">
        <v>155</v>
      </c>
      <c r="AB4" s="254"/>
      <c r="AC4" s="255" t="s">
        <v>156</v>
      </c>
      <c r="AD4" s="253"/>
      <c r="AE4" s="253" t="s">
        <v>157</v>
      </c>
      <c r="AF4" s="253"/>
      <c r="AG4" s="253" t="s">
        <v>158</v>
      </c>
      <c r="AH4" s="254"/>
      <c r="AI4" s="253" t="s">
        <v>156</v>
      </c>
      <c r="AJ4" s="253"/>
      <c r="AK4" s="253" t="s">
        <v>157</v>
      </c>
      <c r="AL4" s="253"/>
      <c r="AM4" s="253" t="s">
        <v>158</v>
      </c>
      <c r="AN4" s="253"/>
      <c r="AO4" s="255" t="s">
        <v>159</v>
      </c>
      <c r="AP4" s="253"/>
      <c r="AQ4" s="253" t="s">
        <v>160</v>
      </c>
      <c r="AR4" s="253"/>
      <c r="AS4" s="253" t="s">
        <v>161</v>
      </c>
      <c r="AT4" s="254"/>
      <c r="AU4" s="253" t="s">
        <v>162</v>
      </c>
      <c r="AV4" s="253"/>
      <c r="AW4" s="253" t="s">
        <v>163</v>
      </c>
      <c r="AX4" s="253"/>
      <c r="AY4" s="253" t="s">
        <v>164</v>
      </c>
      <c r="AZ4" s="254"/>
      <c r="BA4" s="255" t="s">
        <v>165</v>
      </c>
      <c r="BB4" s="253"/>
      <c r="BC4" s="253" t="s">
        <v>166</v>
      </c>
      <c r="BD4" s="253"/>
      <c r="BE4" s="253" t="s">
        <v>167</v>
      </c>
      <c r="BF4" s="571"/>
    </row>
    <row r="5" spans="1:67" ht="12.75" customHeight="1" x14ac:dyDescent="0.4">
      <c r="A5" s="460" t="str">
        <f t="shared" ref="A5:A19" si="0">VLOOKUP(D5,VL_2020,2,FALSE)</f>
        <v>Revere 1898 TC</v>
      </c>
      <c r="B5" s="555" t="str">
        <f t="shared" ref="B5:B19" si="1">VLOOKUP(D5,VL_2020,3,FALSE)</f>
        <v>RR</v>
      </c>
      <c r="C5" s="555" t="str">
        <f t="shared" ref="C5:C19" si="2">VLOOKUP(D5,VL_2020,4,FALSE)</f>
        <v>TRE</v>
      </c>
      <c r="D5" s="691" t="s">
        <v>220</v>
      </c>
      <c r="E5" s="453">
        <v>167.75</v>
      </c>
      <c r="F5" s="692" t="s">
        <v>103</v>
      </c>
      <c r="G5" s="455">
        <v>186.04</v>
      </c>
      <c r="H5" s="692" t="s">
        <v>103</v>
      </c>
      <c r="I5" s="693">
        <v>206.99</v>
      </c>
      <c r="J5" s="692" t="s">
        <v>103</v>
      </c>
      <c r="K5" s="453">
        <v>203.61</v>
      </c>
      <c r="L5" s="692" t="s">
        <v>103</v>
      </c>
      <c r="M5" s="455">
        <v>230.82</v>
      </c>
      <c r="N5" s="692" t="s">
        <v>103</v>
      </c>
      <c r="O5" s="693">
        <v>226.82</v>
      </c>
      <c r="P5" s="692" t="s">
        <v>103</v>
      </c>
      <c r="Q5" s="453">
        <v>236.1</v>
      </c>
      <c r="R5" s="692" t="s">
        <v>103</v>
      </c>
      <c r="S5" s="455"/>
      <c r="T5" s="692"/>
      <c r="U5" s="455"/>
      <c r="V5" s="692"/>
      <c r="W5" s="453">
        <v>144.57</v>
      </c>
      <c r="X5" s="692" t="s">
        <v>103</v>
      </c>
      <c r="Y5" s="455">
        <v>196.45</v>
      </c>
      <c r="Z5" s="692" t="s">
        <v>103</v>
      </c>
      <c r="AA5" s="693">
        <v>213.96</v>
      </c>
      <c r="AB5" s="692" t="s">
        <v>103</v>
      </c>
      <c r="AC5" s="453">
        <v>202.47</v>
      </c>
      <c r="AD5" s="692" t="s">
        <v>103</v>
      </c>
      <c r="AE5" s="455">
        <v>174.75</v>
      </c>
      <c r="AF5" s="692" t="s">
        <v>103</v>
      </c>
      <c r="AG5" s="693">
        <v>163.31</v>
      </c>
      <c r="AH5" s="692" t="s">
        <v>103</v>
      </c>
      <c r="AI5" s="453">
        <v>16.830300000000001</v>
      </c>
      <c r="AJ5" s="692" t="s">
        <v>103</v>
      </c>
      <c r="AK5" s="455">
        <v>77.747600000000006</v>
      </c>
      <c r="AL5" s="692" t="s">
        <v>103</v>
      </c>
      <c r="AM5" s="693">
        <v>142.44</v>
      </c>
      <c r="AN5" s="694" t="s">
        <v>103</v>
      </c>
      <c r="AO5" s="453">
        <v>227.01</v>
      </c>
      <c r="AP5" s="692" t="s">
        <v>103</v>
      </c>
      <c r="AQ5" s="455">
        <v>239.18</v>
      </c>
      <c r="AR5" s="692" t="s">
        <v>103</v>
      </c>
      <c r="AS5" s="693">
        <v>232.74</v>
      </c>
      <c r="AT5" s="692" t="s">
        <v>103</v>
      </c>
      <c r="AU5" s="453">
        <v>95.536799999999999</v>
      </c>
      <c r="AV5" s="692" t="s">
        <v>103</v>
      </c>
      <c r="AW5" s="455">
        <v>166.51</v>
      </c>
      <c r="AX5" s="692" t="s">
        <v>103</v>
      </c>
      <c r="AY5" s="693">
        <v>192.19</v>
      </c>
      <c r="AZ5" s="692" t="s">
        <v>103</v>
      </c>
      <c r="BA5" s="453">
        <v>215.86</v>
      </c>
      <c r="BB5" s="692" t="s">
        <v>103</v>
      </c>
      <c r="BC5" s="275">
        <v>216.85</v>
      </c>
      <c r="BD5" s="287" t="s">
        <v>103</v>
      </c>
      <c r="BE5" s="275">
        <v>213.47</v>
      </c>
      <c r="BF5" s="337" t="s">
        <v>103</v>
      </c>
      <c r="BG5" s="45">
        <f t="shared" ref="BG5:BG19" si="3">IF(K5&gt;K$20,1,0)</f>
        <v>1</v>
      </c>
      <c r="BH5" s="45">
        <f>IF(Q5&gt;Q$20,1,0)</f>
        <v>1</v>
      </c>
      <c r="BI5" s="45">
        <f t="shared" ref="BI5:BI19" si="4">IF(W5&gt;W$20,1,0)</f>
        <v>1</v>
      </c>
      <c r="BJ5" s="45">
        <f t="shared" ref="BJ5:BJ19" si="5">IF(AC5&gt;AC$20,1,0)</f>
        <v>1</v>
      </c>
      <c r="BK5" s="45">
        <f t="shared" ref="BK5:BK19" si="6">IF(AI5&gt;AI$20,1,0)</f>
        <v>1</v>
      </c>
      <c r="BL5" s="45">
        <f t="shared" ref="BL5:BL19" si="7">IF(AO5&gt;AO$20,1,0)</f>
        <v>0</v>
      </c>
      <c r="BM5" s="45">
        <f t="shared" ref="BM5:BM19" si="8">IF(AU5&gt;AU$20,1,0)</f>
        <v>1</v>
      </c>
      <c r="BN5" s="45">
        <f t="shared" ref="BN5:BN19" si="9">IF(BA5&gt;BA$20,1,0)</f>
        <v>1</v>
      </c>
      <c r="BO5" s="45">
        <f>SUM(BG5:BN5)/COUNT(BG5:BN5)</f>
        <v>0.875</v>
      </c>
    </row>
    <row r="6" spans="1:67" x14ac:dyDescent="0.4">
      <c r="A6" s="608" t="str">
        <f t="shared" si="0"/>
        <v>Progeny 9117 VT2P****</v>
      </c>
      <c r="B6" s="609" t="str">
        <f t="shared" si="1"/>
        <v>RR</v>
      </c>
      <c r="C6" s="609" t="str">
        <f t="shared" si="2"/>
        <v>VT2P</v>
      </c>
      <c r="D6" s="463" t="s">
        <v>227</v>
      </c>
      <c r="E6" s="464">
        <v>163.16999999999999</v>
      </c>
      <c r="F6" s="446" t="s">
        <v>103</v>
      </c>
      <c r="G6" s="466">
        <v>192.97</v>
      </c>
      <c r="H6" s="446" t="s">
        <v>103</v>
      </c>
      <c r="I6" s="695">
        <v>210.12</v>
      </c>
      <c r="J6" s="446" t="s">
        <v>103</v>
      </c>
      <c r="K6" s="464">
        <v>213.25</v>
      </c>
      <c r="L6" s="446" t="s">
        <v>103</v>
      </c>
      <c r="M6" s="466">
        <v>243.59</v>
      </c>
      <c r="N6" s="446" t="s">
        <v>103</v>
      </c>
      <c r="O6" s="695">
        <v>225.64</v>
      </c>
      <c r="P6" s="446" t="s">
        <v>103</v>
      </c>
      <c r="Q6" s="464">
        <v>213.4</v>
      </c>
      <c r="R6" s="684" t="s">
        <v>104</v>
      </c>
      <c r="S6" s="605"/>
      <c r="T6" s="684"/>
      <c r="U6" s="605"/>
      <c r="V6" s="684"/>
      <c r="W6" s="464">
        <v>152.93</v>
      </c>
      <c r="X6" s="446" t="s">
        <v>103</v>
      </c>
      <c r="Y6" s="466">
        <v>201.74</v>
      </c>
      <c r="Z6" s="446" t="s">
        <v>103</v>
      </c>
      <c r="AA6" s="695">
        <v>209.62</v>
      </c>
      <c r="AB6" s="446" t="s">
        <v>103</v>
      </c>
      <c r="AC6" s="464">
        <v>186.24</v>
      </c>
      <c r="AD6" s="446" t="s">
        <v>103</v>
      </c>
      <c r="AE6" s="466">
        <v>181.26</v>
      </c>
      <c r="AF6" s="446" t="s">
        <v>103</v>
      </c>
      <c r="AG6" s="695">
        <v>165</v>
      </c>
      <c r="AH6" s="446" t="s">
        <v>103</v>
      </c>
      <c r="AI6" s="464">
        <v>10.240399999999999</v>
      </c>
      <c r="AJ6" s="446" t="s">
        <v>103</v>
      </c>
      <c r="AK6" s="466">
        <v>72.764899999999997</v>
      </c>
      <c r="AL6" s="446" t="s">
        <v>103</v>
      </c>
      <c r="AM6" s="695">
        <v>129.69999999999999</v>
      </c>
      <c r="AN6" s="694" t="s">
        <v>103</v>
      </c>
      <c r="AO6" s="464">
        <v>218.43</v>
      </c>
      <c r="AP6" s="446" t="s">
        <v>103</v>
      </c>
      <c r="AQ6" s="466">
        <v>242.09</v>
      </c>
      <c r="AR6" s="446" t="s">
        <v>103</v>
      </c>
      <c r="AS6" s="695">
        <v>238.65</v>
      </c>
      <c r="AT6" s="446" t="s">
        <v>103</v>
      </c>
      <c r="AU6" s="464">
        <v>97.346400000000003</v>
      </c>
      <c r="AV6" s="446" t="s">
        <v>103</v>
      </c>
      <c r="AW6" s="466">
        <v>183.6</v>
      </c>
      <c r="AX6" s="446" t="s">
        <v>103</v>
      </c>
      <c r="AY6" s="695">
        <v>207.32</v>
      </c>
      <c r="AZ6" s="446" t="s">
        <v>103</v>
      </c>
      <c r="BA6" s="464">
        <v>213.55</v>
      </c>
      <c r="BB6" s="684" t="s">
        <v>103</v>
      </c>
      <c r="BC6" s="574">
        <v>225.08</v>
      </c>
      <c r="BD6" s="573" t="s">
        <v>103</v>
      </c>
      <c r="BE6" s="574">
        <v>214.42</v>
      </c>
      <c r="BF6" s="580" t="s">
        <v>103</v>
      </c>
      <c r="BG6" s="45">
        <f t="shared" si="3"/>
        <v>1</v>
      </c>
      <c r="BH6" s="45">
        <f t="shared" ref="BH6:BH19" si="10">IF(Q6&gt;Q$20,1,0)</f>
        <v>1</v>
      </c>
      <c r="BI6" s="45">
        <f t="shared" si="4"/>
        <v>1</v>
      </c>
      <c r="BJ6" s="45">
        <f t="shared" si="5"/>
        <v>1</v>
      </c>
      <c r="BK6" s="45">
        <f t="shared" si="6"/>
        <v>0</v>
      </c>
      <c r="BL6" s="45">
        <f t="shared" si="7"/>
        <v>0</v>
      </c>
      <c r="BM6" s="45">
        <f t="shared" si="8"/>
        <v>1</v>
      </c>
      <c r="BN6" s="45">
        <f t="shared" si="9"/>
        <v>0</v>
      </c>
      <c r="BO6" s="45">
        <f t="shared" ref="BO6:BO19" si="11">SUM(BG6:BN6)/COUNT(BG6:BN6)</f>
        <v>0.625</v>
      </c>
    </row>
    <row r="7" spans="1:67" x14ac:dyDescent="0.4">
      <c r="A7" s="473" t="str">
        <f t="shared" si="0"/>
        <v xml:space="preserve">Dekalb DKC69-99* </v>
      </c>
      <c r="B7" s="440" t="str">
        <f t="shared" si="1"/>
        <v>RR</v>
      </c>
      <c r="C7" s="440" t="str">
        <f t="shared" si="2"/>
        <v>TRE</v>
      </c>
      <c r="D7" s="463" t="s">
        <v>320</v>
      </c>
      <c r="E7" s="464">
        <v>162.18</v>
      </c>
      <c r="F7" s="446" t="s">
        <v>103</v>
      </c>
      <c r="G7" s="466">
        <v>190.61</v>
      </c>
      <c r="H7" s="446" t="s">
        <v>103</v>
      </c>
      <c r="I7" s="695"/>
      <c r="J7" s="446"/>
      <c r="K7" s="464">
        <v>200.18</v>
      </c>
      <c r="L7" s="446" t="s">
        <v>103</v>
      </c>
      <c r="M7" s="466">
        <v>243.67</v>
      </c>
      <c r="N7" s="446" t="s">
        <v>103</v>
      </c>
      <c r="O7" s="695"/>
      <c r="P7" s="446"/>
      <c r="Q7" s="464">
        <v>215.39</v>
      </c>
      <c r="R7" s="684" t="s">
        <v>104</v>
      </c>
      <c r="S7" s="605"/>
      <c r="T7" s="684"/>
      <c r="U7" s="605"/>
      <c r="V7" s="684"/>
      <c r="W7" s="464">
        <v>142.09</v>
      </c>
      <c r="X7" s="446" t="s">
        <v>103</v>
      </c>
      <c r="Y7" s="466">
        <v>197.25</v>
      </c>
      <c r="Z7" s="446" t="s">
        <v>103</v>
      </c>
      <c r="AA7" s="695"/>
      <c r="AB7" s="446"/>
      <c r="AC7" s="464">
        <v>156.66999999999999</v>
      </c>
      <c r="AD7" s="446" t="s">
        <v>103</v>
      </c>
      <c r="AE7" s="466">
        <v>165.41</v>
      </c>
      <c r="AF7" s="446" t="s">
        <v>103</v>
      </c>
      <c r="AG7" s="695"/>
      <c r="AH7" s="446"/>
      <c r="AI7" s="464">
        <v>15.680199999999999</v>
      </c>
      <c r="AJ7" s="446" t="s">
        <v>103</v>
      </c>
      <c r="AK7" s="466">
        <v>74.807699999999997</v>
      </c>
      <c r="AL7" s="446" t="s">
        <v>103</v>
      </c>
      <c r="AM7" s="695"/>
      <c r="AN7" s="694"/>
      <c r="AO7" s="464">
        <v>242.81</v>
      </c>
      <c r="AP7" s="446" t="s">
        <v>103</v>
      </c>
      <c r="AQ7" s="466">
        <v>247.07</v>
      </c>
      <c r="AR7" s="446" t="s">
        <v>103</v>
      </c>
      <c r="AS7" s="695"/>
      <c r="AT7" s="446"/>
      <c r="AU7" s="464">
        <v>117.88</v>
      </c>
      <c r="AV7" s="446" t="s">
        <v>103</v>
      </c>
      <c r="AW7" s="466">
        <v>188.12</v>
      </c>
      <c r="AX7" s="446" t="s">
        <v>103</v>
      </c>
      <c r="AY7" s="695"/>
      <c r="AZ7" s="446"/>
      <c r="BA7" s="464">
        <v>206.78</v>
      </c>
      <c r="BB7" s="684" t="s">
        <v>103</v>
      </c>
      <c r="BC7" s="574">
        <v>216.78</v>
      </c>
      <c r="BD7" s="573" t="s">
        <v>103</v>
      </c>
      <c r="BE7" s="574"/>
      <c r="BF7" s="573"/>
      <c r="BG7" s="45">
        <f t="shared" si="3"/>
        <v>1</v>
      </c>
      <c r="BH7" s="45">
        <f t="shared" si="10"/>
        <v>1</v>
      </c>
      <c r="BI7" s="45">
        <f t="shared" si="4"/>
        <v>0</v>
      </c>
      <c r="BJ7" s="45">
        <f t="shared" si="5"/>
        <v>0</v>
      </c>
      <c r="BK7" s="45">
        <f t="shared" si="6"/>
        <v>1</v>
      </c>
      <c r="BL7" s="45">
        <f t="shared" si="7"/>
        <v>1</v>
      </c>
      <c r="BM7" s="45">
        <f t="shared" si="8"/>
        <v>1</v>
      </c>
      <c r="BN7" s="45">
        <f t="shared" si="9"/>
        <v>0</v>
      </c>
      <c r="BO7" s="45">
        <f t="shared" si="11"/>
        <v>0.625</v>
      </c>
    </row>
    <row r="8" spans="1:67" x14ac:dyDescent="0.4">
      <c r="A8" s="473" t="str">
        <f t="shared" si="0"/>
        <v>AgriGold A647-79 VT2Pro</v>
      </c>
      <c r="B8" s="440" t="str">
        <f t="shared" si="1"/>
        <v>RR</v>
      </c>
      <c r="C8" s="440" t="str">
        <f t="shared" si="2"/>
        <v>VT2P</v>
      </c>
      <c r="D8" s="463" t="s">
        <v>539</v>
      </c>
      <c r="E8" s="464">
        <v>161.13999999999999</v>
      </c>
      <c r="F8" s="446" t="s">
        <v>103</v>
      </c>
      <c r="G8" s="466"/>
      <c r="H8" s="446"/>
      <c r="I8" s="695"/>
      <c r="J8" s="446"/>
      <c r="K8" s="464">
        <v>201.73</v>
      </c>
      <c r="L8" s="446" t="s">
        <v>103</v>
      </c>
      <c r="M8" s="466"/>
      <c r="N8" s="446"/>
      <c r="O8" s="695"/>
      <c r="P8" s="446"/>
      <c r="Q8" s="464">
        <v>209.58</v>
      </c>
      <c r="R8" s="684" t="s">
        <v>104</v>
      </c>
      <c r="S8" s="605"/>
      <c r="T8" s="684"/>
      <c r="U8" s="605"/>
      <c r="V8" s="684"/>
      <c r="W8" s="464">
        <v>149.99</v>
      </c>
      <c r="X8" s="446" t="s">
        <v>103</v>
      </c>
      <c r="Y8" s="466"/>
      <c r="Z8" s="446"/>
      <c r="AA8" s="695"/>
      <c r="AB8" s="446"/>
      <c r="AC8" s="464">
        <v>146.9</v>
      </c>
      <c r="AD8" s="446" t="s">
        <v>103</v>
      </c>
      <c r="AE8" s="466"/>
      <c r="AF8" s="446"/>
      <c r="AG8" s="695"/>
      <c r="AH8" s="446"/>
      <c r="AI8" s="464">
        <v>23.078700000000001</v>
      </c>
      <c r="AJ8" s="446" t="s">
        <v>103</v>
      </c>
      <c r="AK8" s="466"/>
      <c r="AL8" s="446"/>
      <c r="AM8" s="695"/>
      <c r="AN8" s="694"/>
      <c r="AO8" s="464">
        <v>219.36</v>
      </c>
      <c r="AP8" s="446" t="s">
        <v>103</v>
      </c>
      <c r="AQ8" s="466"/>
      <c r="AR8" s="446"/>
      <c r="AS8" s="695"/>
      <c r="AT8" s="446"/>
      <c r="AU8" s="464">
        <v>114.12</v>
      </c>
      <c r="AV8" s="446" t="s">
        <v>103</v>
      </c>
      <c r="AW8" s="466"/>
      <c r="AX8" s="446"/>
      <c r="AY8" s="695"/>
      <c r="AZ8" s="446"/>
      <c r="BA8" s="464">
        <v>224.36</v>
      </c>
      <c r="BB8" s="684" t="s">
        <v>103</v>
      </c>
      <c r="BC8" s="565"/>
      <c r="BD8" s="499"/>
      <c r="BE8" s="565"/>
      <c r="BF8" s="580"/>
      <c r="BG8" s="45">
        <f t="shared" si="3"/>
        <v>1</v>
      </c>
      <c r="BH8" s="45">
        <f t="shared" si="10"/>
        <v>1</v>
      </c>
      <c r="BI8" s="45">
        <f t="shared" si="4"/>
        <v>1</v>
      </c>
      <c r="BJ8" s="45">
        <f t="shared" si="5"/>
        <v>0</v>
      </c>
      <c r="BK8" s="45">
        <f t="shared" si="6"/>
        <v>1</v>
      </c>
      <c r="BL8" s="45">
        <f t="shared" si="7"/>
        <v>0</v>
      </c>
      <c r="BM8" s="45">
        <f t="shared" si="8"/>
        <v>1</v>
      </c>
      <c r="BN8" s="45">
        <f t="shared" si="9"/>
        <v>1</v>
      </c>
      <c r="BO8" s="45">
        <f t="shared" si="11"/>
        <v>0.75</v>
      </c>
    </row>
    <row r="9" spans="1:67" x14ac:dyDescent="0.4">
      <c r="A9" s="608" t="str">
        <f t="shared" si="0"/>
        <v>Revere 1707 VT2P**</v>
      </c>
      <c r="B9" s="609" t="str">
        <f t="shared" si="1"/>
        <v>RR</v>
      </c>
      <c r="C9" s="609" t="str">
        <f t="shared" si="2"/>
        <v>VT2P</v>
      </c>
      <c r="D9" s="463" t="s">
        <v>222</v>
      </c>
      <c r="E9" s="464">
        <v>159.77000000000001</v>
      </c>
      <c r="F9" s="446" t="s">
        <v>103</v>
      </c>
      <c r="G9" s="466">
        <v>189.19</v>
      </c>
      <c r="H9" s="446" t="s">
        <v>103</v>
      </c>
      <c r="I9" s="695">
        <v>210.24</v>
      </c>
      <c r="J9" s="446" t="s">
        <v>103</v>
      </c>
      <c r="K9" s="464">
        <v>204.13</v>
      </c>
      <c r="L9" s="446" t="s">
        <v>103</v>
      </c>
      <c r="M9" s="466">
        <v>241.76</v>
      </c>
      <c r="N9" s="446" t="s">
        <v>103</v>
      </c>
      <c r="O9" s="695">
        <v>231.96</v>
      </c>
      <c r="P9" s="446" t="s">
        <v>103</v>
      </c>
      <c r="Q9" s="464">
        <v>212.63</v>
      </c>
      <c r="R9" s="684" t="s">
        <v>104</v>
      </c>
      <c r="S9" s="605"/>
      <c r="T9" s="684"/>
      <c r="U9" s="605"/>
      <c r="V9" s="684"/>
      <c r="W9" s="464">
        <v>127.15</v>
      </c>
      <c r="X9" s="446" t="s">
        <v>103</v>
      </c>
      <c r="Y9" s="466">
        <v>193.1</v>
      </c>
      <c r="Z9" s="446" t="s">
        <v>103</v>
      </c>
      <c r="AA9" s="695">
        <v>209.22</v>
      </c>
      <c r="AB9" s="446" t="s">
        <v>103</v>
      </c>
      <c r="AC9" s="464">
        <v>153.18</v>
      </c>
      <c r="AD9" s="446" t="s">
        <v>103</v>
      </c>
      <c r="AE9" s="466">
        <v>162.27000000000001</v>
      </c>
      <c r="AF9" s="446" t="s">
        <v>103</v>
      </c>
      <c r="AG9" s="695">
        <v>156.37</v>
      </c>
      <c r="AH9" s="446" t="s">
        <v>103</v>
      </c>
      <c r="AI9" s="464">
        <v>11.028</v>
      </c>
      <c r="AJ9" s="446" t="s">
        <v>103</v>
      </c>
      <c r="AK9" s="466">
        <v>71.008600000000001</v>
      </c>
      <c r="AL9" s="446" t="s">
        <v>103</v>
      </c>
      <c r="AM9" s="695">
        <v>129.94999999999999</v>
      </c>
      <c r="AN9" s="694" t="s">
        <v>103</v>
      </c>
      <c r="AO9" s="464">
        <v>248.03</v>
      </c>
      <c r="AP9" s="446" t="s">
        <v>103</v>
      </c>
      <c r="AQ9" s="466">
        <v>249.9</v>
      </c>
      <c r="AR9" s="446" t="s">
        <v>103</v>
      </c>
      <c r="AS9" s="695">
        <v>241.52</v>
      </c>
      <c r="AT9" s="446" t="s">
        <v>103</v>
      </c>
      <c r="AU9" s="464">
        <v>100.61</v>
      </c>
      <c r="AV9" s="446" t="s">
        <v>103</v>
      </c>
      <c r="AW9" s="466">
        <v>175.02</v>
      </c>
      <c r="AX9" s="446" t="s">
        <v>103</v>
      </c>
      <c r="AY9" s="695">
        <v>199.33</v>
      </c>
      <c r="AZ9" s="446" t="s">
        <v>103</v>
      </c>
      <c r="BA9" s="464">
        <v>221.41</v>
      </c>
      <c r="BB9" s="684" t="s">
        <v>103</v>
      </c>
      <c r="BC9" s="574">
        <v>232</v>
      </c>
      <c r="BD9" s="573" t="s">
        <v>103</v>
      </c>
      <c r="BE9" s="574">
        <v>222.84</v>
      </c>
      <c r="BF9" s="580" t="s">
        <v>103</v>
      </c>
      <c r="BG9" s="45">
        <f t="shared" si="3"/>
        <v>1</v>
      </c>
      <c r="BH9" s="45">
        <f t="shared" si="10"/>
        <v>1</v>
      </c>
      <c r="BI9" s="45">
        <f t="shared" si="4"/>
        <v>0</v>
      </c>
      <c r="BJ9" s="45">
        <f t="shared" si="5"/>
        <v>0</v>
      </c>
      <c r="BK9" s="45">
        <f t="shared" si="6"/>
        <v>0</v>
      </c>
      <c r="BL9" s="45">
        <f t="shared" si="7"/>
        <v>1</v>
      </c>
      <c r="BM9" s="45">
        <f t="shared" si="8"/>
        <v>1</v>
      </c>
      <c r="BN9" s="45">
        <f t="shared" si="9"/>
        <v>1</v>
      </c>
      <c r="BO9" s="45">
        <f t="shared" si="11"/>
        <v>0.625</v>
      </c>
    </row>
    <row r="10" spans="1:67" x14ac:dyDescent="0.4">
      <c r="A10" s="463" t="str">
        <f t="shared" si="0"/>
        <v>AgriGold A650-21 VT2Pro</v>
      </c>
      <c r="B10" s="440" t="str">
        <f t="shared" si="1"/>
        <v>RR</v>
      </c>
      <c r="C10" s="440" t="str">
        <f t="shared" si="2"/>
        <v>VT2P</v>
      </c>
      <c r="D10" s="463" t="s">
        <v>540</v>
      </c>
      <c r="E10" s="464">
        <v>159.66999999999999</v>
      </c>
      <c r="F10" s="446" t="s">
        <v>103</v>
      </c>
      <c r="G10" s="466"/>
      <c r="H10" s="446"/>
      <c r="I10" s="695"/>
      <c r="J10" s="446"/>
      <c r="K10" s="464">
        <v>202.04</v>
      </c>
      <c r="L10" s="446" t="s">
        <v>103</v>
      </c>
      <c r="M10" s="466"/>
      <c r="N10" s="446"/>
      <c r="O10" s="695"/>
      <c r="P10" s="446"/>
      <c r="Q10" s="464">
        <v>167.05</v>
      </c>
      <c r="R10" s="684" t="s">
        <v>574</v>
      </c>
      <c r="S10" s="605"/>
      <c r="T10" s="684"/>
      <c r="U10" s="605"/>
      <c r="V10" s="684"/>
      <c r="W10" s="464">
        <v>159.32</v>
      </c>
      <c r="X10" s="446" t="s">
        <v>103</v>
      </c>
      <c r="Y10" s="466"/>
      <c r="Z10" s="446"/>
      <c r="AA10" s="695"/>
      <c r="AB10" s="446"/>
      <c r="AC10" s="464">
        <v>196.19</v>
      </c>
      <c r="AD10" s="446" t="s">
        <v>103</v>
      </c>
      <c r="AE10" s="466"/>
      <c r="AF10" s="446"/>
      <c r="AG10" s="695"/>
      <c r="AH10" s="446"/>
      <c r="AI10" s="464">
        <v>11.2913</v>
      </c>
      <c r="AJ10" s="446" t="s">
        <v>103</v>
      </c>
      <c r="AK10" s="466"/>
      <c r="AL10" s="446"/>
      <c r="AM10" s="695"/>
      <c r="AN10" s="694"/>
      <c r="AO10" s="464">
        <v>223.49</v>
      </c>
      <c r="AP10" s="446" t="s">
        <v>103</v>
      </c>
      <c r="AQ10" s="466"/>
      <c r="AR10" s="446"/>
      <c r="AS10" s="695"/>
      <c r="AT10" s="446"/>
      <c r="AU10" s="464">
        <v>98.083699999999993</v>
      </c>
      <c r="AV10" s="446" t="s">
        <v>103</v>
      </c>
      <c r="AW10" s="466"/>
      <c r="AX10" s="446"/>
      <c r="AY10" s="695"/>
      <c r="AZ10" s="446"/>
      <c r="BA10" s="464">
        <v>219.89</v>
      </c>
      <c r="BB10" s="684" t="s">
        <v>103</v>
      </c>
      <c r="BC10" s="574"/>
      <c r="BD10" s="573"/>
      <c r="BE10" s="574"/>
      <c r="BF10" s="573"/>
      <c r="BG10" s="45">
        <f t="shared" si="3"/>
        <v>1</v>
      </c>
      <c r="BH10" s="45">
        <f t="shared" si="10"/>
        <v>0</v>
      </c>
      <c r="BI10" s="45">
        <f t="shared" si="4"/>
        <v>1</v>
      </c>
      <c r="BJ10" s="45">
        <f t="shared" si="5"/>
        <v>1</v>
      </c>
      <c r="BK10" s="45">
        <f t="shared" si="6"/>
        <v>0</v>
      </c>
      <c r="BL10" s="45">
        <f t="shared" si="7"/>
        <v>0</v>
      </c>
      <c r="BM10" s="45">
        <f t="shared" si="8"/>
        <v>1</v>
      </c>
      <c r="BN10" s="45">
        <f t="shared" si="9"/>
        <v>1</v>
      </c>
      <c r="BO10" s="45">
        <f t="shared" si="11"/>
        <v>0.625</v>
      </c>
    </row>
    <row r="11" spans="1:67" x14ac:dyDescent="0.4">
      <c r="A11" s="463" t="str">
        <f t="shared" si="0"/>
        <v xml:space="preserve">Dyna-Gro D57TC29* </v>
      </c>
      <c r="B11" s="440" t="str">
        <f t="shared" si="1"/>
        <v>RR</v>
      </c>
      <c r="C11" s="440" t="str">
        <f t="shared" si="2"/>
        <v>TRE</v>
      </c>
      <c r="D11" s="463" t="s">
        <v>321</v>
      </c>
      <c r="E11" s="464">
        <v>158.72999999999999</v>
      </c>
      <c r="F11" s="446" t="s">
        <v>103</v>
      </c>
      <c r="G11" s="466">
        <v>191.5</v>
      </c>
      <c r="H11" s="446" t="s">
        <v>103</v>
      </c>
      <c r="I11" s="695"/>
      <c r="J11" s="446"/>
      <c r="K11" s="464">
        <v>194.84</v>
      </c>
      <c r="L11" s="446" t="s">
        <v>103</v>
      </c>
      <c r="M11" s="466">
        <v>242.43</v>
      </c>
      <c r="N11" s="446" t="s">
        <v>103</v>
      </c>
      <c r="O11" s="695"/>
      <c r="P11" s="446"/>
      <c r="Q11" s="464">
        <v>235.1</v>
      </c>
      <c r="R11" s="684" t="s">
        <v>103</v>
      </c>
      <c r="S11" s="605"/>
      <c r="T11" s="684"/>
      <c r="U11" s="605"/>
      <c r="V11" s="684"/>
      <c r="W11" s="464">
        <v>116.56</v>
      </c>
      <c r="X11" s="446" t="s">
        <v>103</v>
      </c>
      <c r="Y11" s="466">
        <v>190.95</v>
      </c>
      <c r="Z11" s="446" t="s">
        <v>103</v>
      </c>
      <c r="AA11" s="695"/>
      <c r="AB11" s="446"/>
      <c r="AC11" s="464">
        <v>176.17</v>
      </c>
      <c r="AD11" s="446" t="s">
        <v>103</v>
      </c>
      <c r="AE11" s="466">
        <v>174.06</v>
      </c>
      <c r="AF11" s="446" t="s">
        <v>103</v>
      </c>
      <c r="AG11" s="695"/>
      <c r="AH11" s="446"/>
      <c r="AI11" s="464">
        <v>11.795</v>
      </c>
      <c r="AJ11" s="446" t="s">
        <v>103</v>
      </c>
      <c r="AK11" s="466">
        <v>80.959800000000001</v>
      </c>
      <c r="AL11" s="446" t="s">
        <v>103</v>
      </c>
      <c r="AM11" s="695"/>
      <c r="AN11" s="694"/>
      <c r="AO11" s="464">
        <v>214.88</v>
      </c>
      <c r="AP11" s="446" t="s">
        <v>103</v>
      </c>
      <c r="AQ11" s="466">
        <v>234.42</v>
      </c>
      <c r="AR11" s="446" t="s">
        <v>103</v>
      </c>
      <c r="AS11" s="695"/>
      <c r="AT11" s="446"/>
      <c r="AU11" s="464">
        <v>94.865600000000001</v>
      </c>
      <c r="AV11" s="446" t="s">
        <v>103</v>
      </c>
      <c r="AW11" s="466">
        <v>178.07</v>
      </c>
      <c r="AX11" s="446" t="s">
        <v>103</v>
      </c>
      <c r="AY11" s="695"/>
      <c r="AZ11" s="446"/>
      <c r="BA11" s="464">
        <v>223.01</v>
      </c>
      <c r="BB11" s="684" t="s">
        <v>103</v>
      </c>
      <c r="BC11" s="565">
        <v>238.89</v>
      </c>
      <c r="BD11" s="499" t="s">
        <v>103</v>
      </c>
      <c r="BE11" s="565"/>
      <c r="BF11" s="573"/>
      <c r="BG11" s="45">
        <f t="shared" si="3"/>
        <v>0</v>
      </c>
      <c r="BH11" s="45">
        <f t="shared" si="10"/>
        <v>1</v>
      </c>
      <c r="BI11" s="45">
        <f t="shared" si="4"/>
        <v>0</v>
      </c>
      <c r="BJ11" s="45">
        <f t="shared" si="5"/>
        <v>0</v>
      </c>
      <c r="BK11" s="45">
        <f t="shared" si="6"/>
        <v>0</v>
      </c>
      <c r="BL11" s="45">
        <f t="shared" si="7"/>
        <v>0</v>
      </c>
      <c r="BM11" s="45">
        <f t="shared" si="8"/>
        <v>1</v>
      </c>
      <c r="BN11" s="45">
        <f t="shared" si="9"/>
        <v>1</v>
      </c>
      <c r="BO11" s="45">
        <f t="shared" si="11"/>
        <v>0.375</v>
      </c>
    </row>
    <row r="12" spans="1:67" x14ac:dyDescent="0.4">
      <c r="A12" s="608" t="str">
        <f t="shared" si="0"/>
        <v xml:space="preserve">Dekalb DKC67-44****** </v>
      </c>
      <c r="B12" s="609" t="str">
        <f t="shared" si="1"/>
        <v>RR</v>
      </c>
      <c r="C12" s="609" t="str">
        <f t="shared" si="2"/>
        <v>VT2P</v>
      </c>
      <c r="D12" s="674" t="s">
        <v>214</v>
      </c>
      <c r="E12" s="464">
        <v>157.33000000000001</v>
      </c>
      <c r="F12" s="684" t="s">
        <v>103</v>
      </c>
      <c r="G12" s="605">
        <v>188.23</v>
      </c>
      <c r="H12" s="684" t="s">
        <v>103</v>
      </c>
      <c r="I12" s="695">
        <v>209.27</v>
      </c>
      <c r="J12" s="684" t="s">
        <v>103</v>
      </c>
      <c r="K12" s="464">
        <v>195.81</v>
      </c>
      <c r="L12" s="684" t="s">
        <v>103</v>
      </c>
      <c r="M12" s="605">
        <v>242.25</v>
      </c>
      <c r="N12" s="684" t="s">
        <v>103</v>
      </c>
      <c r="O12" s="695">
        <v>236.77</v>
      </c>
      <c r="P12" s="684" t="s">
        <v>103</v>
      </c>
      <c r="Q12" s="464">
        <v>202.47</v>
      </c>
      <c r="R12" s="684" t="s">
        <v>328</v>
      </c>
      <c r="S12" s="605"/>
      <c r="T12" s="684"/>
      <c r="U12" s="605"/>
      <c r="V12" s="684"/>
      <c r="W12" s="464">
        <v>140.21</v>
      </c>
      <c r="X12" s="684" t="s">
        <v>103</v>
      </c>
      <c r="Y12" s="605">
        <v>198.26</v>
      </c>
      <c r="Z12" s="684" t="s">
        <v>103</v>
      </c>
      <c r="AA12" s="695">
        <v>211.79</v>
      </c>
      <c r="AB12" s="684" t="s">
        <v>103</v>
      </c>
      <c r="AC12" s="464">
        <v>161.09</v>
      </c>
      <c r="AD12" s="684" t="s">
        <v>103</v>
      </c>
      <c r="AE12" s="605">
        <v>163.69</v>
      </c>
      <c r="AF12" s="684" t="s">
        <v>103</v>
      </c>
      <c r="AG12" s="695">
        <v>155.36000000000001</v>
      </c>
      <c r="AH12" s="684" t="s">
        <v>103</v>
      </c>
      <c r="AI12" s="464">
        <v>10.470800000000001</v>
      </c>
      <c r="AJ12" s="684" t="s">
        <v>103</v>
      </c>
      <c r="AK12" s="605">
        <v>75.752099999999999</v>
      </c>
      <c r="AL12" s="684" t="s">
        <v>103</v>
      </c>
      <c r="AM12" s="695">
        <v>139.74</v>
      </c>
      <c r="AN12" s="694" t="s">
        <v>103</v>
      </c>
      <c r="AO12" s="464">
        <v>238.33</v>
      </c>
      <c r="AP12" s="684" t="s">
        <v>103</v>
      </c>
      <c r="AQ12" s="605">
        <v>237.48</v>
      </c>
      <c r="AR12" s="684" t="s">
        <v>103</v>
      </c>
      <c r="AS12" s="695">
        <v>236.88</v>
      </c>
      <c r="AT12" s="684" t="s">
        <v>103</v>
      </c>
      <c r="AU12" s="464">
        <v>99.926100000000005</v>
      </c>
      <c r="AV12" s="684" t="s">
        <v>103</v>
      </c>
      <c r="AW12" s="605">
        <v>183.72</v>
      </c>
      <c r="AX12" s="684" t="s">
        <v>103</v>
      </c>
      <c r="AY12" s="695">
        <v>208.51</v>
      </c>
      <c r="AZ12" s="684" t="s">
        <v>103</v>
      </c>
      <c r="BA12" s="464">
        <v>210.36</v>
      </c>
      <c r="BB12" s="684" t="s">
        <v>103</v>
      </c>
      <c r="BC12" s="574">
        <v>216.44</v>
      </c>
      <c r="BD12" s="573" t="s">
        <v>103</v>
      </c>
      <c r="BE12" s="574">
        <v>206.32</v>
      </c>
      <c r="BF12" s="499" t="s">
        <v>103</v>
      </c>
      <c r="BG12" s="45">
        <f t="shared" si="3"/>
        <v>0</v>
      </c>
      <c r="BH12" s="45">
        <f t="shared" si="10"/>
        <v>0</v>
      </c>
      <c r="BI12" s="45">
        <f t="shared" si="4"/>
        <v>0</v>
      </c>
      <c r="BJ12" s="45">
        <f t="shared" si="5"/>
        <v>0</v>
      </c>
      <c r="BK12" s="45">
        <f t="shared" si="6"/>
        <v>0</v>
      </c>
      <c r="BL12" s="45">
        <f t="shared" si="7"/>
        <v>1</v>
      </c>
      <c r="BM12" s="45">
        <f t="shared" si="8"/>
        <v>1</v>
      </c>
      <c r="BN12" s="45">
        <f t="shared" si="9"/>
        <v>0</v>
      </c>
      <c r="BO12" s="45">
        <f t="shared" si="11"/>
        <v>0.25</v>
      </c>
    </row>
    <row r="13" spans="1:67" x14ac:dyDescent="0.4">
      <c r="A13" s="463" t="str">
        <f t="shared" si="0"/>
        <v>NK Seeds NK1838 3110</v>
      </c>
      <c r="B13" s="440" t="str">
        <f t="shared" si="1"/>
        <v>RR</v>
      </c>
      <c r="C13" s="440">
        <f t="shared" si="2"/>
        <v>3110</v>
      </c>
      <c r="D13" s="463" t="s">
        <v>552</v>
      </c>
      <c r="E13" s="464">
        <v>157.13999999999999</v>
      </c>
      <c r="F13" s="446" t="s">
        <v>103</v>
      </c>
      <c r="G13" s="466"/>
      <c r="H13" s="446"/>
      <c r="I13" s="695"/>
      <c r="J13" s="446"/>
      <c r="K13" s="464">
        <v>213.44</v>
      </c>
      <c r="L13" s="446" t="s">
        <v>103</v>
      </c>
      <c r="M13" s="466"/>
      <c r="N13" s="446"/>
      <c r="O13" s="695"/>
      <c r="P13" s="446"/>
      <c r="Q13" s="464">
        <v>171.43</v>
      </c>
      <c r="R13" s="684" t="s">
        <v>252</v>
      </c>
      <c r="S13" s="605"/>
      <c r="T13" s="684"/>
      <c r="U13" s="605"/>
      <c r="V13" s="684"/>
      <c r="W13" s="464">
        <v>165.12</v>
      </c>
      <c r="X13" s="446" t="s">
        <v>103</v>
      </c>
      <c r="Y13" s="466"/>
      <c r="Z13" s="446"/>
      <c r="AA13" s="695"/>
      <c r="AB13" s="446"/>
      <c r="AC13" s="464">
        <v>211.29</v>
      </c>
      <c r="AD13" s="446" t="s">
        <v>103</v>
      </c>
      <c r="AE13" s="466"/>
      <c r="AF13" s="446"/>
      <c r="AG13" s="695"/>
      <c r="AH13" s="446"/>
      <c r="AI13" s="464">
        <v>10.4983</v>
      </c>
      <c r="AJ13" s="446" t="s">
        <v>103</v>
      </c>
      <c r="AK13" s="466"/>
      <c r="AL13" s="446"/>
      <c r="AM13" s="695"/>
      <c r="AN13" s="694"/>
      <c r="AO13" s="464">
        <v>227.5</v>
      </c>
      <c r="AP13" s="446" t="s">
        <v>103</v>
      </c>
      <c r="AQ13" s="466"/>
      <c r="AR13" s="446"/>
      <c r="AS13" s="695"/>
      <c r="AT13" s="446"/>
      <c r="AU13" s="464">
        <v>46.563000000000002</v>
      </c>
      <c r="AV13" s="446" t="s">
        <v>103</v>
      </c>
      <c r="AW13" s="466"/>
      <c r="AX13" s="446"/>
      <c r="AY13" s="695"/>
      <c r="AZ13" s="446"/>
      <c r="BA13" s="464">
        <v>211.26</v>
      </c>
      <c r="BB13" s="684" t="s">
        <v>103</v>
      </c>
      <c r="BC13" s="565"/>
      <c r="BD13" s="499"/>
      <c r="BE13" s="565"/>
      <c r="BF13" s="573"/>
      <c r="BG13" s="45">
        <f t="shared" si="3"/>
        <v>1</v>
      </c>
      <c r="BH13" s="45">
        <f t="shared" si="10"/>
        <v>0</v>
      </c>
      <c r="BI13" s="45">
        <f t="shared" si="4"/>
        <v>1</v>
      </c>
      <c r="BJ13" s="45">
        <f t="shared" si="5"/>
        <v>1</v>
      </c>
      <c r="BK13" s="45">
        <f t="shared" si="6"/>
        <v>0</v>
      </c>
      <c r="BL13" s="45">
        <f t="shared" si="7"/>
        <v>0</v>
      </c>
      <c r="BM13" s="45">
        <f t="shared" si="8"/>
        <v>0</v>
      </c>
      <c r="BN13" s="45">
        <f t="shared" si="9"/>
        <v>0</v>
      </c>
      <c r="BO13" s="45">
        <f t="shared" si="11"/>
        <v>0.375</v>
      </c>
    </row>
    <row r="14" spans="1:67" x14ac:dyDescent="0.4">
      <c r="A14" s="473" t="str">
        <f t="shared" si="0"/>
        <v>LG Seeds LG67C07 VT2Pro</v>
      </c>
      <c r="B14" s="440" t="str">
        <f t="shared" si="1"/>
        <v>RR</v>
      </c>
      <c r="C14" s="440" t="str">
        <f t="shared" si="2"/>
        <v>VT2P</v>
      </c>
      <c r="D14" s="463" t="s">
        <v>551</v>
      </c>
      <c r="E14" s="464">
        <v>155.61000000000001</v>
      </c>
      <c r="F14" s="446" t="s">
        <v>103</v>
      </c>
      <c r="G14" s="466"/>
      <c r="H14" s="446"/>
      <c r="I14" s="695"/>
      <c r="J14" s="446"/>
      <c r="K14" s="464">
        <v>196.46</v>
      </c>
      <c r="L14" s="446" t="s">
        <v>103</v>
      </c>
      <c r="M14" s="466"/>
      <c r="N14" s="446"/>
      <c r="O14" s="695"/>
      <c r="P14" s="446"/>
      <c r="Q14" s="464">
        <v>213.16</v>
      </c>
      <c r="R14" s="684" t="s">
        <v>104</v>
      </c>
      <c r="S14" s="605"/>
      <c r="T14" s="684"/>
      <c r="U14" s="605"/>
      <c r="V14" s="684"/>
      <c r="W14" s="464">
        <v>133.80000000000001</v>
      </c>
      <c r="X14" s="446" t="s">
        <v>103</v>
      </c>
      <c r="Y14" s="466"/>
      <c r="Z14" s="446"/>
      <c r="AA14" s="695"/>
      <c r="AB14" s="446"/>
      <c r="AC14" s="464">
        <v>171.6</v>
      </c>
      <c r="AD14" s="446" t="s">
        <v>103</v>
      </c>
      <c r="AE14" s="466"/>
      <c r="AF14" s="446"/>
      <c r="AG14" s="695"/>
      <c r="AH14" s="446"/>
      <c r="AI14" s="464">
        <v>9.3439999999999994</v>
      </c>
      <c r="AJ14" s="446" t="s">
        <v>103</v>
      </c>
      <c r="AK14" s="466"/>
      <c r="AL14" s="446"/>
      <c r="AM14" s="695"/>
      <c r="AN14" s="694"/>
      <c r="AO14" s="464">
        <v>239.12</v>
      </c>
      <c r="AP14" s="446" t="s">
        <v>103</v>
      </c>
      <c r="AQ14" s="466"/>
      <c r="AR14" s="446"/>
      <c r="AS14" s="695"/>
      <c r="AT14" s="446"/>
      <c r="AU14" s="464">
        <v>64.662599999999998</v>
      </c>
      <c r="AV14" s="446" t="s">
        <v>103</v>
      </c>
      <c r="AW14" s="466"/>
      <c r="AX14" s="446"/>
      <c r="AY14" s="695"/>
      <c r="AZ14" s="446"/>
      <c r="BA14" s="464">
        <v>216.72</v>
      </c>
      <c r="BB14" s="684" t="s">
        <v>103</v>
      </c>
      <c r="BC14" s="565"/>
      <c r="BD14" s="499"/>
      <c r="BE14" s="565"/>
      <c r="BF14" s="580"/>
      <c r="BG14" s="45">
        <f t="shared" si="3"/>
        <v>0</v>
      </c>
      <c r="BH14" s="45">
        <f t="shared" si="10"/>
        <v>1</v>
      </c>
      <c r="BI14" s="45">
        <f t="shared" si="4"/>
        <v>0</v>
      </c>
      <c r="BJ14" s="45">
        <f t="shared" si="5"/>
        <v>0</v>
      </c>
      <c r="BK14" s="45">
        <f t="shared" si="6"/>
        <v>0</v>
      </c>
      <c r="BL14" s="45">
        <f t="shared" si="7"/>
        <v>1</v>
      </c>
      <c r="BM14" s="45">
        <f t="shared" si="8"/>
        <v>0</v>
      </c>
      <c r="BN14" s="45">
        <f t="shared" si="9"/>
        <v>1</v>
      </c>
      <c r="BO14" s="45">
        <f t="shared" si="11"/>
        <v>0.375</v>
      </c>
    </row>
    <row r="15" spans="1:67" x14ac:dyDescent="0.4">
      <c r="A15" s="473" t="str">
        <f t="shared" si="0"/>
        <v xml:space="preserve">Dyna-Gro D57VC53 </v>
      </c>
      <c r="B15" s="440" t="str">
        <f t="shared" si="1"/>
        <v>RR</v>
      </c>
      <c r="C15" s="440" t="str">
        <f t="shared" si="2"/>
        <v>VT2P</v>
      </c>
      <c r="D15" s="463" t="s">
        <v>544</v>
      </c>
      <c r="E15" s="464">
        <v>155.31</v>
      </c>
      <c r="F15" s="446" t="s">
        <v>103</v>
      </c>
      <c r="G15" s="466"/>
      <c r="H15" s="446"/>
      <c r="I15" s="695"/>
      <c r="J15" s="446"/>
      <c r="K15" s="464">
        <v>183.33</v>
      </c>
      <c r="L15" s="446" t="s">
        <v>103</v>
      </c>
      <c r="M15" s="466"/>
      <c r="N15" s="446"/>
      <c r="O15" s="695"/>
      <c r="P15" s="446"/>
      <c r="Q15" s="464">
        <v>191.44</v>
      </c>
      <c r="R15" s="684" t="s">
        <v>570</v>
      </c>
      <c r="S15" s="605"/>
      <c r="T15" s="684"/>
      <c r="U15" s="605"/>
      <c r="V15" s="684"/>
      <c r="W15" s="464">
        <v>145.97999999999999</v>
      </c>
      <c r="X15" s="446" t="s">
        <v>103</v>
      </c>
      <c r="Y15" s="466"/>
      <c r="Z15" s="446"/>
      <c r="AA15" s="695"/>
      <c r="AB15" s="446"/>
      <c r="AC15" s="464">
        <v>185.98</v>
      </c>
      <c r="AD15" s="446" t="s">
        <v>103</v>
      </c>
      <c r="AE15" s="466"/>
      <c r="AF15" s="446"/>
      <c r="AG15" s="695"/>
      <c r="AH15" s="446"/>
      <c r="AI15" s="464">
        <v>12.200100000000001</v>
      </c>
      <c r="AJ15" s="446" t="s">
        <v>103</v>
      </c>
      <c r="AK15" s="466"/>
      <c r="AL15" s="446"/>
      <c r="AM15" s="695"/>
      <c r="AN15" s="694"/>
      <c r="AO15" s="464">
        <v>233.2</v>
      </c>
      <c r="AP15" s="446" t="s">
        <v>103</v>
      </c>
      <c r="AQ15" s="466"/>
      <c r="AR15" s="446"/>
      <c r="AS15" s="695"/>
      <c r="AT15" s="446"/>
      <c r="AU15" s="464">
        <v>85.285200000000003</v>
      </c>
      <c r="AV15" s="446" t="s">
        <v>103</v>
      </c>
      <c r="AW15" s="466"/>
      <c r="AX15" s="446"/>
      <c r="AY15" s="695"/>
      <c r="AZ15" s="446"/>
      <c r="BA15" s="464">
        <v>209.2</v>
      </c>
      <c r="BB15" s="684" t="s">
        <v>103</v>
      </c>
      <c r="BC15" s="574"/>
      <c r="BD15" s="573"/>
      <c r="BE15" s="574"/>
      <c r="BF15" s="580"/>
      <c r="BG15" s="45">
        <f t="shared" si="3"/>
        <v>0</v>
      </c>
      <c r="BH15" s="45">
        <f t="shared" si="10"/>
        <v>0</v>
      </c>
      <c r="BI15" s="45">
        <f t="shared" si="4"/>
        <v>1</v>
      </c>
      <c r="BJ15" s="45">
        <f t="shared" si="5"/>
        <v>1</v>
      </c>
      <c r="BK15" s="45">
        <f t="shared" si="6"/>
        <v>0</v>
      </c>
      <c r="BL15" s="45">
        <f t="shared" si="7"/>
        <v>1</v>
      </c>
      <c r="BM15" s="45">
        <f t="shared" si="8"/>
        <v>1</v>
      </c>
      <c r="BN15" s="45">
        <f t="shared" si="9"/>
        <v>0</v>
      </c>
      <c r="BO15" s="45">
        <f t="shared" si="11"/>
        <v>0.5</v>
      </c>
    </row>
    <row r="16" spans="1:67" x14ac:dyDescent="0.4">
      <c r="A16" s="608" t="str">
        <f t="shared" si="0"/>
        <v xml:space="preserve">Dekalb DKC68-69**** </v>
      </c>
      <c r="B16" s="609" t="str">
        <f t="shared" si="1"/>
        <v>RR</v>
      </c>
      <c r="C16" s="609" t="str">
        <f t="shared" si="2"/>
        <v>VT2P</v>
      </c>
      <c r="D16" s="463" t="s">
        <v>215</v>
      </c>
      <c r="E16" s="464">
        <v>155.22999999999999</v>
      </c>
      <c r="F16" s="446" t="s">
        <v>103</v>
      </c>
      <c r="G16" s="466">
        <v>190.03</v>
      </c>
      <c r="H16" s="446" t="s">
        <v>103</v>
      </c>
      <c r="I16" s="695">
        <v>208.93</v>
      </c>
      <c r="J16" s="446" t="s">
        <v>103</v>
      </c>
      <c r="K16" s="464">
        <v>205.23</v>
      </c>
      <c r="L16" s="446" t="s">
        <v>103</v>
      </c>
      <c r="M16" s="466">
        <v>245.61</v>
      </c>
      <c r="N16" s="446" t="s">
        <v>103</v>
      </c>
      <c r="O16" s="695">
        <v>231.31</v>
      </c>
      <c r="P16" s="446" t="s">
        <v>103</v>
      </c>
      <c r="Q16" s="464">
        <v>204.89</v>
      </c>
      <c r="R16" s="684" t="s">
        <v>328</v>
      </c>
      <c r="S16" s="605"/>
      <c r="T16" s="684"/>
      <c r="U16" s="605"/>
      <c r="V16" s="684"/>
      <c r="W16" s="464">
        <v>148.09</v>
      </c>
      <c r="X16" s="446" t="s">
        <v>103</v>
      </c>
      <c r="Y16" s="466">
        <v>208.74</v>
      </c>
      <c r="Z16" s="446" t="s">
        <v>103</v>
      </c>
      <c r="AA16" s="695">
        <v>221.96</v>
      </c>
      <c r="AB16" s="446" t="s">
        <v>103</v>
      </c>
      <c r="AC16" s="464">
        <v>157.55000000000001</v>
      </c>
      <c r="AD16" s="446" t="s">
        <v>103</v>
      </c>
      <c r="AE16" s="466">
        <v>167.03</v>
      </c>
      <c r="AF16" s="446" t="s">
        <v>103</v>
      </c>
      <c r="AG16" s="695">
        <v>156.65</v>
      </c>
      <c r="AH16" s="446" t="s">
        <v>103</v>
      </c>
      <c r="AI16" s="464">
        <v>21.431899999999999</v>
      </c>
      <c r="AJ16" s="446" t="s">
        <v>103</v>
      </c>
      <c r="AK16" s="466">
        <v>76.495000000000005</v>
      </c>
      <c r="AL16" s="446" t="s">
        <v>103</v>
      </c>
      <c r="AM16" s="695">
        <v>140.47999999999999</v>
      </c>
      <c r="AN16" s="694" t="s">
        <v>103</v>
      </c>
      <c r="AO16" s="464">
        <v>219.35</v>
      </c>
      <c r="AP16" s="446" t="s">
        <v>103</v>
      </c>
      <c r="AQ16" s="466">
        <v>235.79</v>
      </c>
      <c r="AR16" s="446" t="s">
        <v>103</v>
      </c>
      <c r="AS16" s="695">
        <v>231.88</v>
      </c>
      <c r="AT16" s="446" t="s">
        <v>103</v>
      </c>
      <c r="AU16" s="464">
        <v>68.367699999999999</v>
      </c>
      <c r="AV16" s="446" t="s">
        <v>103</v>
      </c>
      <c r="AW16" s="466">
        <v>164.57</v>
      </c>
      <c r="AX16" s="446" t="s">
        <v>103</v>
      </c>
      <c r="AY16" s="695">
        <v>190.28</v>
      </c>
      <c r="AZ16" s="446" t="s">
        <v>103</v>
      </c>
      <c r="BA16" s="464">
        <v>216.97</v>
      </c>
      <c r="BB16" s="684" t="s">
        <v>103</v>
      </c>
      <c r="BC16" s="565">
        <v>232</v>
      </c>
      <c r="BD16" s="499" t="s">
        <v>103</v>
      </c>
      <c r="BE16" s="565">
        <v>221.49</v>
      </c>
      <c r="BF16" s="573" t="s">
        <v>103</v>
      </c>
      <c r="BG16" s="45">
        <f t="shared" si="3"/>
        <v>1</v>
      </c>
      <c r="BH16" s="45">
        <f t="shared" si="10"/>
        <v>1</v>
      </c>
      <c r="BI16" s="45">
        <f t="shared" si="4"/>
        <v>1</v>
      </c>
      <c r="BJ16" s="45">
        <f t="shared" si="5"/>
        <v>0</v>
      </c>
      <c r="BK16" s="45">
        <f t="shared" si="6"/>
        <v>1</v>
      </c>
      <c r="BL16" s="45">
        <f t="shared" si="7"/>
        <v>0</v>
      </c>
      <c r="BM16" s="45">
        <f t="shared" si="8"/>
        <v>0</v>
      </c>
      <c r="BN16" s="45">
        <f t="shared" si="9"/>
        <v>1</v>
      </c>
      <c r="BO16" s="45">
        <f t="shared" si="11"/>
        <v>0.625</v>
      </c>
    </row>
    <row r="17" spans="1:67" x14ac:dyDescent="0.4">
      <c r="A17" s="463" t="str">
        <f t="shared" si="0"/>
        <v>LG Seeds 69C03 VT2P</v>
      </c>
      <c r="B17" s="440" t="str">
        <f t="shared" si="1"/>
        <v>RR</v>
      </c>
      <c r="C17" s="440" t="str">
        <f t="shared" si="2"/>
        <v>VT2P</v>
      </c>
      <c r="D17" s="463" t="s">
        <v>550</v>
      </c>
      <c r="E17" s="464">
        <v>152.13</v>
      </c>
      <c r="F17" s="446" t="s">
        <v>103</v>
      </c>
      <c r="G17" s="466"/>
      <c r="H17" s="446"/>
      <c r="I17" s="695"/>
      <c r="J17" s="446"/>
      <c r="K17" s="464">
        <v>193.27</v>
      </c>
      <c r="L17" s="446" t="s">
        <v>103</v>
      </c>
      <c r="M17" s="466"/>
      <c r="N17" s="446"/>
      <c r="O17" s="695"/>
      <c r="P17" s="446"/>
      <c r="Q17" s="464">
        <v>174.31</v>
      </c>
      <c r="R17" s="684" t="s">
        <v>252</v>
      </c>
      <c r="S17" s="605"/>
      <c r="T17" s="684"/>
      <c r="U17" s="605"/>
      <c r="V17" s="684"/>
      <c r="W17" s="464">
        <v>149.87</v>
      </c>
      <c r="X17" s="446" t="s">
        <v>103</v>
      </c>
      <c r="Y17" s="466"/>
      <c r="Z17" s="446"/>
      <c r="AA17" s="695"/>
      <c r="AB17" s="446"/>
      <c r="AC17" s="464">
        <v>178.7</v>
      </c>
      <c r="AD17" s="446" t="s">
        <v>103</v>
      </c>
      <c r="AE17" s="466"/>
      <c r="AF17" s="446"/>
      <c r="AG17" s="695"/>
      <c r="AH17" s="446"/>
      <c r="AI17" s="464">
        <v>11.795400000000001</v>
      </c>
      <c r="AJ17" s="446" t="s">
        <v>103</v>
      </c>
      <c r="AK17" s="466"/>
      <c r="AL17" s="446"/>
      <c r="AM17" s="695"/>
      <c r="AN17" s="694"/>
      <c r="AO17" s="464">
        <v>220.92</v>
      </c>
      <c r="AP17" s="446" t="s">
        <v>103</v>
      </c>
      <c r="AQ17" s="466"/>
      <c r="AR17" s="446"/>
      <c r="AS17" s="695"/>
      <c r="AT17" s="446"/>
      <c r="AU17" s="464">
        <v>76.034300000000002</v>
      </c>
      <c r="AV17" s="446" t="s">
        <v>103</v>
      </c>
      <c r="AW17" s="466"/>
      <c r="AX17" s="446"/>
      <c r="AY17" s="695"/>
      <c r="AZ17" s="446"/>
      <c r="BA17" s="464">
        <v>212.13</v>
      </c>
      <c r="BB17" s="684" t="s">
        <v>103</v>
      </c>
      <c r="BC17" s="565"/>
      <c r="BD17" s="499"/>
      <c r="BE17" s="565"/>
      <c r="BF17" s="573"/>
      <c r="BG17" s="45">
        <f t="shared" si="3"/>
        <v>0</v>
      </c>
      <c r="BH17" s="45">
        <f t="shared" si="10"/>
        <v>0</v>
      </c>
      <c r="BI17" s="45">
        <f t="shared" si="4"/>
        <v>1</v>
      </c>
      <c r="BJ17" s="45">
        <f t="shared" si="5"/>
        <v>1</v>
      </c>
      <c r="BK17" s="45">
        <f t="shared" si="6"/>
        <v>0</v>
      </c>
      <c r="BL17" s="45">
        <f t="shared" si="7"/>
        <v>0</v>
      </c>
      <c r="BM17" s="45">
        <f t="shared" si="8"/>
        <v>0</v>
      </c>
      <c r="BN17" s="45">
        <f t="shared" si="9"/>
        <v>0</v>
      </c>
      <c r="BO17" s="45">
        <f t="shared" si="11"/>
        <v>0.25</v>
      </c>
    </row>
    <row r="18" spans="1:67" x14ac:dyDescent="0.4">
      <c r="A18" s="463" t="str">
        <f t="shared" si="0"/>
        <v>Progeny 2118 VT2P</v>
      </c>
      <c r="B18" s="440" t="str">
        <f t="shared" si="1"/>
        <v>RR</v>
      </c>
      <c r="C18" s="440" t="str">
        <f t="shared" si="2"/>
        <v>VT2P</v>
      </c>
      <c r="D18" s="463" t="s">
        <v>322</v>
      </c>
      <c r="E18" s="464">
        <v>151.15</v>
      </c>
      <c r="F18" s="446" t="s">
        <v>103</v>
      </c>
      <c r="G18" s="466">
        <v>181.86</v>
      </c>
      <c r="H18" s="446" t="s">
        <v>103</v>
      </c>
      <c r="I18" s="695"/>
      <c r="J18" s="446"/>
      <c r="K18" s="464">
        <v>179.36</v>
      </c>
      <c r="L18" s="446" t="s">
        <v>103</v>
      </c>
      <c r="M18" s="466">
        <v>232.13</v>
      </c>
      <c r="N18" s="446" t="s">
        <v>103</v>
      </c>
      <c r="O18" s="695"/>
      <c r="P18" s="446"/>
      <c r="Q18" s="464">
        <v>194.64</v>
      </c>
      <c r="R18" s="684" t="s">
        <v>570</v>
      </c>
      <c r="S18" s="605"/>
      <c r="T18" s="684"/>
      <c r="U18" s="605"/>
      <c r="V18" s="684"/>
      <c r="W18" s="464">
        <v>152.83000000000001</v>
      </c>
      <c r="X18" s="446" t="s">
        <v>103</v>
      </c>
      <c r="Y18" s="466">
        <v>198.21</v>
      </c>
      <c r="Z18" s="446" t="s">
        <v>103</v>
      </c>
      <c r="AA18" s="695"/>
      <c r="AB18" s="446"/>
      <c r="AC18" s="464">
        <v>183.7</v>
      </c>
      <c r="AD18" s="446" t="s">
        <v>103</v>
      </c>
      <c r="AE18" s="466">
        <v>172.88</v>
      </c>
      <c r="AF18" s="446" t="s">
        <v>103</v>
      </c>
      <c r="AG18" s="695"/>
      <c r="AH18" s="446"/>
      <c r="AI18" s="464">
        <v>14.667999999999999</v>
      </c>
      <c r="AJ18" s="446" t="s">
        <v>103</v>
      </c>
      <c r="AK18" s="466">
        <v>67.007199999999997</v>
      </c>
      <c r="AL18" s="446" t="s">
        <v>103</v>
      </c>
      <c r="AM18" s="695"/>
      <c r="AN18" s="694"/>
      <c r="AO18" s="464">
        <v>223.52</v>
      </c>
      <c r="AP18" s="446" t="s">
        <v>103</v>
      </c>
      <c r="AQ18" s="466">
        <v>239.59</v>
      </c>
      <c r="AR18" s="446" t="s">
        <v>103</v>
      </c>
      <c r="AS18" s="695"/>
      <c r="AT18" s="446"/>
      <c r="AU18" s="464">
        <v>61.765700000000002</v>
      </c>
      <c r="AV18" s="446" t="s">
        <v>103</v>
      </c>
      <c r="AW18" s="466">
        <v>150.74</v>
      </c>
      <c r="AX18" s="446" t="s">
        <v>103</v>
      </c>
      <c r="AY18" s="695"/>
      <c r="AZ18" s="446"/>
      <c r="BA18" s="464">
        <v>198.73</v>
      </c>
      <c r="BB18" s="684" t="s">
        <v>103</v>
      </c>
      <c r="BC18" s="565">
        <v>212.47</v>
      </c>
      <c r="BD18" s="499" t="s">
        <v>103</v>
      </c>
      <c r="BE18" s="565"/>
      <c r="BF18" s="580"/>
      <c r="BG18" s="45">
        <f t="shared" si="3"/>
        <v>0</v>
      </c>
      <c r="BH18" s="45">
        <f t="shared" si="10"/>
        <v>0</v>
      </c>
      <c r="BI18" s="45">
        <f t="shared" si="4"/>
        <v>1</v>
      </c>
      <c r="BJ18" s="45">
        <f t="shared" si="5"/>
        <v>1</v>
      </c>
      <c r="BK18" s="45">
        <f t="shared" si="6"/>
        <v>1</v>
      </c>
      <c r="BL18" s="45">
        <f t="shared" si="7"/>
        <v>0</v>
      </c>
      <c r="BM18" s="45">
        <f t="shared" si="8"/>
        <v>0</v>
      </c>
      <c r="BN18" s="45">
        <f t="shared" si="9"/>
        <v>0</v>
      </c>
      <c r="BO18" s="45">
        <f t="shared" si="11"/>
        <v>0.375</v>
      </c>
    </row>
    <row r="19" spans="1:67" x14ac:dyDescent="0.4">
      <c r="A19" s="463" t="str">
        <f t="shared" si="0"/>
        <v xml:space="preserve">Dekalb DKC67-94* </v>
      </c>
      <c r="B19" s="440" t="str">
        <f t="shared" si="1"/>
        <v>RR, LL </v>
      </c>
      <c r="C19" s="440" t="str">
        <f t="shared" si="2"/>
        <v>TRE</v>
      </c>
      <c r="D19" s="463" t="s">
        <v>319</v>
      </c>
      <c r="E19" s="464">
        <v>148.71</v>
      </c>
      <c r="F19" s="446" t="s">
        <v>103</v>
      </c>
      <c r="G19" s="466">
        <v>185.13</v>
      </c>
      <c r="H19" s="446" t="s">
        <v>103</v>
      </c>
      <c r="I19" s="695"/>
      <c r="J19" s="446"/>
      <c r="K19" s="464">
        <v>194.29</v>
      </c>
      <c r="L19" s="446" t="s">
        <v>103</v>
      </c>
      <c r="M19" s="466">
        <v>238.13</v>
      </c>
      <c r="N19" s="446" t="s">
        <v>103</v>
      </c>
      <c r="O19" s="695"/>
      <c r="P19" s="446"/>
      <c r="Q19" s="464">
        <v>221.97</v>
      </c>
      <c r="R19" s="684" t="s">
        <v>104</v>
      </c>
      <c r="S19" s="605"/>
      <c r="T19" s="684"/>
      <c r="U19" s="605"/>
      <c r="V19" s="684"/>
      <c r="W19" s="464">
        <v>104.66</v>
      </c>
      <c r="X19" s="446" t="s">
        <v>103</v>
      </c>
      <c r="Y19" s="466">
        <v>179.26</v>
      </c>
      <c r="Z19" s="446" t="s">
        <v>103</v>
      </c>
      <c r="AA19" s="695"/>
      <c r="AB19" s="446"/>
      <c r="AC19" s="464">
        <v>181.88</v>
      </c>
      <c r="AD19" s="446" t="s">
        <v>103</v>
      </c>
      <c r="AE19" s="466">
        <v>179.42</v>
      </c>
      <c r="AF19" s="446" t="s">
        <v>103</v>
      </c>
      <c r="AG19" s="695"/>
      <c r="AH19" s="446"/>
      <c r="AI19" s="464">
        <v>10.35</v>
      </c>
      <c r="AJ19" s="446" t="s">
        <v>103</v>
      </c>
      <c r="AK19" s="466">
        <v>84.170100000000005</v>
      </c>
      <c r="AL19" s="446" t="s">
        <v>103</v>
      </c>
      <c r="AM19" s="695"/>
      <c r="AN19" s="694"/>
      <c r="AO19" s="464">
        <v>237.06</v>
      </c>
      <c r="AP19" s="446" t="s">
        <v>103</v>
      </c>
      <c r="AQ19" s="466">
        <v>249.8</v>
      </c>
      <c r="AR19" s="446" t="s">
        <v>103</v>
      </c>
      <c r="AS19" s="695"/>
      <c r="AT19" s="446"/>
      <c r="AU19" s="464">
        <v>32.052599999999998</v>
      </c>
      <c r="AV19" s="446" t="s">
        <v>103</v>
      </c>
      <c r="AW19" s="466">
        <v>145.44</v>
      </c>
      <c r="AX19" s="446" t="s">
        <v>103</v>
      </c>
      <c r="AY19" s="695"/>
      <c r="AZ19" s="446"/>
      <c r="BA19" s="464">
        <v>207.42</v>
      </c>
      <c r="BB19" s="684" t="s">
        <v>103</v>
      </c>
      <c r="BC19" s="574">
        <v>219.7</v>
      </c>
      <c r="BD19" s="573" t="s">
        <v>103</v>
      </c>
      <c r="BE19" s="574"/>
      <c r="BF19" s="580"/>
      <c r="BG19" s="45">
        <f t="shared" si="3"/>
        <v>0</v>
      </c>
      <c r="BH19" s="45">
        <f t="shared" si="10"/>
        <v>1</v>
      </c>
      <c r="BI19" s="45">
        <f t="shared" si="4"/>
        <v>0</v>
      </c>
      <c r="BJ19" s="45">
        <f t="shared" si="5"/>
        <v>1</v>
      </c>
      <c r="BK19" s="45">
        <f t="shared" si="6"/>
        <v>0</v>
      </c>
      <c r="BL19" s="45">
        <f t="shared" si="7"/>
        <v>1</v>
      </c>
      <c r="BM19" s="45">
        <f t="shared" si="8"/>
        <v>0</v>
      </c>
      <c r="BN19" s="45">
        <f t="shared" si="9"/>
        <v>0</v>
      </c>
      <c r="BO19" s="45">
        <f t="shared" si="11"/>
        <v>0.375</v>
      </c>
    </row>
    <row r="20" spans="1:67" x14ac:dyDescent="0.4">
      <c r="A20" s="246" t="s">
        <v>16</v>
      </c>
      <c r="B20" s="549"/>
      <c r="C20" s="549"/>
      <c r="D20" s="246"/>
      <c r="E20" s="249">
        <v>157.66999999999999</v>
      </c>
      <c r="F20" s="325"/>
      <c r="G20" s="325">
        <v>188.4</v>
      </c>
      <c r="H20" s="325"/>
      <c r="I20" s="325">
        <v>209.11</v>
      </c>
      <c r="J20" s="326"/>
      <c r="K20" s="249">
        <v>198.73</v>
      </c>
      <c r="L20" s="325"/>
      <c r="M20" s="325">
        <v>240.04</v>
      </c>
      <c r="N20" s="325"/>
      <c r="O20" s="325">
        <v>230.5</v>
      </c>
      <c r="P20" s="326"/>
      <c r="Q20" s="249">
        <v>204.24</v>
      </c>
      <c r="R20" s="325"/>
      <c r="S20" s="325"/>
      <c r="T20" s="325"/>
      <c r="U20" s="325"/>
      <c r="V20" s="576"/>
      <c r="W20" s="249">
        <v>142.21</v>
      </c>
      <c r="X20" s="325"/>
      <c r="Y20" s="325">
        <v>196</v>
      </c>
      <c r="Z20" s="325"/>
      <c r="AA20" s="325">
        <v>213.31</v>
      </c>
      <c r="AB20" s="326"/>
      <c r="AC20" s="249">
        <v>176.64</v>
      </c>
      <c r="AD20" s="325"/>
      <c r="AE20" s="325">
        <v>171.2</v>
      </c>
      <c r="AF20" s="325"/>
      <c r="AG20" s="325">
        <v>159.34</v>
      </c>
      <c r="AH20" s="326"/>
      <c r="AI20" s="249">
        <v>13.3802</v>
      </c>
      <c r="AJ20" s="325"/>
      <c r="AK20" s="327">
        <v>75.634799999999998</v>
      </c>
      <c r="AL20" s="327"/>
      <c r="AM20" s="327">
        <v>136.46</v>
      </c>
      <c r="AN20" s="327"/>
      <c r="AO20" s="249">
        <v>228.87</v>
      </c>
      <c r="AP20" s="325"/>
      <c r="AQ20" s="325">
        <v>241.7</v>
      </c>
      <c r="AR20" s="325"/>
      <c r="AS20" s="325">
        <v>236.33</v>
      </c>
      <c r="AT20" s="326"/>
      <c r="AU20" s="249">
        <v>83.539699999999996</v>
      </c>
      <c r="AV20" s="325"/>
      <c r="AW20" s="325">
        <v>170.64</v>
      </c>
      <c r="AX20" s="325"/>
      <c r="AY20" s="325">
        <v>199.52</v>
      </c>
      <c r="AZ20" s="326"/>
      <c r="BA20" s="249">
        <v>213.84</v>
      </c>
      <c r="BB20" s="325"/>
      <c r="BC20" s="325">
        <v>223.36</v>
      </c>
      <c r="BD20" s="325"/>
      <c r="BE20" s="325">
        <v>215.71</v>
      </c>
      <c r="BF20" s="576"/>
    </row>
    <row r="21" spans="1:67" x14ac:dyDescent="0.4">
      <c r="A21" s="246" t="s">
        <v>90</v>
      </c>
      <c r="B21" s="549"/>
      <c r="C21" s="549"/>
      <c r="D21" s="246"/>
      <c r="E21" s="244">
        <v>26.872199999999999</v>
      </c>
      <c r="F21" s="328"/>
      <c r="G21" s="328">
        <v>42.477499999999999</v>
      </c>
      <c r="H21" s="328"/>
      <c r="I21" s="328">
        <v>19.522500000000001</v>
      </c>
      <c r="J21" s="329"/>
      <c r="K21" s="244">
        <v>7.2385000000000002</v>
      </c>
      <c r="L21" s="328"/>
      <c r="M21" s="328">
        <v>41.201900000000002</v>
      </c>
      <c r="N21" s="328"/>
      <c r="O21" s="328">
        <v>23.786799999999999</v>
      </c>
      <c r="P21" s="329"/>
      <c r="Q21" s="244">
        <v>13.0237</v>
      </c>
      <c r="R21" s="581"/>
      <c r="S21" s="581"/>
      <c r="T21" s="581"/>
      <c r="U21" s="581"/>
      <c r="V21" s="576"/>
      <c r="W21" s="244">
        <v>18.1721</v>
      </c>
      <c r="X21" s="328"/>
      <c r="Y21" s="328">
        <v>59.795999999999999</v>
      </c>
      <c r="Z21" s="328"/>
      <c r="AA21" s="328">
        <v>36.072699999999998</v>
      </c>
      <c r="AB21" s="329"/>
      <c r="AC21" s="244">
        <v>29.180299999999999</v>
      </c>
      <c r="AD21" s="328"/>
      <c r="AE21" s="328">
        <v>14.956799999999999</v>
      </c>
      <c r="AF21" s="328"/>
      <c r="AG21" s="328">
        <v>13.5199</v>
      </c>
      <c r="AH21" s="329"/>
      <c r="AI21" s="244">
        <v>3.4794999999999998</v>
      </c>
      <c r="AJ21" s="328"/>
      <c r="AK21" s="327">
        <v>62.327399999999997</v>
      </c>
      <c r="AL21" s="327"/>
      <c r="AM21" s="327">
        <v>71.185500000000005</v>
      </c>
      <c r="AN21" s="327"/>
      <c r="AO21" s="244">
        <v>15.7235</v>
      </c>
      <c r="AP21" s="328"/>
      <c r="AQ21" s="328">
        <v>13.676299999999999</v>
      </c>
      <c r="AR21" s="328"/>
      <c r="AS21" s="328">
        <v>9.2894000000000005</v>
      </c>
      <c r="AT21" s="329"/>
      <c r="AU21" s="244">
        <v>24.386700000000001</v>
      </c>
      <c r="AV21" s="328"/>
      <c r="AW21" s="328">
        <v>86.179400000000001</v>
      </c>
      <c r="AX21" s="328"/>
      <c r="AY21" s="328">
        <v>54.095999999999997</v>
      </c>
      <c r="AZ21" s="329"/>
      <c r="BA21" s="244">
        <v>9.8015000000000008</v>
      </c>
      <c r="BB21" s="581"/>
      <c r="BC21" s="581">
        <v>12.666399999999999</v>
      </c>
      <c r="BD21" s="581"/>
      <c r="BE21" s="581">
        <v>10.8521</v>
      </c>
      <c r="BF21" s="578"/>
    </row>
    <row r="22" spans="1:67" ht="14.65" x14ac:dyDescent="0.5">
      <c r="A22" s="240" t="s">
        <v>69</v>
      </c>
      <c r="B22" s="550"/>
      <c r="C22" s="550"/>
      <c r="D22" s="240"/>
      <c r="E22" s="239" t="s">
        <v>571</v>
      </c>
      <c r="F22" s="330"/>
      <c r="G22" s="330" t="s">
        <v>571</v>
      </c>
      <c r="H22" s="330"/>
      <c r="I22" s="330" t="s">
        <v>571</v>
      </c>
      <c r="J22" s="331"/>
      <c r="K22" s="239" t="s">
        <v>571</v>
      </c>
      <c r="L22" s="330"/>
      <c r="M22" s="330" t="s">
        <v>571</v>
      </c>
      <c r="N22" s="330"/>
      <c r="O22" s="330" t="s">
        <v>571</v>
      </c>
      <c r="P22" s="331"/>
      <c r="Q22" s="239">
        <v>33.696599999999997</v>
      </c>
      <c r="R22" s="582"/>
      <c r="S22" s="582"/>
      <c r="T22" s="582"/>
      <c r="U22" s="582"/>
      <c r="V22" s="578"/>
      <c r="W22" s="239" t="s">
        <v>571</v>
      </c>
      <c r="X22" s="330"/>
      <c r="Y22" s="330" t="s">
        <v>571</v>
      </c>
      <c r="Z22" s="330"/>
      <c r="AA22" s="330" t="s">
        <v>571</v>
      </c>
      <c r="AB22" s="331"/>
      <c r="AC22" s="239" t="s">
        <v>571</v>
      </c>
      <c r="AD22" s="330"/>
      <c r="AE22" s="330" t="s">
        <v>571</v>
      </c>
      <c r="AF22" s="330"/>
      <c r="AG22" s="330" t="s">
        <v>571</v>
      </c>
      <c r="AH22" s="331"/>
      <c r="AI22" s="239" t="s">
        <v>571</v>
      </c>
      <c r="AJ22" s="330"/>
      <c r="AK22" s="236" t="s">
        <v>571</v>
      </c>
      <c r="AL22" s="236"/>
      <c r="AM22" s="236" t="s">
        <v>571</v>
      </c>
      <c r="AN22" s="236"/>
      <c r="AO22" s="239" t="s">
        <v>571</v>
      </c>
      <c r="AP22" s="330"/>
      <c r="AQ22" s="330" t="s">
        <v>571</v>
      </c>
      <c r="AR22" s="330"/>
      <c r="AS22" s="330" t="s">
        <v>571</v>
      </c>
      <c r="AT22" s="331"/>
      <c r="AU22" s="239" t="s">
        <v>571</v>
      </c>
      <c r="AV22" s="330"/>
      <c r="AW22" s="330" t="s">
        <v>571</v>
      </c>
      <c r="AX22" s="330"/>
      <c r="AY22" s="330" t="s">
        <v>571</v>
      </c>
      <c r="AZ22" s="331"/>
      <c r="BA22" s="239" t="s">
        <v>571</v>
      </c>
      <c r="BB22" s="582"/>
      <c r="BC22" s="582" t="s">
        <v>571</v>
      </c>
      <c r="BD22" s="582"/>
      <c r="BE22" s="582" t="s">
        <v>571</v>
      </c>
      <c r="BF22" s="578"/>
    </row>
    <row r="23" spans="1:67" ht="13.5" thickBot="1" x14ac:dyDescent="0.45">
      <c r="A23" s="558" t="s">
        <v>91</v>
      </c>
      <c r="B23" s="559"/>
      <c r="C23" s="559"/>
      <c r="D23" s="560"/>
      <c r="E23" s="561">
        <v>16.273029934</v>
      </c>
      <c r="F23" s="562"/>
      <c r="G23" s="562">
        <v>11.503988230999999</v>
      </c>
      <c r="H23" s="562"/>
      <c r="I23" s="562">
        <v>9.4052774639999992</v>
      </c>
      <c r="J23" s="563"/>
      <c r="K23" s="561">
        <v>6.2156198436999999</v>
      </c>
      <c r="L23" s="562"/>
      <c r="M23" s="562">
        <v>5.9773604584999998</v>
      </c>
      <c r="N23" s="562"/>
      <c r="O23" s="562">
        <v>7.1079577925999997</v>
      </c>
      <c r="P23" s="563"/>
      <c r="Q23" s="561">
        <v>9.8646333261999999</v>
      </c>
      <c r="R23" s="562"/>
      <c r="S23" s="562"/>
      <c r="T23" s="562"/>
      <c r="U23" s="562"/>
      <c r="V23" s="583"/>
      <c r="W23" s="561">
        <v>15.267682110999999</v>
      </c>
      <c r="X23" s="562"/>
      <c r="Y23" s="562">
        <v>8.7358343141999999</v>
      </c>
      <c r="Z23" s="562"/>
      <c r="AA23" s="562">
        <v>8.4958283452999996</v>
      </c>
      <c r="AB23" s="563"/>
      <c r="AC23" s="561">
        <v>20.585604047</v>
      </c>
      <c r="AD23" s="562"/>
      <c r="AE23" s="562">
        <v>17.462242614000001</v>
      </c>
      <c r="AF23" s="562"/>
      <c r="AG23" s="562">
        <v>16.980081065</v>
      </c>
      <c r="AH23" s="563"/>
      <c r="AI23" s="561">
        <v>43.79967242</v>
      </c>
      <c r="AJ23" s="562"/>
      <c r="AK23" s="564">
        <v>20.765740979</v>
      </c>
      <c r="AL23" s="564"/>
      <c r="AM23" s="564">
        <v>13.048901281999999</v>
      </c>
      <c r="AN23" s="564"/>
      <c r="AO23" s="561">
        <v>8.9156743113000001</v>
      </c>
      <c r="AP23" s="562"/>
      <c r="AQ23" s="562">
        <v>7.4897574700999998</v>
      </c>
      <c r="AR23" s="562"/>
      <c r="AS23" s="562">
        <v>7.4604289937999999</v>
      </c>
      <c r="AT23" s="563"/>
      <c r="AU23" s="561">
        <v>50.561658141000002</v>
      </c>
      <c r="AV23" s="562"/>
      <c r="AW23" s="562">
        <v>18.935902909999999</v>
      </c>
      <c r="AX23" s="562"/>
      <c r="AY23" s="562">
        <v>11.233537046</v>
      </c>
      <c r="AZ23" s="563"/>
      <c r="BA23" s="561">
        <v>7.9388409370000002</v>
      </c>
      <c r="BB23" s="562"/>
      <c r="BC23" s="562">
        <v>7.8011426108000004</v>
      </c>
      <c r="BD23" s="562"/>
      <c r="BE23" s="562">
        <v>7.0184996884000004</v>
      </c>
      <c r="BF23" s="236"/>
    </row>
    <row r="24" spans="1:67" x14ac:dyDescent="0.4">
      <c r="A24" s="231"/>
      <c r="B24" s="232"/>
      <c r="C24" s="232"/>
      <c r="D24" s="231"/>
      <c r="E24" s="235"/>
      <c r="F24" s="234"/>
      <c r="G24" s="235"/>
      <c r="H24" s="234"/>
      <c r="I24" s="235"/>
      <c r="J24" s="234"/>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233"/>
      <c r="BE24" s="233"/>
      <c r="BF24" s="233"/>
    </row>
    <row r="25" spans="1:67" x14ac:dyDescent="0.4">
      <c r="A25" s="231"/>
      <c r="B25" s="232"/>
      <c r="C25" s="232"/>
      <c r="D25" s="231"/>
      <c r="E25" s="235"/>
      <c r="F25" s="234"/>
      <c r="G25" s="235"/>
      <c r="H25" s="234"/>
      <c r="I25" s="235"/>
      <c r="J25" s="234"/>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c r="AX25" s="233"/>
      <c r="AY25" s="233"/>
      <c r="AZ25" s="233"/>
      <c r="BA25" s="233"/>
      <c r="BB25" s="233"/>
      <c r="BC25" s="233"/>
      <c r="BD25" s="233"/>
      <c r="BE25" s="233"/>
      <c r="BF25" s="233"/>
    </row>
    <row r="26" spans="1:67" x14ac:dyDescent="0.4">
      <c r="A26" s="231"/>
      <c r="B26" s="232"/>
      <c r="C26" s="232"/>
      <c r="D26" s="231"/>
    </row>
    <row r="27" spans="1:67" x14ac:dyDescent="0.4">
      <c r="A27" s="231"/>
      <c r="B27" s="232"/>
      <c r="C27" s="232"/>
      <c r="D27" s="231"/>
      <c r="K27" s="232"/>
      <c r="L27" s="232"/>
      <c r="M27" s="232"/>
      <c r="N27" s="232"/>
      <c r="O27" s="232"/>
      <c r="P27" s="232"/>
      <c r="Q27" s="45"/>
      <c r="R27" s="45"/>
      <c r="S27" s="45"/>
      <c r="T27" s="45"/>
      <c r="U27" s="45"/>
      <c r="V27" s="45"/>
      <c r="AO27" s="45"/>
      <c r="AP27" s="45"/>
      <c r="AQ27" s="45"/>
      <c r="AR27" s="45"/>
      <c r="AS27" s="45"/>
      <c r="AT27" s="45"/>
      <c r="AU27" s="45"/>
      <c r="AV27" s="45"/>
      <c r="AW27" s="45"/>
      <c r="AX27" s="45"/>
      <c r="AY27" s="45"/>
      <c r="AZ27" s="45"/>
      <c r="BA27" s="45"/>
      <c r="BB27" s="45"/>
      <c r="BC27" s="45"/>
      <c r="BD27" s="45"/>
      <c r="BE27" s="45"/>
      <c r="BF27" s="45"/>
    </row>
    <row r="28" spans="1:67" x14ac:dyDescent="0.4">
      <c r="A28" s="231"/>
      <c r="B28" s="232"/>
      <c r="C28" s="232"/>
      <c r="D28" s="231"/>
      <c r="K28" s="232"/>
      <c r="L28" s="232"/>
      <c r="M28" s="232"/>
      <c r="N28" s="232"/>
      <c r="O28" s="232"/>
      <c r="P28" s="232"/>
      <c r="Q28" s="45"/>
      <c r="R28" s="45"/>
      <c r="S28" s="45"/>
      <c r="T28" s="45"/>
      <c r="U28" s="45"/>
      <c r="V28" s="45"/>
      <c r="AO28" s="45"/>
      <c r="AP28" s="45"/>
      <c r="AQ28" s="45"/>
      <c r="AR28" s="45"/>
      <c r="AS28" s="45"/>
      <c r="AT28" s="45"/>
      <c r="AU28" s="45"/>
      <c r="AV28" s="45"/>
      <c r="AW28" s="45"/>
      <c r="AX28" s="45"/>
      <c r="AY28" s="45"/>
      <c r="AZ28" s="45"/>
      <c r="BA28" s="45"/>
      <c r="BB28" s="45"/>
      <c r="BC28" s="45"/>
      <c r="BD28" s="45"/>
      <c r="BE28" s="45"/>
      <c r="BF28" s="45"/>
    </row>
    <row r="29" spans="1:67" x14ac:dyDescent="0.4">
      <c r="A29" s="231"/>
      <c r="B29" s="232"/>
      <c r="C29" s="232"/>
      <c r="D29" s="231"/>
      <c r="AC29" s="45"/>
      <c r="AD29" s="45"/>
      <c r="AE29" s="45"/>
      <c r="AF29" s="45"/>
      <c r="AG29" s="45"/>
      <c r="AH29" s="45"/>
      <c r="AI29" s="45"/>
      <c r="AJ29" s="45"/>
      <c r="AK29" s="45"/>
      <c r="AL29" s="45"/>
      <c r="AM29" s="45"/>
      <c r="AN29" s="45"/>
    </row>
    <row r="30" spans="1:67" x14ac:dyDescent="0.4">
      <c r="A30" s="231"/>
      <c r="B30" s="232"/>
      <c r="C30" s="232"/>
      <c r="D30" s="231"/>
      <c r="AC30" s="231"/>
      <c r="AD30" s="231"/>
      <c r="AE30" s="231"/>
      <c r="AF30" s="231"/>
      <c r="AG30" s="231"/>
      <c r="AH30" s="231"/>
      <c r="AI30" s="231"/>
      <c r="AJ30" s="231"/>
      <c r="AK30" s="231"/>
      <c r="AL30" s="231"/>
      <c r="AM30" s="231"/>
      <c r="AN30" s="231"/>
    </row>
    <row r="31" spans="1:67" x14ac:dyDescent="0.4">
      <c r="A31" s="231"/>
      <c r="B31" s="232"/>
      <c r="C31" s="232"/>
      <c r="D31" s="231"/>
      <c r="AC31" s="45"/>
      <c r="AD31" s="45"/>
      <c r="AE31" s="45"/>
      <c r="AF31" s="45"/>
      <c r="AG31" s="45"/>
      <c r="AH31" s="45"/>
      <c r="AI31" s="45"/>
      <c r="AJ31" s="45"/>
      <c r="AK31" s="45"/>
      <c r="AL31" s="45"/>
      <c r="AM31" s="45"/>
      <c r="AN31" s="45"/>
    </row>
    <row r="32" spans="1:67" x14ac:dyDescent="0.4">
      <c r="A32" s="231"/>
      <c r="B32" s="232"/>
      <c r="C32" s="232"/>
      <c r="D32" s="231"/>
      <c r="AC32" s="231"/>
      <c r="AD32" s="231"/>
      <c r="AE32" s="231"/>
      <c r="AF32" s="231"/>
      <c r="AG32" s="231"/>
      <c r="AH32" s="231"/>
      <c r="AI32" s="231"/>
      <c r="AJ32" s="231"/>
      <c r="AK32" s="231"/>
      <c r="AL32" s="231"/>
      <c r="AM32" s="231"/>
      <c r="AN32" s="231"/>
    </row>
    <row r="33" spans="1:4" x14ac:dyDescent="0.4">
      <c r="A33" s="231"/>
      <c r="B33" s="232"/>
      <c r="C33" s="232"/>
      <c r="D33" s="231"/>
    </row>
    <row r="34" spans="1:4" x14ac:dyDescent="0.4">
      <c r="A34" s="43"/>
      <c r="B34" s="551"/>
      <c r="C34" s="551"/>
      <c r="D34" s="43"/>
    </row>
  </sheetData>
  <sortState xmlns:xlrd2="http://schemas.microsoft.com/office/spreadsheetml/2017/richdata2" ref="A5:BY19">
    <sortCondition descending="1" ref="E5:E19"/>
  </sortState>
  <mergeCells count="12">
    <mergeCell ref="AU2:AZ2"/>
    <mergeCell ref="BA2:BF2"/>
    <mergeCell ref="G3:H3"/>
    <mergeCell ref="I3:J3"/>
    <mergeCell ref="A1:BF1"/>
    <mergeCell ref="E2:J2"/>
    <mergeCell ref="K2:P2"/>
    <mergeCell ref="W2:AB2"/>
    <mergeCell ref="AC2:AH2"/>
    <mergeCell ref="AI2:AN2"/>
    <mergeCell ref="AO2:AT2"/>
    <mergeCell ref="Q2:V2"/>
  </mergeCells>
  <conditionalFormatting sqref="BF5:BF7">
    <cfRule type="containsText" priority="260" stopIfTrue="1" operator="containsText" text="AA">
      <formula>NOT(ISERROR(SEARCH("AA",BF5)))</formula>
    </cfRule>
    <cfRule type="containsText" dxfId="893" priority="261" operator="containsText" text="A">
      <formula>NOT(ISERROR(SEARCH("A",BF5)))</formula>
    </cfRule>
  </conditionalFormatting>
  <conditionalFormatting sqref="BF8:BF19">
    <cfRule type="containsText" priority="214" stopIfTrue="1" operator="containsText" text="AA">
      <formula>NOT(ISERROR(SEARCH("AA",BF8)))</formula>
    </cfRule>
    <cfRule type="containsText" dxfId="892" priority="215" operator="containsText" text="A">
      <formula>NOT(ISERROR(SEARCH("A",BF8)))</formula>
    </cfRule>
  </conditionalFormatting>
  <conditionalFormatting sqref="F5:F7">
    <cfRule type="containsText" priority="89" stopIfTrue="1" operator="containsText" text="AA">
      <formula>NOT(ISERROR(SEARCH("AA",F5)))</formula>
    </cfRule>
    <cfRule type="containsText" dxfId="891" priority="90" stopIfTrue="1" operator="containsText" text="A">
      <formula>NOT(ISERROR(SEARCH("A",F5)))</formula>
    </cfRule>
  </conditionalFormatting>
  <conditionalFormatting sqref="H5:H7">
    <cfRule type="containsText" priority="87" stopIfTrue="1" operator="containsText" text="AA">
      <formula>NOT(ISERROR(SEARCH("AA",H5)))</formula>
    </cfRule>
    <cfRule type="containsText" dxfId="890" priority="88" stopIfTrue="1" operator="containsText" text="A">
      <formula>NOT(ISERROR(SEARCH("A",H5)))</formula>
    </cfRule>
  </conditionalFormatting>
  <conditionalFormatting sqref="J5:J7">
    <cfRule type="containsText" priority="85" stopIfTrue="1" operator="containsText" text="AA">
      <formula>NOT(ISERROR(SEARCH("AA",J5)))</formula>
    </cfRule>
    <cfRule type="containsText" dxfId="889" priority="86" stopIfTrue="1" operator="containsText" text="A">
      <formula>NOT(ISERROR(SEARCH("A",J5)))</formula>
    </cfRule>
  </conditionalFormatting>
  <conditionalFormatting sqref="P5:P7">
    <cfRule type="containsText" priority="83" stopIfTrue="1" operator="containsText" text="AA">
      <formula>NOT(ISERROR(SEARCH("AA",P5)))</formula>
    </cfRule>
    <cfRule type="containsText" dxfId="888" priority="84" stopIfTrue="1" operator="containsText" text="A">
      <formula>NOT(ISERROR(SEARCH("A",P5)))</formula>
    </cfRule>
  </conditionalFormatting>
  <conditionalFormatting sqref="AB5:AB7">
    <cfRule type="containsText" priority="81" stopIfTrue="1" operator="containsText" text="AA">
      <formula>NOT(ISERROR(SEARCH("AA",AB5)))</formula>
    </cfRule>
    <cfRule type="containsText" dxfId="887" priority="82" stopIfTrue="1" operator="containsText" text="A">
      <formula>NOT(ISERROR(SEARCH("A",AB5)))</formula>
    </cfRule>
  </conditionalFormatting>
  <conditionalFormatting sqref="AH5:AH7">
    <cfRule type="containsText" priority="79" stopIfTrue="1" operator="containsText" text="AA">
      <formula>NOT(ISERROR(SEARCH("AA",AH5)))</formula>
    </cfRule>
    <cfRule type="containsText" dxfId="886" priority="80" stopIfTrue="1" operator="containsText" text="A">
      <formula>NOT(ISERROR(SEARCH("A",AH5)))</formula>
    </cfRule>
  </conditionalFormatting>
  <conditionalFormatting sqref="AT5:AT7">
    <cfRule type="containsText" priority="77" stopIfTrue="1" operator="containsText" text="AA">
      <formula>NOT(ISERROR(SEARCH("AA",AT5)))</formula>
    </cfRule>
    <cfRule type="containsText" dxfId="885" priority="78" stopIfTrue="1" operator="containsText" text="A">
      <formula>NOT(ISERROR(SEARCH("A",AT5)))</formula>
    </cfRule>
  </conditionalFormatting>
  <conditionalFormatting sqref="AZ5:AZ7">
    <cfRule type="containsText" priority="75" stopIfTrue="1" operator="containsText" text="AA">
      <formula>NOT(ISERROR(SEARCH("AA",AZ5)))</formula>
    </cfRule>
    <cfRule type="containsText" dxfId="884" priority="76" stopIfTrue="1" operator="containsText" text="A">
      <formula>NOT(ISERROR(SEARCH("A",AZ5)))</formula>
    </cfRule>
  </conditionalFormatting>
  <conditionalFormatting sqref="F8:F19">
    <cfRule type="containsText" priority="73" stopIfTrue="1" operator="containsText" text="AA">
      <formula>NOT(ISERROR(SEARCH("AA",F8)))</formula>
    </cfRule>
    <cfRule type="containsText" dxfId="883" priority="74" stopIfTrue="1" operator="containsText" text="A">
      <formula>NOT(ISERROR(SEARCH("A",F8)))</formula>
    </cfRule>
  </conditionalFormatting>
  <conditionalFormatting sqref="H8:H19">
    <cfRule type="containsText" priority="71" stopIfTrue="1" operator="containsText" text="AA">
      <formula>NOT(ISERROR(SEARCH("AA",H8)))</formula>
    </cfRule>
    <cfRule type="containsText" dxfId="882" priority="72" stopIfTrue="1" operator="containsText" text="A">
      <formula>NOT(ISERROR(SEARCH("A",H8)))</formula>
    </cfRule>
  </conditionalFormatting>
  <conditionalFormatting sqref="J8:J19">
    <cfRule type="containsText" priority="69" stopIfTrue="1" operator="containsText" text="AA">
      <formula>NOT(ISERROR(SEARCH("AA",J8)))</formula>
    </cfRule>
    <cfRule type="containsText" dxfId="881" priority="70" stopIfTrue="1" operator="containsText" text="A">
      <formula>NOT(ISERROR(SEARCH("A",J8)))</formula>
    </cfRule>
  </conditionalFormatting>
  <conditionalFormatting sqref="P8:P19">
    <cfRule type="containsText" priority="67" stopIfTrue="1" operator="containsText" text="AA">
      <formula>NOT(ISERROR(SEARCH("AA",P8)))</formula>
    </cfRule>
    <cfRule type="containsText" dxfId="880" priority="68" stopIfTrue="1" operator="containsText" text="A">
      <formula>NOT(ISERROR(SEARCH("A",P8)))</formula>
    </cfRule>
  </conditionalFormatting>
  <conditionalFormatting sqref="AB8:AB19">
    <cfRule type="containsText" priority="65" stopIfTrue="1" operator="containsText" text="AA">
      <formula>NOT(ISERROR(SEARCH("AA",AB8)))</formula>
    </cfRule>
    <cfRule type="containsText" dxfId="879" priority="66" stopIfTrue="1" operator="containsText" text="A">
      <formula>NOT(ISERROR(SEARCH("A",AB8)))</formula>
    </cfRule>
  </conditionalFormatting>
  <conditionalFormatting sqref="AH8:AH19">
    <cfRule type="containsText" priority="63" stopIfTrue="1" operator="containsText" text="AA">
      <formula>NOT(ISERROR(SEARCH("AA",AH8)))</formula>
    </cfRule>
    <cfRule type="containsText" dxfId="878" priority="64" stopIfTrue="1" operator="containsText" text="A">
      <formula>NOT(ISERROR(SEARCH("A",AH8)))</formula>
    </cfRule>
  </conditionalFormatting>
  <conditionalFormatting sqref="AT8:AT19">
    <cfRule type="containsText" priority="61" stopIfTrue="1" operator="containsText" text="AA">
      <formula>NOT(ISERROR(SEARCH("AA",AT8)))</formula>
    </cfRule>
    <cfRule type="containsText" dxfId="877" priority="62" stopIfTrue="1" operator="containsText" text="A">
      <formula>NOT(ISERROR(SEARCH("A",AT8)))</formula>
    </cfRule>
  </conditionalFormatting>
  <conditionalFormatting sqref="AZ8:AZ19">
    <cfRule type="containsText" priority="59" stopIfTrue="1" operator="containsText" text="AA">
      <formula>NOT(ISERROR(SEARCH("AA",AZ8)))</formula>
    </cfRule>
    <cfRule type="containsText" dxfId="876" priority="60" stopIfTrue="1" operator="containsText" text="A">
      <formula>NOT(ISERROR(SEARCH("A",AZ8)))</formula>
    </cfRule>
  </conditionalFormatting>
  <conditionalFormatting sqref="N5:N7">
    <cfRule type="containsText" priority="57" stopIfTrue="1" operator="containsText" text="AA">
      <formula>NOT(ISERROR(SEARCH("AA",N5)))</formula>
    </cfRule>
    <cfRule type="containsText" dxfId="875" priority="58" stopIfTrue="1" operator="containsText" text="A">
      <formula>NOT(ISERROR(SEARCH("A",N5)))</formula>
    </cfRule>
  </conditionalFormatting>
  <conditionalFormatting sqref="N8:N19">
    <cfRule type="containsText" priority="53" stopIfTrue="1" operator="containsText" text="AA">
      <formula>NOT(ISERROR(SEARCH("AA",N8)))</formula>
    </cfRule>
    <cfRule type="containsText" dxfId="874" priority="54" stopIfTrue="1" operator="containsText" text="A">
      <formula>NOT(ISERROR(SEARCH("A",N8)))</formula>
    </cfRule>
  </conditionalFormatting>
  <conditionalFormatting sqref="Z5:Z7">
    <cfRule type="containsText" priority="51" stopIfTrue="1" operator="containsText" text="AA">
      <formula>NOT(ISERROR(SEARCH("AA",Z5)))</formula>
    </cfRule>
    <cfRule type="containsText" dxfId="873" priority="52" stopIfTrue="1" operator="containsText" text="A">
      <formula>NOT(ISERROR(SEARCH("A",Z5)))</formula>
    </cfRule>
  </conditionalFormatting>
  <conditionalFormatting sqref="Z8:Z19">
    <cfRule type="containsText" priority="49" stopIfTrue="1" operator="containsText" text="AA">
      <formula>NOT(ISERROR(SEARCH("AA",Z8)))</formula>
    </cfRule>
    <cfRule type="containsText" dxfId="872" priority="50" stopIfTrue="1" operator="containsText" text="A">
      <formula>NOT(ISERROR(SEARCH("A",Z8)))</formula>
    </cfRule>
  </conditionalFormatting>
  <conditionalFormatting sqref="AF5:AF7">
    <cfRule type="containsText" priority="47" stopIfTrue="1" operator="containsText" text="AA">
      <formula>NOT(ISERROR(SEARCH("AA",AF5)))</formula>
    </cfRule>
    <cfRule type="containsText" dxfId="871" priority="48" stopIfTrue="1" operator="containsText" text="A">
      <formula>NOT(ISERROR(SEARCH("A",AF5)))</formula>
    </cfRule>
  </conditionalFormatting>
  <conditionalFormatting sqref="AF8:AF19">
    <cfRule type="containsText" priority="45" stopIfTrue="1" operator="containsText" text="AA">
      <formula>NOT(ISERROR(SEARCH("AA",AF8)))</formula>
    </cfRule>
    <cfRule type="containsText" dxfId="870" priority="46" stopIfTrue="1" operator="containsText" text="A">
      <formula>NOT(ISERROR(SEARCH("A",AF8)))</formula>
    </cfRule>
  </conditionalFormatting>
  <conditionalFormatting sqref="AL5:AL7">
    <cfRule type="containsText" priority="43" stopIfTrue="1" operator="containsText" text="AA">
      <formula>NOT(ISERROR(SEARCH("AA",AL5)))</formula>
    </cfRule>
    <cfRule type="containsText" dxfId="869" priority="44" stopIfTrue="1" operator="containsText" text="A">
      <formula>NOT(ISERROR(SEARCH("A",AL5)))</formula>
    </cfRule>
  </conditionalFormatting>
  <conditionalFormatting sqref="AL8:AL19">
    <cfRule type="containsText" priority="41" stopIfTrue="1" operator="containsText" text="AA">
      <formula>NOT(ISERROR(SEARCH("AA",AL8)))</formula>
    </cfRule>
    <cfRule type="containsText" dxfId="868" priority="42" stopIfTrue="1" operator="containsText" text="A">
      <formula>NOT(ISERROR(SEARCH("A",AL8)))</formula>
    </cfRule>
  </conditionalFormatting>
  <conditionalFormatting sqref="AR5:AR7">
    <cfRule type="containsText" priority="39" stopIfTrue="1" operator="containsText" text="AA">
      <formula>NOT(ISERROR(SEARCH("AA",AR5)))</formula>
    </cfRule>
    <cfRule type="containsText" dxfId="867" priority="40" stopIfTrue="1" operator="containsText" text="A">
      <formula>NOT(ISERROR(SEARCH("A",AR5)))</formula>
    </cfRule>
  </conditionalFormatting>
  <conditionalFormatting sqref="AR8:AR19">
    <cfRule type="containsText" priority="37" stopIfTrue="1" operator="containsText" text="AA">
      <formula>NOT(ISERROR(SEARCH("AA",AR8)))</formula>
    </cfRule>
    <cfRule type="containsText" dxfId="866" priority="38" stopIfTrue="1" operator="containsText" text="A">
      <formula>NOT(ISERROR(SEARCH("A",AR8)))</formula>
    </cfRule>
  </conditionalFormatting>
  <conditionalFormatting sqref="AX5:AX7">
    <cfRule type="containsText" priority="35" stopIfTrue="1" operator="containsText" text="AA">
      <formula>NOT(ISERROR(SEARCH("AA",AX5)))</formula>
    </cfRule>
    <cfRule type="containsText" dxfId="865" priority="36" stopIfTrue="1" operator="containsText" text="A">
      <formula>NOT(ISERROR(SEARCH("A",AX5)))</formula>
    </cfRule>
  </conditionalFormatting>
  <conditionalFormatting sqref="AX8:AX19">
    <cfRule type="containsText" priority="33" stopIfTrue="1" operator="containsText" text="AA">
      <formula>NOT(ISERROR(SEARCH("AA",AX8)))</formula>
    </cfRule>
    <cfRule type="containsText" dxfId="864" priority="34" stopIfTrue="1" operator="containsText" text="A">
      <formula>NOT(ISERROR(SEARCH("A",AX8)))</formula>
    </cfRule>
  </conditionalFormatting>
  <conditionalFormatting sqref="BD5:BD7">
    <cfRule type="containsText" priority="31" stopIfTrue="1" operator="containsText" text="AA">
      <formula>NOT(ISERROR(SEARCH("AA",BD5)))</formula>
    </cfRule>
    <cfRule type="containsText" dxfId="863" priority="32" stopIfTrue="1" operator="containsText" text="A">
      <formula>NOT(ISERROR(SEARCH("A",BD5)))</formula>
    </cfRule>
  </conditionalFormatting>
  <conditionalFormatting sqref="BD8:BD19">
    <cfRule type="containsText" priority="29" stopIfTrue="1" operator="containsText" text="AA">
      <formula>NOT(ISERROR(SEARCH("AA",BD8)))</formula>
    </cfRule>
    <cfRule type="containsText" dxfId="862" priority="30" stopIfTrue="1" operator="containsText" text="A">
      <formula>NOT(ISERROR(SEARCH("A",BD8)))</formula>
    </cfRule>
  </conditionalFormatting>
  <conditionalFormatting sqref="E5:E19">
    <cfRule type="aboveAverage" dxfId="861" priority="91" stopIfTrue="1"/>
  </conditionalFormatting>
  <conditionalFormatting sqref="G5:G19">
    <cfRule type="aboveAverage" dxfId="860" priority="92" stopIfTrue="1"/>
  </conditionalFormatting>
  <conditionalFormatting sqref="I5:I19">
    <cfRule type="aboveAverage" dxfId="859" priority="93" stopIfTrue="1"/>
  </conditionalFormatting>
  <conditionalFormatting sqref="K5:K19">
    <cfRule type="aboveAverage" dxfId="858" priority="94" stopIfTrue="1"/>
  </conditionalFormatting>
  <conditionalFormatting sqref="M5:M19">
    <cfRule type="aboveAverage" dxfId="857" priority="95" stopIfTrue="1"/>
  </conditionalFormatting>
  <conditionalFormatting sqref="O5:O19">
    <cfRule type="aboveAverage" dxfId="856" priority="96" stopIfTrue="1"/>
  </conditionalFormatting>
  <conditionalFormatting sqref="W5:W19">
    <cfRule type="aboveAverage" dxfId="855" priority="97" stopIfTrue="1"/>
  </conditionalFormatting>
  <conditionalFormatting sqref="Y5:Y19">
    <cfRule type="aboveAverage" dxfId="854" priority="98" stopIfTrue="1"/>
  </conditionalFormatting>
  <conditionalFormatting sqref="AA5:AA19">
    <cfRule type="aboveAverage" dxfId="853" priority="99" stopIfTrue="1"/>
  </conditionalFormatting>
  <conditionalFormatting sqref="AC5:AC19">
    <cfRule type="aboveAverage" dxfId="852" priority="100" stopIfTrue="1"/>
  </conditionalFormatting>
  <conditionalFormatting sqref="AE5:AE19">
    <cfRule type="aboveAverage" dxfId="851" priority="101" stopIfTrue="1"/>
  </conditionalFormatting>
  <conditionalFormatting sqref="AG5:AG19">
    <cfRule type="aboveAverage" dxfId="850" priority="102" stopIfTrue="1"/>
  </conditionalFormatting>
  <conditionalFormatting sqref="AI5:AI19">
    <cfRule type="aboveAverage" dxfId="849" priority="103" stopIfTrue="1"/>
  </conditionalFormatting>
  <conditionalFormatting sqref="AK5:AK19">
    <cfRule type="aboveAverage" dxfId="848" priority="104" stopIfTrue="1"/>
  </conditionalFormatting>
  <conditionalFormatting sqref="AM5:AM19">
    <cfRule type="aboveAverage" dxfId="847" priority="105" stopIfTrue="1"/>
  </conditionalFormatting>
  <conditionalFormatting sqref="AO5:AO19">
    <cfRule type="aboveAverage" dxfId="846" priority="106" stopIfTrue="1"/>
  </conditionalFormatting>
  <conditionalFormatting sqref="AQ5:AQ19">
    <cfRule type="aboveAverage" dxfId="845" priority="107" stopIfTrue="1"/>
  </conditionalFormatting>
  <conditionalFormatting sqref="AS5:AS19">
    <cfRule type="aboveAverage" dxfId="844" priority="108" stopIfTrue="1"/>
  </conditionalFormatting>
  <conditionalFormatting sqref="AU5:AU19">
    <cfRule type="aboveAverage" dxfId="843" priority="109" stopIfTrue="1"/>
  </conditionalFormatting>
  <conditionalFormatting sqref="AW5:AW19">
    <cfRule type="aboveAverage" dxfId="842" priority="110" stopIfTrue="1"/>
  </conditionalFormatting>
  <conditionalFormatting sqref="AY5:AY19">
    <cfRule type="aboveAverage" dxfId="841" priority="111" stopIfTrue="1"/>
  </conditionalFormatting>
  <conditionalFormatting sqref="BA5:BA19">
    <cfRule type="aboveAverage" dxfId="840" priority="112" stopIfTrue="1"/>
  </conditionalFormatting>
  <conditionalFormatting sqref="BC5:BC19">
    <cfRule type="aboveAverage" dxfId="839" priority="113" stopIfTrue="1"/>
  </conditionalFormatting>
  <conditionalFormatting sqref="BE5:BE19">
    <cfRule type="aboveAverage" dxfId="838" priority="114" stopIfTrue="1"/>
  </conditionalFormatting>
  <conditionalFormatting sqref="L5:L19">
    <cfRule type="containsText" priority="55" stopIfTrue="1" operator="containsText" text="AA">
      <formula>NOT(ISERROR(SEARCH("AA",L5)))</formula>
    </cfRule>
    <cfRule type="containsText" dxfId="837" priority="56" stopIfTrue="1" operator="containsText" text="A">
      <formula>NOT(ISERROR(SEARCH("A",L5)))</formula>
    </cfRule>
  </conditionalFormatting>
  <conditionalFormatting sqref="X5:X19">
    <cfRule type="containsText" priority="27" stopIfTrue="1" operator="containsText" text="AA">
      <formula>NOT(ISERROR(SEARCH("AA",X5)))</formula>
    </cfRule>
    <cfRule type="containsText" dxfId="836" priority="28" stopIfTrue="1" operator="containsText" text="A">
      <formula>NOT(ISERROR(SEARCH("A",X5)))</formula>
    </cfRule>
  </conditionalFormatting>
  <conditionalFormatting sqref="AD5:AD19">
    <cfRule type="containsText" priority="25" stopIfTrue="1" operator="containsText" text="AA">
      <formula>NOT(ISERROR(SEARCH("AA",AD5)))</formula>
    </cfRule>
    <cfRule type="containsText" dxfId="835" priority="26" stopIfTrue="1" operator="containsText" text="A">
      <formula>NOT(ISERROR(SEARCH("A",AD5)))</formula>
    </cfRule>
  </conditionalFormatting>
  <conditionalFormatting sqref="AJ5:AJ19">
    <cfRule type="containsText" priority="23" stopIfTrue="1" operator="containsText" text="AA">
      <formula>NOT(ISERROR(SEARCH("AA",AJ5)))</formula>
    </cfRule>
    <cfRule type="containsText" dxfId="834" priority="24" stopIfTrue="1" operator="containsText" text="A">
      <formula>NOT(ISERROR(SEARCH("A",AJ5)))</formula>
    </cfRule>
  </conditionalFormatting>
  <conditionalFormatting sqref="AP5:AP19">
    <cfRule type="containsText" priority="21" stopIfTrue="1" operator="containsText" text="AA">
      <formula>NOT(ISERROR(SEARCH("AA",AP5)))</formula>
    </cfRule>
    <cfRule type="containsText" dxfId="833" priority="22" stopIfTrue="1" operator="containsText" text="A">
      <formula>NOT(ISERROR(SEARCH("A",AP5)))</formula>
    </cfRule>
  </conditionalFormatting>
  <conditionalFormatting sqref="AV5:AV19">
    <cfRule type="containsText" priority="19" stopIfTrue="1" operator="containsText" text="AA">
      <formula>NOT(ISERROR(SEARCH("AA",AV5)))</formula>
    </cfRule>
    <cfRule type="containsText" dxfId="832" priority="20" stopIfTrue="1" operator="containsText" text="A">
      <formula>NOT(ISERROR(SEARCH("A",AV5)))</formula>
    </cfRule>
  </conditionalFormatting>
  <conditionalFormatting sqref="BB5:BB19">
    <cfRule type="containsText" priority="17" stopIfTrue="1" operator="containsText" text="AA">
      <formula>NOT(ISERROR(SEARCH("AA",BB5)))</formula>
    </cfRule>
    <cfRule type="containsText" dxfId="831" priority="18" operator="containsText" text="A">
      <formula>NOT(ISERROR(SEARCH("A",BB5)))</formula>
    </cfRule>
  </conditionalFormatting>
  <conditionalFormatting sqref="W5:BE19 E5:U19">
    <cfRule type="expression" dxfId="830" priority="115">
      <formula>MOD(ROW(),2)=0</formula>
    </cfRule>
  </conditionalFormatting>
  <conditionalFormatting sqref="D5:D19">
    <cfRule type="expression" dxfId="829" priority="15">
      <formula>MOD(ROW(),2)=0</formula>
    </cfRule>
  </conditionalFormatting>
  <conditionalFormatting sqref="A5:C19">
    <cfRule type="expression" dxfId="828" priority="14">
      <formula>MOD(ROW(),2)=0</formula>
    </cfRule>
  </conditionalFormatting>
  <conditionalFormatting sqref="V5:V7">
    <cfRule type="containsText" priority="12" stopIfTrue="1" operator="containsText" text="AA">
      <formula>NOT(ISERROR(SEARCH("AA",V5)))</formula>
    </cfRule>
    <cfRule type="containsText" dxfId="827" priority="13" operator="containsText" text="A">
      <formula>NOT(ISERROR(SEARCH("A",V5)))</formula>
    </cfRule>
  </conditionalFormatting>
  <conditionalFormatting sqref="V8:V19">
    <cfRule type="containsText" priority="10" stopIfTrue="1" operator="containsText" text="AA">
      <formula>NOT(ISERROR(SEARCH("AA",V8)))</formula>
    </cfRule>
    <cfRule type="containsText" dxfId="826" priority="11" operator="containsText" text="A">
      <formula>NOT(ISERROR(SEARCH("A",V8)))</formula>
    </cfRule>
  </conditionalFormatting>
  <conditionalFormatting sqref="T5:T7">
    <cfRule type="containsText" priority="5" stopIfTrue="1" operator="containsText" text="AA">
      <formula>NOT(ISERROR(SEARCH("AA",T5)))</formula>
    </cfRule>
    <cfRule type="containsText" dxfId="825" priority="6" stopIfTrue="1" operator="containsText" text="A">
      <formula>NOT(ISERROR(SEARCH("A",T5)))</formula>
    </cfRule>
  </conditionalFormatting>
  <conditionalFormatting sqref="T8:T19">
    <cfRule type="containsText" priority="3" stopIfTrue="1" operator="containsText" text="AA">
      <formula>NOT(ISERROR(SEARCH("AA",T8)))</formula>
    </cfRule>
    <cfRule type="containsText" dxfId="824" priority="4" stopIfTrue="1" operator="containsText" text="A">
      <formula>NOT(ISERROR(SEARCH("A",T8)))</formula>
    </cfRule>
  </conditionalFormatting>
  <conditionalFormatting sqref="Q5:Q19">
    <cfRule type="aboveAverage" dxfId="823" priority="7" stopIfTrue="1"/>
  </conditionalFormatting>
  <conditionalFormatting sqref="S5:S19">
    <cfRule type="aboveAverage" dxfId="822" priority="8" stopIfTrue="1"/>
  </conditionalFormatting>
  <conditionalFormatting sqref="U5:U19">
    <cfRule type="aboveAverage" dxfId="821" priority="9" stopIfTrue="1"/>
  </conditionalFormatting>
  <conditionalFormatting sqref="R5:R19">
    <cfRule type="containsText" priority="1" stopIfTrue="1" operator="containsText" text="AA">
      <formula>NOT(ISERROR(SEARCH("AA",R5)))</formula>
    </cfRule>
    <cfRule type="containsText" dxfId="820" priority="2" operator="containsText" text="A">
      <formula>NOT(ISERROR(SEARCH("A",R5)))</formula>
    </cfRule>
  </conditionalFormatting>
  <pageMargins left="0.5" right="0.5" top="0.5" bottom="0.5" header="0.3" footer="0.3"/>
  <pageSetup paperSize="5"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59999389629810485"/>
    <pageSetUpPr fitToPage="1"/>
  </sheetPr>
  <dimension ref="A1:AH33"/>
  <sheetViews>
    <sheetView zoomScaleNormal="100" workbookViewId="0">
      <selection sqref="A1:L1"/>
    </sheetView>
  </sheetViews>
  <sheetFormatPr defaultColWidth="9.19921875" defaultRowHeight="12.75" x14ac:dyDescent="0.35"/>
  <cols>
    <col min="1" max="1" width="7" style="43" customWidth="1"/>
    <col min="2" max="2" width="23.19921875" style="43" customWidth="1"/>
    <col min="3" max="3" width="9.19921875" style="43" customWidth="1"/>
    <col min="4" max="4" width="9" style="43" customWidth="1"/>
    <col min="5" max="5" width="10" style="43" customWidth="1"/>
    <col min="6" max="19" width="6.53125" style="43" customWidth="1"/>
    <col min="20" max="34" width="9.19921875" style="43" hidden="1" customWidth="1"/>
    <col min="35" max="16384" width="9.19921875" style="43"/>
  </cols>
  <sheetData>
    <row r="1" spans="1:34" s="19" customFormat="1" ht="30" customHeight="1" thickBot="1" x14ac:dyDescent="0.45">
      <c r="A1" s="709" t="s">
        <v>703</v>
      </c>
      <c r="B1" s="709"/>
      <c r="C1" s="709"/>
      <c r="D1" s="709"/>
      <c r="E1" s="709"/>
      <c r="F1" s="709"/>
      <c r="G1" s="709"/>
      <c r="H1" s="709"/>
      <c r="I1" s="709"/>
      <c r="J1" s="709"/>
      <c r="K1" s="709"/>
      <c r="L1" s="709"/>
    </row>
    <row r="2" spans="1:34" ht="55.05" customHeight="1" x14ac:dyDescent="0.4">
      <c r="A2" s="75" t="s">
        <v>76</v>
      </c>
      <c r="B2" s="210" t="s">
        <v>79</v>
      </c>
      <c r="C2" s="74" t="s">
        <v>52</v>
      </c>
      <c r="D2" s="74" t="s">
        <v>77</v>
      </c>
      <c r="E2" s="74" t="s">
        <v>78</v>
      </c>
      <c r="F2" s="502" t="s">
        <v>353</v>
      </c>
      <c r="G2" s="503" t="s">
        <v>479</v>
      </c>
      <c r="H2" s="503" t="s">
        <v>354</v>
      </c>
      <c r="I2" s="503" t="s">
        <v>480</v>
      </c>
      <c r="J2" s="503" t="s">
        <v>344</v>
      </c>
      <c r="K2" s="503" t="s">
        <v>356</v>
      </c>
      <c r="L2" s="503" t="s">
        <v>511</v>
      </c>
      <c r="M2" s="503" t="s">
        <v>345</v>
      </c>
      <c r="N2" s="503" t="s">
        <v>346</v>
      </c>
      <c r="O2" s="503" t="s">
        <v>512</v>
      </c>
      <c r="P2" s="503" t="s">
        <v>482</v>
      </c>
      <c r="Q2" s="503" t="s">
        <v>348</v>
      </c>
      <c r="R2" s="503" t="s">
        <v>709</v>
      </c>
      <c r="S2" s="503" t="s">
        <v>384</v>
      </c>
    </row>
    <row r="3" spans="1:34" ht="14.25" customHeight="1" x14ac:dyDescent="0.4">
      <c r="A3" s="371"/>
      <c r="B3" s="372"/>
      <c r="C3" s="120"/>
      <c r="D3" s="120"/>
      <c r="E3" s="342"/>
      <c r="F3" s="504">
        <v>44676</v>
      </c>
      <c r="G3" s="505">
        <v>44697</v>
      </c>
      <c r="H3" s="505">
        <v>44698</v>
      </c>
      <c r="I3" s="505">
        <v>44697</v>
      </c>
      <c r="J3" s="505">
        <v>44673</v>
      </c>
      <c r="K3" s="505">
        <v>44683</v>
      </c>
      <c r="L3" s="505">
        <v>44699</v>
      </c>
      <c r="M3" s="505">
        <v>44679</v>
      </c>
      <c r="N3" s="505">
        <v>44691</v>
      </c>
      <c r="O3" s="505">
        <v>44683</v>
      </c>
      <c r="P3" s="505">
        <v>44683</v>
      </c>
      <c r="Q3" s="505">
        <v>44685</v>
      </c>
      <c r="R3" s="505">
        <v>44683</v>
      </c>
      <c r="S3" s="505">
        <v>44692</v>
      </c>
    </row>
    <row r="4" spans="1:34" ht="14.2" customHeight="1" x14ac:dyDescent="0.35">
      <c r="A4" s="451" t="s">
        <v>103</v>
      </c>
      <c r="B4" s="110" t="s">
        <v>426</v>
      </c>
      <c r="C4" s="113">
        <v>170.3</v>
      </c>
      <c r="D4" s="111">
        <v>14.392099999999999</v>
      </c>
      <c r="E4" s="111">
        <v>61.809230769999999</v>
      </c>
      <c r="F4" s="313">
        <v>179.47164839999999</v>
      </c>
      <c r="G4" s="314">
        <v>162.5675402</v>
      </c>
      <c r="H4" s="314">
        <v>161.75043070000001</v>
      </c>
      <c r="I4" s="314">
        <v>106.08207229999999</v>
      </c>
      <c r="J4" s="314">
        <v>165.24848840000001</v>
      </c>
      <c r="K4" s="314">
        <v>233.14029629999999</v>
      </c>
      <c r="L4" s="314">
        <v>194.93997619999999</v>
      </c>
      <c r="M4" s="314">
        <v>249.5076401</v>
      </c>
      <c r="N4" s="314">
        <v>166.82885590000001</v>
      </c>
      <c r="O4" s="314">
        <v>181.0494607</v>
      </c>
      <c r="P4" s="314">
        <v>219.00358729999999</v>
      </c>
      <c r="Q4" s="314">
        <v>52.895423569999998</v>
      </c>
      <c r="R4" s="314">
        <v>152.851788</v>
      </c>
      <c r="S4" s="314">
        <v>158.6587815</v>
      </c>
      <c r="T4" s="43">
        <f t="shared" ref="T4:T17" si="0">IF(F4&gt;F$18,1,0)</f>
        <v>1</v>
      </c>
      <c r="U4" s="43">
        <f t="shared" ref="U4:U17" si="1">IF(G4&gt;G$18,1,0)</f>
        <v>1</v>
      </c>
      <c r="V4" s="43">
        <f t="shared" ref="V4:V17" si="2">IF(H4&gt;H$18,1,0)</f>
        <v>1</v>
      </c>
      <c r="W4" s="43">
        <f t="shared" ref="W4:W17" si="3">IF(I4&gt;I$18,1,0)</f>
        <v>1</v>
      </c>
      <c r="X4" s="43">
        <f t="shared" ref="X4:X17" si="4">IF(J4&gt;J$18,1,0)</f>
        <v>1</v>
      </c>
      <c r="Y4" s="43">
        <f t="shared" ref="Y4:Y17" si="5">IF(K4&gt;K$18,1,0)</f>
        <v>1</v>
      </c>
      <c r="Z4" s="43">
        <f t="shared" ref="Z4:AC17" si="6">IF(L4&gt;L$18,1,0)</f>
        <v>1</v>
      </c>
      <c r="AA4" s="43">
        <f t="shared" si="6"/>
        <v>1</v>
      </c>
      <c r="AB4" s="43">
        <f t="shared" si="6"/>
        <v>1</v>
      </c>
      <c r="AC4" s="43">
        <f t="shared" si="6"/>
        <v>1</v>
      </c>
      <c r="AD4" s="43">
        <f t="shared" ref="AD4:AD17" si="7">IF(P4&gt;P$18,1,0)</f>
        <v>1</v>
      </c>
      <c r="AE4" s="43">
        <f t="shared" ref="AE4:AF17" si="8">IF(Q4&gt;Q$18,1,0)</f>
        <v>1</v>
      </c>
      <c r="AF4" s="43">
        <f t="shared" si="8"/>
        <v>1</v>
      </c>
      <c r="AG4" s="43">
        <f t="shared" ref="AG4:AG17" si="9">IF(S4&gt;S$18,1,0)</f>
        <v>1</v>
      </c>
      <c r="AH4" s="43">
        <f>SUM(T4:AG4)/COUNT(T4:AG4)</f>
        <v>1</v>
      </c>
    </row>
    <row r="5" spans="1:34" ht="14.2" customHeight="1" x14ac:dyDescent="0.35">
      <c r="A5" s="446" t="s">
        <v>104</v>
      </c>
      <c r="B5" s="447" t="s">
        <v>505</v>
      </c>
      <c r="C5" s="448">
        <v>159.5</v>
      </c>
      <c r="D5" s="449">
        <v>14.162100000000001</v>
      </c>
      <c r="E5" s="449">
        <v>61.326153849999997</v>
      </c>
      <c r="F5" s="450">
        <v>163.87330349999999</v>
      </c>
      <c r="G5" s="448">
        <v>130</v>
      </c>
      <c r="H5" s="448">
        <v>139.75536199999999</v>
      </c>
      <c r="I5" s="448">
        <v>106.6280196</v>
      </c>
      <c r="J5" s="448">
        <v>155.37759639999999</v>
      </c>
      <c r="K5" s="448">
        <v>212.1324362</v>
      </c>
      <c r="L5" s="448">
        <v>176.75864670000001</v>
      </c>
      <c r="M5" s="448">
        <v>245.62663929999999</v>
      </c>
      <c r="N5" s="448">
        <v>145.28346239999999</v>
      </c>
      <c r="O5" s="448">
        <v>152.9162211</v>
      </c>
      <c r="P5" s="448">
        <v>212.9974976</v>
      </c>
      <c r="Q5" s="448">
        <v>69.179856670000007</v>
      </c>
      <c r="R5" s="448">
        <v>172.663781</v>
      </c>
      <c r="S5" s="448">
        <v>150.36930150000001</v>
      </c>
      <c r="T5" s="43">
        <f t="shared" si="0"/>
        <v>0</v>
      </c>
      <c r="U5" s="43">
        <f t="shared" si="1"/>
        <v>0</v>
      </c>
      <c r="V5" s="43">
        <f t="shared" si="2"/>
        <v>1</v>
      </c>
      <c r="W5" s="43">
        <f t="shared" si="3"/>
        <v>1</v>
      </c>
      <c r="X5" s="43">
        <f t="shared" si="4"/>
        <v>0</v>
      </c>
      <c r="Y5" s="43">
        <f t="shared" si="5"/>
        <v>1</v>
      </c>
      <c r="Z5" s="43">
        <f t="shared" si="6"/>
        <v>1</v>
      </c>
      <c r="AA5" s="43">
        <f t="shared" si="6"/>
        <v>1</v>
      </c>
      <c r="AB5" s="43">
        <f t="shared" si="6"/>
        <v>1</v>
      </c>
      <c r="AC5" s="43">
        <f t="shared" si="6"/>
        <v>1</v>
      </c>
      <c r="AD5" s="43">
        <f t="shared" si="7"/>
        <v>1</v>
      </c>
      <c r="AE5" s="43">
        <f t="shared" si="8"/>
        <v>1</v>
      </c>
      <c r="AF5" s="43">
        <f t="shared" si="8"/>
        <v>1</v>
      </c>
      <c r="AG5" s="43">
        <f t="shared" si="9"/>
        <v>1</v>
      </c>
      <c r="AH5" s="43">
        <f t="shared" ref="AH5:AH17" si="10">SUM(T5:AG5)/COUNT(T5:AG5)</f>
        <v>0.7857142857142857</v>
      </c>
    </row>
    <row r="6" spans="1:34" ht="14.2" customHeight="1" x14ac:dyDescent="0.35">
      <c r="A6" s="451" t="s">
        <v>104</v>
      </c>
      <c r="B6" s="110" t="s">
        <v>504</v>
      </c>
      <c r="C6" s="113">
        <v>159.5</v>
      </c>
      <c r="D6" s="111">
        <v>14.865</v>
      </c>
      <c r="E6" s="111">
        <v>61.020769229999999</v>
      </c>
      <c r="F6" s="112">
        <v>185.8783</v>
      </c>
      <c r="G6" s="113">
        <v>157.0410923</v>
      </c>
      <c r="H6" s="113">
        <v>168.50864970000001</v>
      </c>
      <c r="I6" s="113">
        <v>100.3723822</v>
      </c>
      <c r="J6" s="113">
        <v>169.12434719999999</v>
      </c>
      <c r="K6" s="113">
        <v>230.16084190000001</v>
      </c>
      <c r="L6" s="113">
        <v>187.38203010000001</v>
      </c>
      <c r="M6" s="113">
        <v>230.2457143</v>
      </c>
      <c r="N6" s="113">
        <v>146.1492969</v>
      </c>
      <c r="O6" s="113">
        <v>150.11928320000001</v>
      </c>
      <c r="P6" s="113">
        <v>208.10566270000001</v>
      </c>
      <c r="Q6" s="113">
        <v>39.78622026</v>
      </c>
      <c r="R6" s="113">
        <v>113.8059408</v>
      </c>
      <c r="S6" s="113">
        <v>146.32353209999999</v>
      </c>
      <c r="T6" s="43">
        <f t="shared" si="0"/>
        <v>1</v>
      </c>
      <c r="U6" s="43">
        <f t="shared" si="1"/>
        <v>1</v>
      </c>
      <c r="V6" s="43">
        <f t="shared" si="2"/>
        <v>1</v>
      </c>
      <c r="W6" s="43">
        <f t="shared" si="3"/>
        <v>1</v>
      </c>
      <c r="X6" s="43">
        <f t="shared" si="4"/>
        <v>1</v>
      </c>
      <c r="Y6" s="43">
        <f t="shared" si="5"/>
        <v>1</v>
      </c>
      <c r="Z6" s="43">
        <f t="shared" si="6"/>
        <v>1</v>
      </c>
      <c r="AA6" s="43">
        <f t="shared" si="6"/>
        <v>0</v>
      </c>
      <c r="AB6" s="43">
        <f t="shared" si="6"/>
        <v>1</v>
      </c>
      <c r="AC6" s="43">
        <f t="shared" si="6"/>
        <v>1</v>
      </c>
      <c r="AD6" s="43">
        <f t="shared" si="7"/>
        <v>0</v>
      </c>
      <c r="AE6" s="43">
        <f t="shared" si="8"/>
        <v>0</v>
      </c>
      <c r="AF6" s="43">
        <f t="shared" si="8"/>
        <v>0</v>
      </c>
      <c r="AG6" s="43">
        <f t="shared" si="9"/>
        <v>0</v>
      </c>
      <c r="AH6" s="43">
        <f t="shared" si="10"/>
        <v>0.6428571428571429</v>
      </c>
    </row>
    <row r="7" spans="1:34" ht="14.2" customHeight="1" x14ac:dyDescent="0.35">
      <c r="A7" s="446" t="s">
        <v>474</v>
      </c>
      <c r="B7" s="447" t="s">
        <v>506</v>
      </c>
      <c r="C7" s="448">
        <v>158.19999999999999</v>
      </c>
      <c r="D7" s="449">
        <v>14.824999999999999</v>
      </c>
      <c r="E7" s="449">
        <v>60.369230770000001</v>
      </c>
      <c r="F7" s="450">
        <v>200.1534632</v>
      </c>
      <c r="G7" s="448">
        <v>153.2661051</v>
      </c>
      <c r="H7" s="448">
        <v>122.047532</v>
      </c>
      <c r="I7" s="448">
        <v>97.055317419999994</v>
      </c>
      <c r="J7" s="448">
        <v>156.86368909999999</v>
      </c>
      <c r="K7" s="448">
        <v>214.41834610000001</v>
      </c>
      <c r="L7" s="448">
        <v>188.13601410000001</v>
      </c>
      <c r="M7" s="448">
        <v>231.8648144</v>
      </c>
      <c r="N7" s="448">
        <v>123.8359092</v>
      </c>
      <c r="O7" s="448">
        <v>143.09644059999999</v>
      </c>
      <c r="P7" s="448">
        <v>213.1992161</v>
      </c>
      <c r="Q7" s="448">
        <v>53.812196589999999</v>
      </c>
      <c r="R7" s="448">
        <v>161.87721149999999</v>
      </c>
      <c r="S7" s="448">
        <v>155.27606069999999</v>
      </c>
      <c r="T7" s="43">
        <f t="shared" si="0"/>
        <v>1</v>
      </c>
      <c r="U7" s="43">
        <f t="shared" si="1"/>
        <v>1</v>
      </c>
      <c r="V7" s="43">
        <f t="shared" si="2"/>
        <v>1</v>
      </c>
      <c r="W7" s="43">
        <f t="shared" si="3"/>
        <v>1</v>
      </c>
      <c r="X7" s="43">
        <f t="shared" si="4"/>
        <v>0</v>
      </c>
      <c r="Y7" s="43">
        <f t="shared" si="5"/>
        <v>1</v>
      </c>
      <c r="Z7" s="43">
        <f t="shared" si="6"/>
        <v>1</v>
      </c>
      <c r="AA7" s="43">
        <f t="shared" si="6"/>
        <v>0</v>
      </c>
      <c r="AB7" s="43">
        <f t="shared" si="6"/>
        <v>1</v>
      </c>
      <c r="AC7" s="43">
        <f t="shared" si="6"/>
        <v>0</v>
      </c>
      <c r="AD7" s="43">
        <f t="shared" si="7"/>
        <v>1</v>
      </c>
      <c r="AE7" s="43">
        <f t="shared" si="8"/>
        <v>1</v>
      </c>
      <c r="AF7" s="43">
        <f t="shared" si="8"/>
        <v>1</v>
      </c>
      <c r="AG7" s="43">
        <f t="shared" si="9"/>
        <v>1</v>
      </c>
      <c r="AH7" s="43">
        <f t="shared" si="10"/>
        <v>0.7857142857142857</v>
      </c>
    </row>
    <row r="8" spans="1:34" ht="14.2" customHeight="1" x14ac:dyDescent="0.35">
      <c r="A8" s="688" t="s">
        <v>339</v>
      </c>
      <c r="B8" s="689" t="s">
        <v>425</v>
      </c>
      <c r="C8" s="314">
        <v>156.1</v>
      </c>
      <c r="D8" s="690">
        <v>14.279199999999999</v>
      </c>
      <c r="E8" s="690">
        <v>60.669166670000003</v>
      </c>
      <c r="F8" s="313">
        <v>191.2943344</v>
      </c>
      <c r="G8" s="314" t="s">
        <v>507</v>
      </c>
      <c r="H8" s="314">
        <v>133.8921709</v>
      </c>
      <c r="I8" s="314">
        <v>107.1322979</v>
      </c>
      <c r="J8" s="314">
        <v>132.2284812</v>
      </c>
      <c r="K8" s="314" t="s">
        <v>711</v>
      </c>
      <c r="L8" s="314">
        <v>149.24208239999999</v>
      </c>
      <c r="M8" s="314">
        <v>239.82907209999999</v>
      </c>
      <c r="N8" s="314">
        <v>177.25937450000001</v>
      </c>
      <c r="O8" s="314">
        <v>145.09232890000001</v>
      </c>
      <c r="P8" s="314">
        <v>218.73206780000001</v>
      </c>
      <c r="Q8" s="314">
        <v>50.375510200000001</v>
      </c>
      <c r="R8" s="314">
        <v>155.34507310000001</v>
      </c>
      <c r="S8" s="314">
        <v>121.3524091</v>
      </c>
      <c r="T8" s="43">
        <f t="shared" si="0"/>
        <v>1</v>
      </c>
      <c r="U8" s="43">
        <f t="shared" si="1"/>
        <v>1</v>
      </c>
      <c r="V8" s="43">
        <f t="shared" si="2"/>
        <v>1</v>
      </c>
      <c r="W8" s="43">
        <f t="shared" si="3"/>
        <v>1</v>
      </c>
      <c r="X8" s="43">
        <f t="shared" si="4"/>
        <v>0</v>
      </c>
      <c r="Y8" s="43">
        <f t="shared" si="5"/>
        <v>1</v>
      </c>
      <c r="Z8" s="43">
        <f t="shared" si="6"/>
        <v>0</v>
      </c>
      <c r="AA8" s="43">
        <f t="shared" si="6"/>
        <v>1</v>
      </c>
      <c r="AB8" s="43">
        <f t="shared" si="6"/>
        <v>1</v>
      </c>
      <c r="AC8" s="43">
        <f t="shared" si="6"/>
        <v>1</v>
      </c>
      <c r="AD8" s="43">
        <f t="shared" si="7"/>
        <v>1</v>
      </c>
      <c r="AE8" s="43">
        <f t="shared" si="8"/>
        <v>1</v>
      </c>
      <c r="AF8" s="43">
        <f t="shared" si="8"/>
        <v>1</v>
      </c>
      <c r="AG8" s="43">
        <f t="shared" si="9"/>
        <v>0</v>
      </c>
      <c r="AH8" s="43">
        <f t="shared" si="10"/>
        <v>0.7857142857142857</v>
      </c>
    </row>
    <row r="9" spans="1:34" ht="14.2" customHeight="1" x14ac:dyDescent="0.35">
      <c r="A9" s="684" t="s">
        <v>339</v>
      </c>
      <c r="B9" s="685" t="s">
        <v>327</v>
      </c>
      <c r="C9" s="686">
        <v>156.1</v>
      </c>
      <c r="D9" s="687">
        <v>14.4146</v>
      </c>
      <c r="E9" s="687">
        <v>59.78</v>
      </c>
      <c r="F9" s="450">
        <v>170.3592223</v>
      </c>
      <c r="G9" s="686" t="s">
        <v>507</v>
      </c>
      <c r="H9" s="686">
        <v>149.06661700000001</v>
      </c>
      <c r="I9" s="686">
        <v>79.941718199999997</v>
      </c>
      <c r="J9" s="686">
        <v>169.1746167</v>
      </c>
      <c r="K9" s="686">
        <v>217.76440360000001</v>
      </c>
      <c r="L9" s="686">
        <v>204.83570230000001</v>
      </c>
      <c r="M9" s="686">
        <v>230.956898</v>
      </c>
      <c r="N9" s="686">
        <v>111.8746625</v>
      </c>
      <c r="O9" s="686">
        <v>103.7409681</v>
      </c>
      <c r="P9" s="686">
        <v>207.40765250000001</v>
      </c>
      <c r="Q9" s="686">
        <v>74.304156500000005</v>
      </c>
      <c r="R9" s="686">
        <v>136.83999059999999</v>
      </c>
      <c r="S9" s="686">
        <v>177.23650230000001</v>
      </c>
      <c r="T9" s="43">
        <f t="shared" si="0"/>
        <v>0</v>
      </c>
      <c r="U9" s="43">
        <f t="shared" si="1"/>
        <v>1</v>
      </c>
      <c r="V9" s="43">
        <f t="shared" si="2"/>
        <v>1</v>
      </c>
      <c r="W9" s="43">
        <f t="shared" si="3"/>
        <v>0</v>
      </c>
      <c r="X9" s="43">
        <f t="shared" si="4"/>
        <v>1</v>
      </c>
      <c r="Y9" s="43">
        <f t="shared" si="5"/>
        <v>1</v>
      </c>
      <c r="Z9" s="43">
        <f t="shared" si="6"/>
        <v>1</v>
      </c>
      <c r="AA9" s="43">
        <f t="shared" si="6"/>
        <v>0</v>
      </c>
      <c r="AB9" s="43">
        <f t="shared" si="6"/>
        <v>0</v>
      </c>
      <c r="AC9" s="43">
        <f t="shared" si="6"/>
        <v>0</v>
      </c>
      <c r="AD9" s="43">
        <f t="shared" si="7"/>
        <v>0</v>
      </c>
      <c r="AE9" s="43">
        <f t="shared" si="8"/>
        <v>1</v>
      </c>
      <c r="AF9" s="43">
        <f t="shared" si="8"/>
        <v>0</v>
      </c>
      <c r="AG9" s="43">
        <f t="shared" si="9"/>
        <v>1</v>
      </c>
      <c r="AH9" s="43">
        <f t="shared" si="10"/>
        <v>0.5</v>
      </c>
    </row>
    <row r="10" spans="1:34" ht="14.2" customHeight="1" x14ac:dyDescent="0.35">
      <c r="A10" s="451" t="s">
        <v>339</v>
      </c>
      <c r="B10" s="110" t="s">
        <v>416</v>
      </c>
      <c r="C10" s="113">
        <v>155.1</v>
      </c>
      <c r="D10" s="111">
        <v>14.5562</v>
      </c>
      <c r="E10" s="111">
        <v>59.8825</v>
      </c>
      <c r="F10" s="112">
        <v>192.35535960000001</v>
      </c>
      <c r="G10" s="113">
        <v>144.3453743</v>
      </c>
      <c r="H10" s="113">
        <v>137.34333770000001</v>
      </c>
      <c r="I10" s="113">
        <v>74.031000559999995</v>
      </c>
      <c r="J10" s="113">
        <v>164.96690050000001</v>
      </c>
      <c r="K10" s="113">
        <v>212.66786970000001</v>
      </c>
      <c r="L10" s="113">
        <v>206.22317609999999</v>
      </c>
      <c r="M10" s="113">
        <v>223.0886395</v>
      </c>
      <c r="N10" s="113">
        <v>83.527259990000005</v>
      </c>
      <c r="O10" s="113">
        <v>141.5768511</v>
      </c>
      <c r="P10" s="113">
        <v>211.23368769999999</v>
      </c>
      <c r="Q10" s="113">
        <v>52.482019719999997</v>
      </c>
      <c r="R10" s="113" t="s">
        <v>710</v>
      </c>
      <c r="S10" s="113">
        <v>176.1130512</v>
      </c>
      <c r="T10" s="43">
        <f t="shared" si="0"/>
        <v>1</v>
      </c>
      <c r="U10" s="43">
        <f t="shared" si="1"/>
        <v>0</v>
      </c>
      <c r="V10" s="43">
        <f t="shared" si="2"/>
        <v>1</v>
      </c>
      <c r="W10" s="43">
        <f t="shared" si="3"/>
        <v>0</v>
      </c>
      <c r="X10" s="43">
        <f t="shared" si="4"/>
        <v>1</v>
      </c>
      <c r="Y10" s="43">
        <f t="shared" si="5"/>
        <v>1</v>
      </c>
      <c r="Z10" s="43">
        <f t="shared" si="6"/>
        <v>1</v>
      </c>
      <c r="AA10" s="43">
        <f t="shared" si="6"/>
        <v>0</v>
      </c>
      <c r="AB10" s="43">
        <f t="shared" si="6"/>
        <v>0</v>
      </c>
      <c r="AC10" s="43">
        <f t="shared" si="6"/>
        <v>0</v>
      </c>
      <c r="AD10" s="43">
        <f t="shared" si="7"/>
        <v>1</v>
      </c>
      <c r="AE10" s="43">
        <f t="shared" si="8"/>
        <v>1</v>
      </c>
      <c r="AF10" s="43">
        <f t="shared" si="8"/>
        <v>1</v>
      </c>
      <c r="AG10" s="43">
        <f t="shared" si="9"/>
        <v>1</v>
      </c>
      <c r="AH10" s="43">
        <f t="shared" si="10"/>
        <v>0.6428571428571429</v>
      </c>
    </row>
    <row r="11" spans="1:34" ht="14.2" customHeight="1" x14ac:dyDescent="0.35">
      <c r="A11" s="446" t="s">
        <v>339</v>
      </c>
      <c r="B11" s="447" t="s">
        <v>508</v>
      </c>
      <c r="C11" s="448">
        <v>154.69999999999999</v>
      </c>
      <c r="D11" s="449">
        <v>14.6638</v>
      </c>
      <c r="E11" s="449">
        <v>61.204999999999998</v>
      </c>
      <c r="F11" s="450">
        <v>178.57280359999999</v>
      </c>
      <c r="G11" s="448">
        <v>156.21155859999999</v>
      </c>
      <c r="H11" s="448">
        <v>153.58899009999999</v>
      </c>
      <c r="I11" s="448" t="s">
        <v>509</v>
      </c>
      <c r="J11" s="448">
        <v>140.20012779999999</v>
      </c>
      <c r="K11" s="448">
        <v>210.1568527</v>
      </c>
      <c r="L11" s="448">
        <v>168.91737459999999</v>
      </c>
      <c r="M11" s="448">
        <v>245.6739814</v>
      </c>
      <c r="N11" s="448">
        <v>152.32323389999999</v>
      </c>
      <c r="O11" s="448">
        <v>149.4563053</v>
      </c>
      <c r="P11" s="448">
        <v>209.09141529999999</v>
      </c>
      <c r="Q11" s="448">
        <v>45.713189229999998</v>
      </c>
      <c r="R11" s="448">
        <v>151.16175340000001</v>
      </c>
      <c r="S11" s="448">
        <v>116.756694</v>
      </c>
      <c r="T11" s="43">
        <f t="shared" si="0"/>
        <v>1</v>
      </c>
      <c r="U11" s="43">
        <f t="shared" si="1"/>
        <v>1</v>
      </c>
      <c r="V11" s="43">
        <f t="shared" si="2"/>
        <v>1</v>
      </c>
      <c r="W11" s="43">
        <f t="shared" si="3"/>
        <v>1</v>
      </c>
      <c r="X11" s="43">
        <f t="shared" si="4"/>
        <v>0</v>
      </c>
      <c r="Y11" s="43">
        <f t="shared" si="5"/>
        <v>1</v>
      </c>
      <c r="Z11" s="43">
        <f t="shared" si="6"/>
        <v>0</v>
      </c>
      <c r="AA11" s="43">
        <f t="shared" si="6"/>
        <v>1</v>
      </c>
      <c r="AB11" s="43">
        <f t="shared" si="6"/>
        <v>1</v>
      </c>
      <c r="AC11" s="43">
        <f t="shared" si="6"/>
        <v>1</v>
      </c>
      <c r="AD11" s="43">
        <f t="shared" si="7"/>
        <v>1</v>
      </c>
      <c r="AE11" s="43">
        <f t="shared" si="8"/>
        <v>0</v>
      </c>
      <c r="AF11" s="43">
        <f t="shared" si="8"/>
        <v>1</v>
      </c>
      <c r="AG11" s="43">
        <f t="shared" si="9"/>
        <v>0</v>
      </c>
      <c r="AH11" s="43">
        <f t="shared" si="10"/>
        <v>0.7142857142857143</v>
      </c>
    </row>
    <row r="12" spans="1:34" ht="14.2" customHeight="1" x14ac:dyDescent="0.35">
      <c r="A12" s="451" t="s">
        <v>470</v>
      </c>
      <c r="B12" s="110" t="s">
        <v>417</v>
      </c>
      <c r="C12" s="113">
        <v>146.4</v>
      </c>
      <c r="D12" s="111">
        <v>15.063599999999999</v>
      </c>
      <c r="E12" s="111">
        <v>60.435384620000001</v>
      </c>
      <c r="F12" s="112">
        <v>156.03944770000001</v>
      </c>
      <c r="G12" s="113">
        <v>150.11899339999999</v>
      </c>
      <c r="H12" s="113">
        <v>85.589971219999995</v>
      </c>
      <c r="I12" s="113">
        <v>87.586427090000001</v>
      </c>
      <c r="J12" s="113">
        <v>164.37937550000001</v>
      </c>
      <c r="K12" s="113">
        <v>206.5197637</v>
      </c>
      <c r="L12" s="113">
        <v>152.6320552</v>
      </c>
      <c r="M12" s="113">
        <v>233.60963409999999</v>
      </c>
      <c r="N12" s="113">
        <v>148.67105330000001</v>
      </c>
      <c r="O12" s="113">
        <v>152.50562679999999</v>
      </c>
      <c r="P12" s="113">
        <v>211.6593245</v>
      </c>
      <c r="Q12" s="113">
        <v>48.142857859999999</v>
      </c>
      <c r="R12" s="113">
        <v>140.75697650000001</v>
      </c>
      <c r="S12" s="113">
        <v>111.5791799</v>
      </c>
      <c r="T12" s="43">
        <f t="shared" si="0"/>
        <v>0</v>
      </c>
      <c r="U12" s="43">
        <f t="shared" si="1"/>
        <v>1</v>
      </c>
      <c r="V12" s="43">
        <f t="shared" si="2"/>
        <v>0</v>
      </c>
      <c r="W12" s="43">
        <f t="shared" si="3"/>
        <v>1</v>
      </c>
      <c r="X12" s="43">
        <f t="shared" si="4"/>
        <v>1</v>
      </c>
      <c r="Y12" s="43">
        <f t="shared" si="5"/>
        <v>0</v>
      </c>
      <c r="Z12" s="43">
        <f t="shared" si="6"/>
        <v>0</v>
      </c>
      <c r="AA12" s="43">
        <f t="shared" si="6"/>
        <v>0</v>
      </c>
      <c r="AB12" s="43">
        <f t="shared" si="6"/>
        <v>1</v>
      </c>
      <c r="AC12" s="43">
        <f t="shared" si="6"/>
        <v>1</v>
      </c>
      <c r="AD12" s="43">
        <f t="shared" si="7"/>
        <v>1</v>
      </c>
      <c r="AE12" s="43">
        <f t="shared" si="8"/>
        <v>0</v>
      </c>
      <c r="AF12" s="43">
        <f t="shared" si="8"/>
        <v>0</v>
      </c>
      <c r="AG12" s="43">
        <f t="shared" si="9"/>
        <v>0</v>
      </c>
      <c r="AH12" s="43">
        <f t="shared" si="10"/>
        <v>0.42857142857142855</v>
      </c>
    </row>
    <row r="13" spans="1:34" ht="14.2" customHeight="1" x14ac:dyDescent="0.35">
      <c r="A13" s="446" t="s">
        <v>510</v>
      </c>
      <c r="B13" s="447" t="s">
        <v>423</v>
      </c>
      <c r="C13" s="448">
        <v>145.30000000000001</v>
      </c>
      <c r="D13" s="449">
        <v>14.8157</v>
      </c>
      <c r="E13" s="449">
        <v>62.184615389999998</v>
      </c>
      <c r="F13" s="450">
        <v>177.8953846</v>
      </c>
      <c r="G13" s="448">
        <v>135.99458999999999</v>
      </c>
      <c r="H13" s="448">
        <v>78.299424430000002</v>
      </c>
      <c r="I13" s="448">
        <v>84.945199149999993</v>
      </c>
      <c r="J13" s="448">
        <v>166.6536787</v>
      </c>
      <c r="K13" s="448">
        <v>208.19734819999999</v>
      </c>
      <c r="L13" s="448">
        <v>167.96319990000001</v>
      </c>
      <c r="M13" s="448">
        <v>230.54239150000001</v>
      </c>
      <c r="N13" s="448">
        <v>123.8553721</v>
      </c>
      <c r="O13" s="448">
        <v>139.94860009999999</v>
      </c>
      <c r="P13" s="448">
        <v>202.97112509999999</v>
      </c>
      <c r="Q13" s="448">
        <v>50.756709309999998</v>
      </c>
      <c r="R13" s="448">
        <v>134.2906121</v>
      </c>
      <c r="S13" s="448">
        <v>132.06066490000001</v>
      </c>
      <c r="T13" s="43">
        <f t="shared" si="0"/>
        <v>1</v>
      </c>
      <c r="U13" s="43">
        <f t="shared" si="1"/>
        <v>0</v>
      </c>
      <c r="V13" s="43">
        <f t="shared" si="2"/>
        <v>0</v>
      </c>
      <c r="W13" s="43">
        <f t="shared" si="3"/>
        <v>1</v>
      </c>
      <c r="X13" s="43">
        <f t="shared" si="4"/>
        <v>1</v>
      </c>
      <c r="Y13" s="43">
        <f t="shared" si="5"/>
        <v>1</v>
      </c>
      <c r="Z13" s="43">
        <f t="shared" si="6"/>
        <v>0</v>
      </c>
      <c r="AA13" s="43">
        <f t="shared" si="6"/>
        <v>0</v>
      </c>
      <c r="AB13" s="43">
        <f t="shared" si="6"/>
        <v>1</v>
      </c>
      <c r="AC13" s="43">
        <f t="shared" si="6"/>
        <v>0</v>
      </c>
      <c r="AD13" s="43">
        <f t="shared" si="7"/>
        <v>0</v>
      </c>
      <c r="AE13" s="43">
        <f t="shared" si="8"/>
        <v>1</v>
      </c>
      <c r="AF13" s="43">
        <f t="shared" si="8"/>
        <v>0</v>
      </c>
      <c r="AG13" s="43">
        <f t="shared" si="9"/>
        <v>0</v>
      </c>
      <c r="AH13" s="43">
        <f t="shared" si="10"/>
        <v>0.42857142857142855</v>
      </c>
    </row>
    <row r="14" spans="1:34" ht="14.2" customHeight="1" x14ac:dyDescent="0.35">
      <c r="A14" s="451" t="s">
        <v>330</v>
      </c>
      <c r="B14" s="110" t="s">
        <v>418</v>
      </c>
      <c r="C14" s="113">
        <v>140.6</v>
      </c>
      <c r="D14" s="111">
        <v>14.88</v>
      </c>
      <c r="E14" s="111">
        <v>60.48769231</v>
      </c>
      <c r="F14" s="112">
        <v>159.5604396</v>
      </c>
      <c r="G14" s="113">
        <v>148.80865560000001</v>
      </c>
      <c r="H14" s="113">
        <v>63.967256169999999</v>
      </c>
      <c r="I14" s="113">
        <v>77.280459440000001</v>
      </c>
      <c r="J14" s="113">
        <v>160.54396800000001</v>
      </c>
      <c r="K14" s="113">
        <v>197.40881830000001</v>
      </c>
      <c r="L14" s="113">
        <v>147.36371310000001</v>
      </c>
      <c r="M14" s="113">
        <v>233.3718715</v>
      </c>
      <c r="N14" s="113">
        <v>112.69525899999999</v>
      </c>
      <c r="O14" s="113">
        <v>134.00110470000001</v>
      </c>
      <c r="P14" s="113">
        <v>202.78626980000001</v>
      </c>
      <c r="Q14" s="113">
        <v>48.624859469999997</v>
      </c>
      <c r="R14" s="113">
        <v>129.5187837</v>
      </c>
      <c r="S14" s="113">
        <v>152.86543950000001</v>
      </c>
      <c r="T14" s="43">
        <f t="shared" si="0"/>
        <v>0</v>
      </c>
      <c r="U14" s="43">
        <f t="shared" si="1"/>
        <v>1</v>
      </c>
      <c r="V14" s="43">
        <f t="shared" si="2"/>
        <v>0</v>
      </c>
      <c r="W14" s="43">
        <f t="shared" si="3"/>
        <v>0</v>
      </c>
      <c r="X14" s="43">
        <f t="shared" si="4"/>
        <v>1</v>
      </c>
      <c r="Y14" s="43">
        <f t="shared" si="5"/>
        <v>0</v>
      </c>
      <c r="Z14" s="43">
        <f t="shared" si="6"/>
        <v>0</v>
      </c>
      <c r="AA14" s="43">
        <f t="shared" si="6"/>
        <v>0</v>
      </c>
      <c r="AB14" s="43">
        <f t="shared" si="6"/>
        <v>0</v>
      </c>
      <c r="AC14" s="43">
        <f t="shared" si="6"/>
        <v>0</v>
      </c>
      <c r="AD14" s="43">
        <f t="shared" si="7"/>
        <v>0</v>
      </c>
      <c r="AE14" s="43">
        <f t="shared" si="8"/>
        <v>0</v>
      </c>
      <c r="AF14" s="43">
        <f t="shared" si="8"/>
        <v>0</v>
      </c>
      <c r="AG14" s="43">
        <f t="shared" si="9"/>
        <v>1</v>
      </c>
      <c r="AH14" s="43">
        <f t="shared" si="10"/>
        <v>0.21428571428571427</v>
      </c>
    </row>
    <row r="15" spans="1:34" ht="14.2" customHeight="1" x14ac:dyDescent="0.35">
      <c r="A15" s="446" t="s">
        <v>330</v>
      </c>
      <c r="B15" s="447" t="s">
        <v>424</v>
      </c>
      <c r="C15" s="448">
        <v>140.1</v>
      </c>
      <c r="D15" s="449">
        <v>14.835699999999999</v>
      </c>
      <c r="E15" s="449">
        <v>60.19230769</v>
      </c>
      <c r="F15" s="450">
        <v>167.4162187</v>
      </c>
      <c r="G15" s="448">
        <v>125.72520590000001</v>
      </c>
      <c r="H15" s="448">
        <v>90.34678925</v>
      </c>
      <c r="I15" s="448">
        <v>71.817911159999994</v>
      </c>
      <c r="J15" s="448">
        <v>163.02366929999999</v>
      </c>
      <c r="K15" s="448">
        <v>188.61838270000001</v>
      </c>
      <c r="L15" s="448">
        <v>167.3363095</v>
      </c>
      <c r="M15" s="448">
        <v>236.49329449999999</v>
      </c>
      <c r="N15" s="448">
        <v>73.984668999999997</v>
      </c>
      <c r="O15" s="448">
        <v>139.37037789999999</v>
      </c>
      <c r="P15" s="448">
        <v>201.68012640000001</v>
      </c>
      <c r="Q15" s="448">
        <v>40.774852070000001</v>
      </c>
      <c r="R15" s="448">
        <v>157.02720529999999</v>
      </c>
      <c r="S15" s="448">
        <v>138.27982750000001</v>
      </c>
      <c r="T15" s="43">
        <f t="shared" si="0"/>
        <v>0</v>
      </c>
      <c r="U15" s="43">
        <f t="shared" si="1"/>
        <v>0</v>
      </c>
      <c r="V15" s="43">
        <f t="shared" si="2"/>
        <v>0</v>
      </c>
      <c r="W15" s="43">
        <f t="shared" si="3"/>
        <v>0</v>
      </c>
      <c r="X15" s="43">
        <f t="shared" si="4"/>
        <v>1</v>
      </c>
      <c r="Y15" s="43">
        <f t="shared" si="5"/>
        <v>0</v>
      </c>
      <c r="Z15" s="43">
        <f t="shared" si="6"/>
        <v>0</v>
      </c>
      <c r="AA15" s="43">
        <f t="shared" si="6"/>
        <v>1</v>
      </c>
      <c r="AB15" s="43">
        <f t="shared" si="6"/>
        <v>0</v>
      </c>
      <c r="AC15" s="43">
        <f t="shared" si="6"/>
        <v>0</v>
      </c>
      <c r="AD15" s="43">
        <f t="shared" si="7"/>
        <v>0</v>
      </c>
      <c r="AE15" s="43">
        <f t="shared" si="8"/>
        <v>0</v>
      </c>
      <c r="AF15" s="43">
        <f t="shared" si="8"/>
        <v>1</v>
      </c>
      <c r="AG15" s="43">
        <f t="shared" si="9"/>
        <v>0</v>
      </c>
      <c r="AH15" s="43">
        <f t="shared" si="10"/>
        <v>0.21428571428571427</v>
      </c>
    </row>
    <row r="16" spans="1:34" ht="14.2" customHeight="1" x14ac:dyDescent="0.35">
      <c r="A16" s="451" t="s">
        <v>330</v>
      </c>
      <c r="B16" s="110" t="s">
        <v>360</v>
      </c>
      <c r="C16" s="113">
        <v>139.1</v>
      </c>
      <c r="D16" s="111">
        <v>14.936199999999999</v>
      </c>
      <c r="E16" s="111">
        <v>60.26923077</v>
      </c>
      <c r="F16" s="112">
        <v>179.4508199</v>
      </c>
      <c r="G16" s="113" t="s">
        <v>712</v>
      </c>
      <c r="H16" s="113">
        <v>66.053470989999994</v>
      </c>
      <c r="I16" s="113">
        <v>48.914554559999999</v>
      </c>
      <c r="J16" s="113">
        <v>150.4727833</v>
      </c>
      <c r="K16" s="113">
        <v>202.6564956</v>
      </c>
      <c r="L16" s="113">
        <v>165.40688979999999</v>
      </c>
      <c r="M16" s="113">
        <v>228.89173</v>
      </c>
      <c r="N16" s="113">
        <v>72.433425909999997</v>
      </c>
      <c r="O16" s="113">
        <v>134.56378839999999</v>
      </c>
      <c r="P16" s="113">
        <v>213.6156742</v>
      </c>
      <c r="Q16" s="113">
        <v>43.594191520000003</v>
      </c>
      <c r="R16" s="113">
        <v>151.06197169999999</v>
      </c>
      <c r="S16" s="113">
        <v>155.97349740000001</v>
      </c>
      <c r="T16" s="43">
        <f t="shared" si="0"/>
        <v>1</v>
      </c>
      <c r="U16" s="43">
        <f t="shared" si="1"/>
        <v>1</v>
      </c>
      <c r="V16" s="43">
        <f t="shared" si="2"/>
        <v>0</v>
      </c>
      <c r="W16" s="43">
        <f t="shared" si="3"/>
        <v>0</v>
      </c>
      <c r="X16" s="43">
        <f t="shared" si="4"/>
        <v>0</v>
      </c>
      <c r="Y16" s="43">
        <f t="shared" si="5"/>
        <v>0</v>
      </c>
      <c r="Z16" s="43">
        <f t="shared" si="6"/>
        <v>0</v>
      </c>
      <c r="AA16" s="43">
        <f t="shared" si="6"/>
        <v>0</v>
      </c>
      <c r="AB16" s="43">
        <f t="shared" si="6"/>
        <v>0</v>
      </c>
      <c r="AC16" s="43">
        <f t="shared" si="6"/>
        <v>0</v>
      </c>
      <c r="AD16" s="43">
        <f t="shared" si="7"/>
        <v>1</v>
      </c>
      <c r="AE16" s="43">
        <f t="shared" si="8"/>
        <v>0</v>
      </c>
      <c r="AF16" s="43">
        <f t="shared" si="8"/>
        <v>1</v>
      </c>
      <c r="AG16" s="43">
        <f t="shared" si="9"/>
        <v>1</v>
      </c>
      <c r="AH16" s="43">
        <f t="shared" si="10"/>
        <v>0.35714285714285715</v>
      </c>
    </row>
    <row r="17" spans="1:34" ht="14.2" customHeight="1" x14ac:dyDescent="0.35">
      <c r="A17" s="446" t="s">
        <v>14</v>
      </c>
      <c r="B17" s="447" t="s">
        <v>288</v>
      </c>
      <c r="C17" s="448">
        <v>132.19999999999999</v>
      </c>
      <c r="D17" s="449">
        <v>14.6257</v>
      </c>
      <c r="E17" s="449">
        <v>60.265384619999999</v>
      </c>
      <c r="F17" s="450">
        <v>179.60777680000001</v>
      </c>
      <c r="G17" s="448">
        <v>143.9837029</v>
      </c>
      <c r="H17" s="448">
        <v>84.359825049999998</v>
      </c>
      <c r="I17" s="448">
        <v>40.186079620000001</v>
      </c>
      <c r="J17" s="448">
        <v>155.40940749999999</v>
      </c>
      <c r="K17" s="448">
        <v>166.46783569999999</v>
      </c>
      <c r="L17" s="448">
        <v>131.78412979999999</v>
      </c>
      <c r="M17" s="448">
        <v>214.9294902</v>
      </c>
      <c r="N17" s="448">
        <v>59.061910400000002</v>
      </c>
      <c r="O17" s="448">
        <v>140.8338262</v>
      </c>
      <c r="P17" s="448">
        <v>193.39536419999999</v>
      </c>
      <c r="Q17" s="448">
        <v>33.850540199999998</v>
      </c>
      <c r="R17" s="448">
        <v>146.3589436</v>
      </c>
      <c r="S17" s="448">
        <v>160.3756352</v>
      </c>
      <c r="T17" s="43">
        <f t="shared" si="0"/>
        <v>1</v>
      </c>
      <c r="U17" s="43">
        <f t="shared" si="1"/>
        <v>0</v>
      </c>
      <c r="V17" s="43">
        <f t="shared" si="2"/>
        <v>0</v>
      </c>
      <c r="W17" s="43">
        <f t="shared" si="3"/>
        <v>0</v>
      </c>
      <c r="X17" s="43">
        <f t="shared" si="4"/>
        <v>0</v>
      </c>
      <c r="Y17" s="43">
        <f t="shared" si="5"/>
        <v>0</v>
      </c>
      <c r="Z17" s="43">
        <f t="shared" si="6"/>
        <v>0</v>
      </c>
      <c r="AA17" s="43">
        <f t="shared" si="6"/>
        <v>0</v>
      </c>
      <c r="AB17" s="43">
        <f t="shared" si="6"/>
        <v>0</v>
      </c>
      <c r="AC17" s="43">
        <f t="shared" si="6"/>
        <v>0</v>
      </c>
      <c r="AD17" s="43">
        <f t="shared" si="7"/>
        <v>0</v>
      </c>
      <c r="AE17" s="43">
        <f t="shared" si="8"/>
        <v>0</v>
      </c>
      <c r="AF17" s="43">
        <f t="shared" si="8"/>
        <v>0</v>
      </c>
      <c r="AG17" s="43">
        <f t="shared" si="9"/>
        <v>1</v>
      </c>
      <c r="AH17" s="43">
        <f t="shared" si="10"/>
        <v>0.14285714285714285</v>
      </c>
    </row>
    <row r="18" spans="1:34" ht="11.95" customHeight="1" thickBot="1" x14ac:dyDescent="0.45">
      <c r="A18" s="31"/>
      <c r="B18" s="31" t="s">
        <v>16</v>
      </c>
      <c r="C18" s="32">
        <v>150.94285714285712</v>
      </c>
      <c r="D18" s="79">
        <v>14.665350000000002</v>
      </c>
      <c r="E18" s="79">
        <v>60.706904763571437</v>
      </c>
      <c r="F18" s="92">
        <v>177.28060873571431</v>
      </c>
      <c r="G18" s="32">
        <v>146.18752893636363</v>
      </c>
      <c r="H18" s="32">
        <v>116.75498765785714</v>
      </c>
      <c r="I18" s="32">
        <v>83.228726092307696</v>
      </c>
      <c r="J18" s="32">
        <v>158.11908068571424</v>
      </c>
      <c r="K18" s="32">
        <v>207.71613005384614</v>
      </c>
      <c r="L18" s="32">
        <v>172.06580712857141</v>
      </c>
      <c r="M18" s="32">
        <v>233.90227220714289</v>
      </c>
      <c r="N18" s="32">
        <v>121.27026750000002</v>
      </c>
      <c r="O18" s="32">
        <v>143.44794165000002</v>
      </c>
      <c r="P18" s="32">
        <v>208.99133365714286</v>
      </c>
      <c r="Q18" s="32">
        <v>50.306613083571428</v>
      </c>
      <c r="R18" s="32">
        <v>146.42769471538463</v>
      </c>
      <c r="S18" s="32">
        <v>146.65861262857146</v>
      </c>
    </row>
    <row r="19" spans="1:34" ht="11.95" customHeight="1" x14ac:dyDescent="0.35">
      <c r="A19" s="19"/>
      <c r="B19" s="44"/>
      <c r="C19" s="40"/>
      <c r="D19" s="41"/>
      <c r="G19" s="118"/>
      <c r="H19" s="118"/>
      <c r="I19" s="118"/>
      <c r="J19" s="118"/>
      <c r="K19" s="118"/>
      <c r="L19" s="118"/>
    </row>
    <row r="20" spans="1:34" ht="11.95" customHeight="1" x14ac:dyDescent="0.4">
      <c r="A20" s="19"/>
      <c r="B20" s="45"/>
      <c r="C20" s="40"/>
      <c r="D20" s="41"/>
      <c r="G20" s="118"/>
      <c r="H20" s="118"/>
      <c r="I20" s="118"/>
      <c r="J20" s="118"/>
      <c r="K20" s="118"/>
      <c r="L20" s="118"/>
    </row>
    <row r="21" spans="1:34" ht="11.95" customHeight="1" x14ac:dyDescent="0.35">
      <c r="A21" s="19"/>
      <c r="B21" s="40"/>
      <c r="C21" s="40"/>
      <c r="D21" s="40"/>
      <c r="E21" s="40"/>
      <c r="F21" s="40"/>
      <c r="G21" s="40"/>
      <c r="H21" s="40"/>
      <c r="R21" s="43" t="s">
        <v>34</v>
      </c>
    </row>
    <row r="22" spans="1:34" ht="11.95" customHeight="1" x14ac:dyDescent="0.4">
      <c r="A22" s="19"/>
      <c r="B22" s="45"/>
      <c r="C22" s="45"/>
      <c r="D22" s="45"/>
      <c r="E22" s="45"/>
      <c r="F22" s="45"/>
      <c r="G22" s="45"/>
      <c r="H22" s="45"/>
      <c r="I22" s="45"/>
      <c r="J22" s="45"/>
      <c r="K22" s="45"/>
      <c r="L22" s="45"/>
    </row>
    <row r="23" spans="1:34" ht="11.95" customHeight="1" x14ac:dyDescent="0.35">
      <c r="A23" s="19"/>
    </row>
    <row r="24" spans="1:34" ht="11.95" customHeight="1" x14ac:dyDescent="0.35">
      <c r="A24" s="19"/>
    </row>
    <row r="25" spans="1:34" ht="11.95" customHeight="1" x14ac:dyDescent="0.35"/>
    <row r="26" spans="1:34" ht="11.95" customHeight="1" x14ac:dyDescent="0.35">
      <c r="J26" s="109"/>
      <c r="Q26" s="43" t="s">
        <v>34</v>
      </c>
    </row>
    <row r="27" spans="1:34" ht="11.95" customHeight="1" x14ac:dyDescent="0.35">
      <c r="G27" s="43" t="s">
        <v>34</v>
      </c>
    </row>
    <row r="28" spans="1:34" ht="11.95" customHeight="1" x14ac:dyDescent="0.35">
      <c r="K28" s="43" t="s">
        <v>34</v>
      </c>
    </row>
    <row r="29" spans="1:34" ht="11.95" customHeight="1" x14ac:dyDescent="0.35">
      <c r="F29" s="109"/>
      <c r="G29" s="109"/>
      <c r="H29" s="109"/>
      <c r="I29" s="109"/>
      <c r="J29" s="109"/>
      <c r="K29" s="109"/>
      <c r="L29" s="109"/>
    </row>
    <row r="30" spans="1:34" ht="11.95" customHeight="1" x14ac:dyDescent="0.35"/>
    <row r="31" spans="1:34" ht="11.95" customHeight="1" x14ac:dyDescent="0.35"/>
    <row r="32" spans="1:34" ht="11.95" customHeight="1" x14ac:dyDescent="0.35">
      <c r="F32" s="119"/>
      <c r="G32" s="119"/>
      <c r="H32" s="119"/>
    </row>
    <row r="33" ht="11.95" customHeight="1" x14ac:dyDescent="0.35"/>
  </sheetData>
  <mergeCells count="1">
    <mergeCell ref="A1:L1"/>
  </mergeCells>
  <conditionalFormatting sqref="A4:A17">
    <cfRule type="containsText" priority="17" stopIfTrue="1" operator="containsText" text="AA">
      <formula>NOT(ISERROR(SEARCH("AA",A4)))</formula>
    </cfRule>
    <cfRule type="containsText" dxfId="819" priority="18" operator="containsText" text="A">
      <formula>NOT(ISERROR(SEARCH("A",A4)))</formula>
    </cfRule>
  </conditionalFormatting>
  <conditionalFormatting sqref="F4:F17">
    <cfRule type="top10" dxfId="818" priority="898" rank="1"/>
    <cfRule type="aboveAverage" dxfId="817" priority="899"/>
  </conditionalFormatting>
  <conditionalFormatting sqref="G4:G17">
    <cfRule type="top10" dxfId="816" priority="900" rank="1"/>
    <cfRule type="aboveAverage" dxfId="815" priority="901"/>
  </conditionalFormatting>
  <conditionalFormatting sqref="I4:I17">
    <cfRule type="top10" dxfId="814" priority="902" rank="1"/>
    <cfRule type="aboveAverage" dxfId="813" priority="903"/>
  </conditionalFormatting>
  <conditionalFormatting sqref="J4:J17">
    <cfRule type="top10" dxfId="812" priority="904" rank="1"/>
    <cfRule type="aboveAverage" dxfId="811" priority="905"/>
  </conditionalFormatting>
  <conditionalFormatting sqref="K4:K17">
    <cfRule type="top10" dxfId="810" priority="906" rank="1"/>
    <cfRule type="aboveAverage" dxfId="809" priority="907"/>
  </conditionalFormatting>
  <conditionalFormatting sqref="L4:L17">
    <cfRule type="top10" dxfId="808" priority="908" rank="1"/>
    <cfRule type="aboveAverage" dxfId="807" priority="909"/>
  </conditionalFormatting>
  <conditionalFormatting sqref="S4:S17">
    <cfRule type="top10" dxfId="806" priority="910" rank="1"/>
    <cfRule type="aboveAverage" dxfId="805" priority="911"/>
  </conditionalFormatting>
  <conditionalFormatting sqref="C4:C17">
    <cfRule type="top10" dxfId="804" priority="912" rank="1"/>
    <cfRule type="aboveAverage" dxfId="803" priority="913"/>
  </conditionalFormatting>
  <conditionalFormatting sqref="H4:H17">
    <cfRule type="top10" dxfId="802" priority="13" rank="1"/>
    <cfRule type="aboveAverage" dxfId="801" priority="14"/>
  </conditionalFormatting>
  <conditionalFormatting sqref="R4:R17">
    <cfRule type="top10" dxfId="800" priority="11" rank="1"/>
  </conditionalFormatting>
  <conditionalFormatting sqref="P4:P17">
    <cfRule type="top10" dxfId="799" priority="9" rank="1"/>
    <cfRule type="aboveAverage" dxfId="798" priority="10"/>
  </conditionalFormatting>
  <conditionalFormatting sqref="O4:O17">
    <cfRule type="top10" dxfId="797" priority="7" rank="1"/>
    <cfRule type="aboveAverage" dxfId="796" priority="8"/>
  </conditionalFormatting>
  <conditionalFormatting sqref="N4:N17">
    <cfRule type="top10" dxfId="795" priority="5" rank="1"/>
    <cfRule type="aboveAverage" dxfId="794" priority="6"/>
  </conditionalFormatting>
  <conditionalFormatting sqref="M4:M17">
    <cfRule type="top10" dxfId="793" priority="3" rank="1"/>
    <cfRule type="aboveAverage" dxfId="792" priority="4"/>
  </conditionalFormatting>
  <conditionalFormatting sqref="R4:R17">
    <cfRule type="aboveAverage" dxfId="791" priority="12"/>
  </conditionalFormatting>
  <conditionalFormatting sqref="Q4:Q17">
    <cfRule type="top10" dxfId="790" priority="1" rank="1"/>
    <cfRule type="aboveAverage" dxfId="789" priority="2"/>
  </conditionalFormatting>
  <pageMargins left="0.5" right="0.5" top="0.5" bottom="0.5" header="0.3" footer="0.3"/>
  <pageSetup paperSize="5"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59999389629810485"/>
    <pageSetUpPr fitToPage="1"/>
  </sheetPr>
  <dimension ref="A1:O25"/>
  <sheetViews>
    <sheetView zoomScaleNormal="100" workbookViewId="0">
      <selection sqref="A1:O1"/>
    </sheetView>
  </sheetViews>
  <sheetFormatPr defaultColWidth="9.19921875" defaultRowHeight="12.75" x14ac:dyDescent="0.35"/>
  <cols>
    <col min="1" max="1" width="32.53125" style="12" customWidth="1"/>
    <col min="2" max="3" width="12.46484375" style="12" customWidth="1"/>
    <col min="4" max="7" width="10.46484375" style="12" customWidth="1"/>
    <col min="8" max="11" width="11.46484375" style="12" customWidth="1"/>
    <col min="12" max="12" width="11.19921875" style="12" customWidth="1"/>
    <col min="13" max="13" width="10.46484375" style="12" customWidth="1"/>
    <col min="14" max="15" width="11.46484375" style="12" customWidth="1"/>
    <col min="16" max="16384" width="9.19921875" style="12"/>
  </cols>
  <sheetData>
    <row r="1" spans="1:15" ht="30" customHeight="1" thickBot="1" x14ac:dyDescent="0.45">
      <c r="A1" s="731" t="s">
        <v>388</v>
      </c>
      <c r="B1" s="731"/>
      <c r="C1" s="731"/>
      <c r="D1" s="731"/>
      <c r="E1" s="731"/>
      <c r="F1" s="731"/>
      <c r="G1" s="731"/>
      <c r="H1" s="731"/>
      <c r="I1" s="731"/>
      <c r="J1" s="731"/>
      <c r="K1" s="731"/>
      <c r="L1" s="731"/>
      <c r="M1" s="731"/>
      <c r="N1" s="731"/>
      <c r="O1" s="731"/>
    </row>
    <row r="2" spans="1:15" ht="13.5" thickBot="1" x14ac:dyDescent="0.45">
      <c r="A2" s="33"/>
      <c r="B2" s="33"/>
      <c r="C2" s="33"/>
      <c r="D2" s="728" t="s">
        <v>31</v>
      </c>
      <c r="E2" s="729"/>
      <c r="F2" s="729"/>
      <c r="G2" s="730"/>
      <c r="H2" s="728" t="s">
        <v>29</v>
      </c>
      <c r="I2" s="729"/>
      <c r="J2" s="729"/>
      <c r="K2" s="729"/>
      <c r="L2" s="728" t="s">
        <v>30</v>
      </c>
      <c r="M2" s="729"/>
      <c r="N2" s="729"/>
      <c r="O2" s="729"/>
    </row>
    <row r="3" spans="1:15" ht="47.2" customHeight="1" x14ac:dyDescent="0.4">
      <c r="A3" s="30" t="s">
        <v>630</v>
      </c>
      <c r="B3" s="29" t="s">
        <v>626</v>
      </c>
      <c r="C3" s="29" t="s">
        <v>627</v>
      </c>
      <c r="D3" s="95" t="s">
        <v>52</v>
      </c>
      <c r="E3" s="88" t="s">
        <v>77</v>
      </c>
      <c r="F3" s="88" t="s">
        <v>78</v>
      </c>
      <c r="G3" s="294" t="s">
        <v>289</v>
      </c>
      <c r="H3" s="95" t="s">
        <v>81</v>
      </c>
      <c r="I3" s="88" t="s">
        <v>77</v>
      </c>
      <c r="J3" s="88" t="s">
        <v>78</v>
      </c>
      <c r="K3" s="88" t="s">
        <v>290</v>
      </c>
      <c r="L3" s="343" t="s">
        <v>80</v>
      </c>
      <c r="M3" s="88" t="s">
        <v>77</v>
      </c>
      <c r="N3" s="88" t="s">
        <v>78</v>
      </c>
      <c r="O3" s="88" t="s">
        <v>290</v>
      </c>
    </row>
    <row r="4" spans="1:15" s="34" customFormat="1" ht="65.650000000000006" hidden="1" x14ac:dyDescent="0.4">
      <c r="A4" s="80" t="s">
        <v>51</v>
      </c>
      <c r="B4" s="81" t="s">
        <v>92</v>
      </c>
      <c r="C4" s="81" t="s">
        <v>93</v>
      </c>
      <c r="D4" s="95" t="s">
        <v>174</v>
      </c>
      <c r="E4" s="88" t="s">
        <v>175</v>
      </c>
      <c r="F4" s="88" t="s">
        <v>176</v>
      </c>
      <c r="G4" s="294" t="s">
        <v>298</v>
      </c>
      <c r="H4" s="95" t="s">
        <v>171</v>
      </c>
      <c r="I4" s="88" t="s">
        <v>172</v>
      </c>
      <c r="J4" s="88" t="s">
        <v>173</v>
      </c>
      <c r="K4" s="120" t="s">
        <v>300</v>
      </c>
      <c r="L4" s="95" t="s">
        <v>168</v>
      </c>
      <c r="M4" s="88" t="s">
        <v>169</v>
      </c>
      <c r="N4" s="88" t="s">
        <v>170</v>
      </c>
      <c r="O4" s="88" t="s">
        <v>299</v>
      </c>
    </row>
    <row r="5" spans="1:15" x14ac:dyDescent="0.35">
      <c r="A5" s="54" t="s">
        <v>587</v>
      </c>
      <c r="B5" s="54" t="s">
        <v>13</v>
      </c>
      <c r="C5" s="54" t="s">
        <v>37</v>
      </c>
      <c r="D5" s="121">
        <f t="shared" ref="D5:D14" si="0">AVERAGE(L5,H5)</f>
        <v>158.62</v>
      </c>
      <c r="E5" s="57">
        <f t="shared" ref="E5:E14" si="1">AVERAGE(M5,I5)</f>
        <v>16.248150000000003</v>
      </c>
      <c r="F5" s="57">
        <f t="shared" ref="F5:F14" si="2">AVERAGE(N5,J5)</f>
        <v>57.64</v>
      </c>
      <c r="G5" s="123" t="str">
        <f t="shared" ref="G5:G14" si="3">IF(AND(O5="*",K5="*"),"*","")</f>
        <v/>
      </c>
      <c r="H5" s="121">
        <v>161.13999999999999</v>
      </c>
      <c r="I5" s="57">
        <v>18.081700000000001</v>
      </c>
      <c r="J5" s="57">
        <v>55.5</v>
      </c>
      <c r="K5" s="57" t="s">
        <v>690</v>
      </c>
      <c r="L5" s="344">
        <v>156.1</v>
      </c>
      <c r="M5" s="56">
        <v>14.4146</v>
      </c>
      <c r="N5" s="56">
        <v>59.78</v>
      </c>
      <c r="O5" s="56"/>
    </row>
    <row r="6" spans="1:15" x14ac:dyDescent="0.35">
      <c r="A6" s="54" t="s">
        <v>701</v>
      </c>
      <c r="B6" s="54" t="s">
        <v>13</v>
      </c>
      <c r="C6" s="54" t="s">
        <v>37</v>
      </c>
      <c r="D6" s="121">
        <f t="shared" si="0"/>
        <v>156.715</v>
      </c>
      <c r="E6" s="57">
        <f t="shared" si="1"/>
        <v>16.220649999999999</v>
      </c>
      <c r="F6" s="57">
        <f t="shared" si="2"/>
        <v>57.501233335000002</v>
      </c>
      <c r="G6" s="123" t="str">
        <f t="shared" si="3"/>
        <v/>
      </c>
      <c r="H6" s="121">
        <v>157.33000000000001</v>
      </c>
      <c r="I6" s="57">
        <v>18.162099999999999</v>
      </c>
      <c r="J6" s="57">
        <v>54.333300000000001</v>
      </c>
      <c r="K6" s="57" t="s">
        <v>690</v>
      </c>
      <c r="L6" s="344">
        <v>156.1</v>
      </c>
      <c r="M6" s="56">
        <v>14.279199999999999</v>
      </c>
      <c r="N6" s="56">
        <v>60.669166670000003</v>
      </c>
      <c r="O6" s="56"/>
    </row>
    <row r="7" spans="1:15" x14ac:dyDescent="0.35">
      <c r="A7" s="345" t="s">
        <v>696</v>
      </c>
      <c r="B7" s="345" t="s">
        <v>203</v>
      </c>
      <c r="C7" s="345" t="s">
        <v>233</v>
      </c>
      <c r="D7" s="346">
        <f t="shared" si="0"/>
        <v>153.45499999999998</v>
      </c>
      <c r="E7" s="347">
        <f t="shared" si="1"/>
        <v>16.511649999999999</v>
      </c>
      <c r="F7" s="347">
        <f t="shared" si="2"/>
        <v>58.334615384999999</v>
      </c>
      <c r="G7" s="348" t="str">
        <f t="shared" si="3"/>
        <v>*</v>
      </c>
      <c r="H7" s="346">
        <v>148.71</v>
      </c>
      <c r="I7" s="347">
        <v>18.1983</v>
      </c>
      <c r="J7" s="347">
        <v>56.3</v>
      </c>
      <c r="K7" s="347" t="s">
        <v>690</v>
      </c>
      <c r="L7" s="349">
        <v>158.19999999999999</v>
      </c>
      <c r="M7" s="350">
        <v>14.824999999999999</v>
      </c>
      <c r="N7" s="350">
        <v>60.369230770000001</v>
      </c>
      <c r="O7" s="350" t="s">
        <v>690</v>
      </c>
    </row>
    <row r="8" spans="1:15" x14ac:dyDescent="0.35">
      <c r="A8" s="345" t="s">
        <v>698</v>
      </c>
      <c r="B8" s="345" t="s">
        <v>13</v>
      </c>
      <c r="C8" s="345" t="s">
        <v>233</v>
      </c>
      <c r="D8" s="346">
        <f t="shared" si="0"/>
        <v>166.24</v>
      </c>
      <c r="E8" s="347">
        <f t="shared" si="1"/>
        <v>16.353149999999999</v>
      </c>
      <c r="F8" s="347">
        <f t="shared" si="2"/>
        <v>58.087965385000004</v>
      </c>
      <c r="G8" s="348" t="str">
        <f t="shared" si="3"/>
        <v>*</v>
      </c>
      <c r="H8" s="346">
        <v>162.18</v>
      </c>
      <c r="I8" s="347">
        <v>18.3142</v>
      </c>
      <c r="J8" s="347">
        <v>54.366700000000002</v>
      </c>
      <c r="K8" s="347" t="s">
        <v>690</v>
      </c>
      <c r="L8" s="349">
        <v>170.3</v>
      </c>
      <c r="M8" s="350">
        <v>14.392099999999999</v>
      </c>
      <c r="N8" s="350">
        <v>61.809230769999999</v>
      </c>
      <c r="O8" s="350" t="s">
        <v>690</v>
      </c>
    </row>
    <row r="9" spans="1:15" x14ac:dyDescent="0.35">
      <c r="A9" s="54" t="s">
        <v>416</v>
      </c>
      <c r="B9" s="54" t="s">
        <v>13</v>
      </c>
      <c r="C9" s="54" t="s">
        <v>233</v>
      </c>
      <c r="D9" s="121">
        <f t="shared" si="0"/>
        <v>156.91499999999999</v>
      </c>
      <c r="E9" s="57">
        <f t="shared" si="1"/>
        <v>16.5793</v>
      </c>
      <c r="F9" s="57">
        <f t="shared" si="2"/>
        <v>57.807900000000004</v>
      </c>
      <c r="G9" s="123" t="str">
        <f t="shared" si="3"/>
        <v/>
      </c>
      <c r="H9" s="121">
        <v>158.72999999999999</v>
      </c>
      <c r="I9" s="57">
        <v>18.602399999999999</v>
      </c>
      <c r="J9" s="57">
        <v>55.7333</v>
      </c>
      <c r="K9" s="57" t="s">
        <v>690</v>
      </c>
      <c r="L9" s="344">
        <v>155.1</v>
      </c>
      <c r="M9" s="56">
        <v>14.5562</v>
      </c>
      <c r="N9" s="56">
        <v>59.8825</v>
      </c>
      <c r="O9" s="56"/>
    </row>
    <row r="10" spans="1:15" x14ac:dyDescent="0.35">
      <c r="A10" s="54" t="s">
        <v>600</v>
      </c>
      <c r="B10" s="54" t="s">
        <v>13</v>
      </c>
      <c r="C10" s="54" t="s">
        <v>37</v>
      </c>
      <c r="D10" s="121">
        <f t="shared" si="0"/>
        <v>150.85500000000002</v>
      </c>
      <c r="E10" s="57">
        <f t="shared" si="1"/>
        <v>16.404900000000001</v>
      </c>
      <c r="F10" s="57">
        <f t="shared" si="2"/>
        <v>57.78434231</v>
      </c>
      <c r="G10" s="123" t="str">
        <f t="shared" si="3"/>
        <v/>
      </c>
      <c r="H10" s="121">
        <v>155.31</v>
      </c>
      <c r="I10" s="57">
        <v>17.746200000000002</v>
      </c>
      <c r="J10" s="57">
        <v>55.133299999999998</v>
      </c>
      <c r="K10" s="57" t="s">
        <v>690</v>
      </c>
      <c r="L10" s="344">
        <v>146.4</v>
      </c>
      <c r="M10" s="56">
        <v>15.063599999999999</v>
      </c>
      <c r="N10" s="56">
        <v>60.435384620000001</v>
      </c>
      <c r="O10" s="56"/>
    </row>
    <row r="11" spans="1:15" x14ac:dyDescent="0.35">
      <c r="A11" s="54" t="s">
        <v>612</v>
      </c>
      <c r="B11" s="54" t="s">
        <v>13</v>
      </c>
      <c r="C11" s="54" t="s">
        <v>37</v>
      </c>
      <c r="D11" s="121">
        <f t="shared" si="0"/>
        <v>155.32499999999999</v>
      </c>
      <c r="E11" s="57">
        <f t="shared" si="1"/>
        <v>16.795850000000002</v>
      </c>
      <c r="F11" s="57">
        <f t="shared" si="2"/>
        <v>56.560384615000004</v>
      </c>
      <c r="G11" s="123" t="str">
        <f t="shared" si="3"/>
        <v>*</v>
      </c>
      <c r="H11" s="121">
        <v>151.15</v>
      </c>
      <c r="I11" s="57">
        <v>18.726700000000001</v>
      </c>
      <c r="J11" s="57">
        <v>52.1</v>
      </c>
      <c r="K11" s="57" t="s">
        <v>690</v>
      </c>
      <c r="L11" s="344">
        <v>159.5</v>
      </c>
      <c r="M11" s="56">
        <v>14.865</v>
      </c>
      <c r="N11" s="56">
        <v>61.020769229999999</v>
      </c>
      <c r="O11" s="56" t="s">
        <v>690</v>
      </c>
    </row>
    <row r="12" spans="1:15" x14ac:dyDescent="0.35">
      <c r="A12" s="54" t="s">
        <v>418</v>
      </c>
      <c r="B12" s="54" t="s">
        <v>13</v>
      </c>
      <c r="C12" s="54" t="s">
        <v>37</v>
      </c>
      <c r="D12" s="121">
        <f t="shared" si="0"/>
        <v>151.88499999999999</v>
      </c>
      <c r="E12" s="57">
        <f t="shared" si="1"/>
        <v>16.338350000000002</v>
      </c>
      <c r="F12" s="57">
        <f t="shared" si="2"/>
        <v>55.593846155000001</v>
      </c>
      <c r="G12" s="123" t="str">
        <f t="shared" si="3"/>
        <v/>
      </c>
      <c r="H12" s="121">
        <v>163.16999999999999</v>
      </c>
      <c r="I12" s="57">
        <v>17.796700000000001</v>
      </c>
      <c r="J12" s="57">
        <v>50.7</v>
      </c>
      <c r="K12" s="57" t="s">
        <v>690</v>
      </c>
      <c r="L12" s="344">
        <v>140.6</v>
      </c>
      <c r="M12" s="56">
        <v>14.88</v>
      </c>
      <c r="N12" s="56">
        <v>60.48769231</v>
      </c>
      <c r="O12" s="56"/>
    </row>
    <row r="13" spans="1:15" x14ac:dyDescent="0.35">
      <c r="A13" s="54" t="s">
        <v>508</v>
      </c>
      <c r="B13" s="54" t="s">
        <v>13</v>
      </c>
      <c r="C13" s="54" t="s">
        <v>37</v>
      </c>
      <c r="D13" s="121">
        <f t="shared" si="0"/>
        <v>157.23500000000001</v>
      </c>
      <c r="E13" s="57">
        <f t="shared" si="1"/>
        <v>16.765000000000001</v>
      </c>
      <c r="F13" s="57">
        <f t="shared" si="2"/>
        <v>57.252499999999998</v>
      </c>
      <c r="G13" s="123" t="str">
        <f t="shared" si="3"/>
        <v/>
      </c>
      <c r="H13" s="121">
        <v>159.77000000000001</v>
      </c>
      <c r="I13" s="57">
        <v>18.866199999999999</v>
      </c>
      <c r="J13" s="57">
        <v>53.3</v>
      </c>
      <c r="K13" s="57" t="s">
        <v>690</v>
      </c>
      <c r="L13" s="344">
        <v>154.69999999999999</v>
      </c>
      <c r="M13" s="56">
        <v>14.6638</v>
      </c>
      <c r="N13" s="56">
        <v>61.204999999999998</v>
      </c>
      <c r="O13" s="56"/>
    </row>
    <row r="14" spans="1:15" x14ac:dyDescent="0.35">
      <c r="A14" s="345" t="s">
        <v>505</v>
      </c>
      <c r="B14" s="345" t="s">
        <v>13</v>
      </c>
      <c r="C14" s="345" t="s">
        <v>233</v>
      </c>
      <c r="D14" s="346">
        <f t="shared" si="0"/>
        <v>163.625</v>
      </c>
      <c r="E14" s="347">
        <f t="shared" si="1"/>
        <v>16.04335</v>
      </c>
      <c r="F14" s="347">
        <f t="shared" si="2"/>
        <v>57.329726925000003</v>
      </c>
      <c r="G14" s="348" t="str">
        <f t="shared" si="3"/>
        <v>*</v>
      </c>
      <c r="H14" s="346">
        <v>167.75</v>
      </c>
      <c r="I14" s="347">
        <v>17.924600000000002</v>
      </c>
      <c r="J14" s="347">
        <v>53.333300000000001</v>
      </c>
      <c r="K14" s="347" t="s">
        <v>690</v>
      </c>
      <c r="L14" s="349">
        <v>159.5</v>
      </c>
      <c r="M14" s="350">
        <v>14.162100000000001</v>
      </c>
      <c r="N14" s="350">
        <v>61.326153849999997</v>
      </c>
      <c r="O14" s="350" t="s">
        <v>690</v>
      </c>
    </row>
    <row r="15" spans="1:15" ht="13.5" thickBot="1" x14ac:dyDescent="0.45">
      <c r="A15" s="76" t="s">
        <v>16</v>
      </c>
      <c r="B15" s="76"/>
      <c r="C15" s="76"/>
      <c r="D15" s="122">
        <f>AVERAGE(D5:D14)</f>
        <v>157.08699999999999</v>
      </c>
      <c r="E15" s="78">
        <f>AVERAGE(E5:E14)</f>
        <v>16.426034999999999</v>
      </c>
      <c r="F15" s="78">
        <f>AVERAGE(F5:F14)</f>
        <v>57.389251411000011</v>
      </c>
      <c r="G15" s="124"/>
      <c r="H15" s="122">
        <f>AVERAGE(H5:H14)</f>
        <v>158.52400000000003</v>
      </c>
      <c r="I15" s="78">
        <f>AVERAGE(I5:I14)</f>
        <v>18.241910000000001</v>
      </c>
      <c r="J15" s="78">
        <f>AVERAGE(J5:J14)</f>
        <v>54.079990000000009</v>
      </c>
      <c r="K15" s="78"/>
      <c r="L15" s="122">
        <f>AVERAGE(L5:L14)</f>
        <v>155.65</v>
      </c>
      <c r="M15" s="78">
        <f>AVERAGE(M5:M14)</f>
        <v>14.610159999999999</v>
      </c>
      <c r="N15" s="78">
        <f t="shared" ref="N15" si="4">AVERAGE(N5:N14)</f>
        <v>60.698512821999998</v>
      </c>
      <c r="O15" s="78"/>
    </row>
    <row r="16" spans="1:15" ht="13.15" x14ac:dyDescent="0.4">
      <c r="A16" s="13"/>
      <c r="B16" s="13"/>
      <c r="C16" s="13"/>
      <c r="D16" s="14"/>
      <c r="E16" s="16"/>
      <c r="F16" s="16"/>
      <c r="G16" s="16"/>
      <c r="H16" s="14"/>
      <c r="I16" s="16"/>
      <c r="J16" s="16"/>
      <c r="K16" s="16"/>
      <c r="L16" s="14"/>
      <c r="M16" s="16"/>
      <c r="N16" s="15"/>
      <c r="O16" s="15"/>
    </row>
    <row r="21" spans="5:15" x14ac:dyDescent="0.35">
      <c r="M21" s="15"/>
    </row>
    <row r="22" spans="5:15" ht="14.25" x14ac:dyDescent="0.35">
      <c r="E22" s="17"/>
      <c r="F22" s="17"/>
      <c r="G22" s="17"/>
      <c r="H22" s="17"/>
      <c r="I22" s="17"/>
      <c r="L22" s="17"/>
      <c r="M22" s="17"/>
      <c r="N22" s="17"/>
      <c r="O22" s="17"/>
    </row>
    <row r="25" spans="5:15" x14ac:dyDescent="0.35">
      <c r="N25" s="58" t="s">
        <v>34</v>
      </c>
      <c r="O25" s="58"/>
    </row>
  </sheetData>
  <sortState xmlns:xlrd2="http://schemas.microsoft.com/office/spreadsheetml/2017/richdata2" ref="A5:O14">
    <sortCondition ref="A5:A14"/>
  </sortState>
  <mergeCells count="4">
    <mergeCell ref="A1:O1"/>
    <mergeCell ref="D2:G2"/>
    <mergeCell ref="L2:O2"/>
    <mergeCell ref="H2:K2"/>
  </mergeCells>
  <conditionalFormatting sqref="A5:O14">
    <cfRule type="expression" dxfId="788" priority="1">
      <formula>MOD(ROW(),2)=0</formula>
    </cfRule>
  </conditionalFormatting>
  <pageMargins left="0.5" right="0.5" top="0.5" bottom="0.5" header="0.3" footer="0.3"/>
  <pageSetup paperSize="5" scale="8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tabColor theme="6" tint="0.59999389629810485"/>
  </sheetPr>
  <dimension ref="A1:K69"/>
  <sheetViews>
    <sheetView tabSelected="1" view="pageBreakPreview" topLeftCell="B1" zoomScale="60" zoomScaleNormal="100" workbookViewId="0">
      <selection activeCell="E35" sqref="E35"/>
    </sheetView>
  </sheetViews>
  <sheetFormatPr defaultColWidth="9.19921875" defaultRowHeight="13.15" x14ac:dyDescent="0.4"/>
  <cols>
    <col min="1" max="1" width="9.796875" style="617" hidden="1" customWidth="1"/>
    <col min="2" max="2" width="25.73046875" style="5" customWidth="1"/>
    <col min="3" max="4" width="9.19921875" style="512"/>
    <col min="5" max="5" width="9.53125" style="5" customWidth="1"/>
    <col min="6" max="6" width="11.53125" style="5" customWidth="1"/>
    <col min="7" max="8" width="9.53125" style="5" customWidth="1"/>
    <col min="9" max="9" width="23" style="620" customWidth="1"/>
    <col min="10" max="10" width="23.53125" style="5" customWidth="1"/>
    <col min="11" max="11" width="9.53125" style="18" customWidth="1"/>
    <col min="12" max="16384" width="9.19921875" style="1"/>
  </cols>
  <sheetData>
    <row r="1" spans="1:11" s="506" customFormat="1" ht="30" customHeight="1" thickBot="1" x14ac:dyDescent="0.45">
      <c r="A1" s="227"/>
      <c r="B1" s="733" t="s">
        <v>389</v>
      </c>
      <c r="C1" s="733"/>
      <c r="D1" s="733"/>
      <c r="E1" s="733"/>
      <c r="F1" s="733"/>
      <c r="G1" s="733"/>
      <c r="H1" s="733"/>
      <c r="I1" s="733"/>
    </row>
    <row r="2" spans="1:11" ht="28.15" x14ac:dyDescent="0.4">
      <c r="A2" s="614" t="s">
        <v>209</v>
      </c>
      <c r="B2" s="615" t="s">
        <v>51</v>
      </c>
      <c r="C2" s="615" t="s">
        <v>293</v>
      </c>
      <c r="D2" s="615" t="s">
        <v>199</v>
      </c>
      <c r="E2" s="615" t="s">
        <v>43</v>
      </c>
      <c r="F2" s="615" t="s">
        <v>294</v>
      </c>
      <c r="G2" s="615" t="s">
        <v>11</v>
      </c>
      <c r="H2" s="615" t="s">
        <v>291</v>
      </c>
      <c r="I2" s="615" t="s">
        <v>83</v>
      </c>
      <c r="J2" s="1"/>
      <c r="K2" s="1"/>
    </row>
    <row r="3" spans="1:11" s="19" customFormat="1" ht="12.75" x14ac:dyDescent="0.35">
      <c r="A3" s="616" t="s">
        <v>518</v>
      </c>
      <c r="B3" s="618" t="s">
        <v>584</v>
      </c>
      <c r="C3" s="618" t="s">
        <v>13</v>
      </c>
      <c r="D3" s="618" t="s">
        <v>233</v>
      </c>
      <c r="E3" s="618" t="s">
        <v>12</v>
      </c>
      <c r="F3" s="618" t="s">
        <v>527</v>
      </c>
      <c r="G3" s="618">
        <v>111</v>
      </c>
      <c r="H3" s="618" t="s">
        <v>526</v>
      </c>
      <c r="I3" s="619" t="s">
        <v>529</v>
      </c>
    </row>
    <row r="4" spans="1:11" s="19" customFormat="1" ht="12.75" x14ac:dyDescent="0.35">
      <c r="A4" s="616" t="s">
        <v>519</v>
      </c>
      <c r="B4" s="618" t="s">
        <v>585</v>
      </c>
      <c r="C4" s="618" t="s">
        <v>13</v>
      </c>
      <c r="D4" s="618" t="s">
        <v>37</v>
      </c>
      <c r="E4" s="618" t="s">
        <v>12</v>
      </c>
      <c r="F4" s="618" t="s">
        <v>527</v>
      </c>
      <c r="G4" s="618">
        <v>113</v>
      </c>
      <c r="H4" s="618" t="s">
        <v>526</v>
      </c>
      <c r="I4" s="619" t="s">
        <v>529</v>
      </c>
    </row>
    <row r="5" spans="1:11" s="19" customFormat="1" ht="12.75" x14ac:dyDescent="0.35">
      <c r="A5" s="616" t="s">
        <v>210</v>
      </c>
      <c r="B5" s="618" t="s">
        <v>678</v>
      </c>
      <c r="C5" s="618" t="s">
        <v>13</v>
      </c>
      <c r="D5" s="618" t="s">
        <v>37</v>
      </c>
      <c r="E5" s="618" t="s">
        <v>12</v>
      </c>
      <c r="F5" s="618" t="s">
        <v>527</v>
      </c>
      <c r="G5" s="618">
        <v>115</v>
      </c>
      <c r="H5" s="618" t="s">
        <v>528</v>
      </c>
      <c r="I5" s="619" t="s">
        <v>529</v>
      </c>
    </row>
    <row r="6" spans="1:11" s="19" customFormat="1" ht="12.75" x14ac:dyDescent="0.35">
      <c r="A6" s="616" t="s">
        <v>538</v>
      </c>
      <c r="B6" s="618" t="s">
        <v>586</v>
      </c>
      <c r="C6" s="618" t="s">
        <v>13</v>
      </c>
      <c r="D6" s="618" t="s">
        <v>37</v>
      </c>
      <c r="E6" s="618" t="s">
        <v>82</v>
      </c>
      <c r="F6" s="618" t="s">
        <v>527</v>
      </c>
      <c r="G6" s="618">
        <v>116</v>
      </c>
      <c r="H6" s="618" t="s">
        <v>528</v>
      </c>
      <c r="I6" s="619" t="s">
        <v>529</v>
      </c>
    </row>
    <row r="7" spans="1:11" s="19" customFormat="1" ht="12.75" x14ac:dyDescent="0.35">
      <c r="A7" s="616" t="s">
        <v>539</v>
      </c>
      <c r="B7" s="618" t="s">
        <v>587</v>
      </c>
      <c r="C7" s="618" t="s">
        <v>13</v>
      </c>
      <c r="D7" s="618" t="s">
        <v>37</v>
      </c>
      <c r="E7" s="618" t="s">
        <v>82</v>
      </c>
      <c r="F7" s="618" t="s">
        <v>527</v>
      </c>
      <c r="G7" s="618">
        <v>117</v>
      </c>
      <c r="H7" s="618" t="s">
        <v>530</v>
      </c>
      <c r="I7" s="619" t="s">
        <v>529</v>
      </c>
    </row>
    <row r="8" spans="1:11" s="19" customFormat="1" ht="12.75" x14ac:dyDescent="0.35">
      <c r="A8" s="616" t="s">
        <v>540</v>
      </c>
      <c r="B8" s="618" t="s">
        <v>588</v>
      </c>
      <c r="C8" s="618" t="s">
        <v>13</v>
      </c>
      <c r="D8" s="618" t="s">
        <v>37</v>
      </c>
      <c r="E8" s="618" t="s">
        <v>82</v>
      </c>
      <c r="F8" s="618" t="s">
        <v>527</v>
      </c>
      <c r="G8" s="618">
        <v>120</v>
      </c>
      <c r="H8" s="618" t="s">
        <v>530</v>
      </c>
      <c r="I8" s="619" t="s">
        <v>529</v>
      </c>
    </row>
    <row r="9" spans="1:11" s="19" customFormat="1" ht="12.75" x14ac:dyDescent="0.35">
      <c r="A9" s="616" t="s">
        <v>541</v>
      </c>
      <c r="B9" s="618" t="s">
        <v>589</v>
      </c>
      <c r="C9" s="618" t="s">
        <v>13</v>
      </c>
      <c r="D9" s="618" t="s">
        <v>37</v>
      </c>
      <c r="E9" s="618" t="s">
        <v>82</v>
      </c>
      <c r="F9" s="618" t="s">
        <v>527</v>
      </c>
      <c r="G9" s="618">
        <v>116</v>
      </c>
      <c r="H9" s="618" t="s">
        <v>528</v>
      </c>
      <c r="I9" s="619" t="s">
        <v>427</v>
      </c>
    </row>
    <row r="10" spans="1:11" s="19" customFormat="1" ht="12.75" x14ac:dyDescent="0.35">
      <c r="A10" s="616" t="s">
        <v>542</v>
      </c>
      <c r="B10" s="618" t="s">
        <v>590</v>
      </c>
      <c r="C10" s="618" t="s">
        <v>13</v>
      </c>
      <c r="D10" s="618" t="s">
        <v>37</v>
      </c>
      <c r="E10" s="618" t="s">
        <v>82</v>
      </c>
      <c r="F10" s="618" t="s">
        <v>527</v>
      </c>
      <c r="G10" s="618">
        <v>116</v>
      </c>
      <c r="H10" s="618" t="s">
        <v>528</v>
      </c>
      <c r="I10" s="619" t="s">
        <v>427</v>
      </c>
    </row>
    <row r="11" spans="1:11" s="19" customFormat="1" ht="12.75" x14ac:dyDescent="0.35">
      <c r="A11" s="616" t="s">
        <v>520</v>
      </c>
      <c r="B11" s="618" t="s">
        <v>591</v>
      </c>
      <c r="C11" s="618" t="s">
        <v>13</v>
      </c>
      <c r="D11" s="618" t="s">
        <v>37</v>
      </c>
      <c r="E11" s="618" t="s">
        <v>82</v>
      </c>
      <c r="F11" s="618" t="s">
        <v>527</v>
      </c>
      <c r="G11" s="618">
        <v>109</v>
      </c>
      <c r="H11" s="618" t="s">
        <v>526</v>
      </c>
      <c r="I11" s="619" t="s">
        <v>428</v>
      </c>
    </row>
    <row r="12" spans="1:11" s="19" customFormat="1" ht="12.75" x14ac:dyDescent="0.35">
      <c r="A12" s="616" t="s">
        <v>314</v>
      </c>
      <c r="B12" s="618" t="s">
        <v>592</v>
      </c>
      <c r="C12" s="618" t="s">
        <v>13</v>
      </c>
      <c r="D12" s="618" t="s">
        <v>37</v>
      </c>
      <c r="E12" s="618" t="s">
        <v>82</v>
      </c>
      <c r="F12" s="618" t="s">
        <v>527</v>
      </c>
      <c r="G12" s="618">
        <v>112</v>
      </c>
      <c r="H12" s="618" t="s">
        <v>526</v>
      </c>
      <c r="I12" s="619" t="s">
        <v>428</v>
      </c>
    </row>
    <row r="13" spans="1:11" s="19" customFormat="1" ht="12.75" x14ac:dyDescent="0.35">
      <c r="A13" s="616" t="s">
        <v>315</v>
      </c>
      <c r="B13" s="618" t="s">
        <v>593</v>
      </c>
      <c r="C13" s="618" t="s">
        <v>13</v>
      </c>
      <c r="D13" s="618" t="s">
        <v>233</v>
      </c>
      <c r="E13" s="618" t="s">
        <v>82</v>
      </c>
      <c r="F13" s="618" t="s">
        <v>527</v>
      </c>
      <c r="G13" s="618">
        <v>112</v>
      </c>
      <c r="H13" s="618" t="s">
        <v>526</v>
      </c>
      <c r="I13" s="619" t="s">
        <v>428</v>
      </c>
    </row>
    <row r="14" spans="1:11" s="19" customFormat="1" ht="12.75" x14ac:dyDescent="0.35">
      <c r="A14" s="616" t="s">
        <v>211</v>
      </c>
      <c r="B14" s="618" t="s">
        <v>675</v>
      </c>
      <c r="C14" s="618" t="s">
        <v>13</v>
      </c>
      <c r="D14" s="618" t="s">
        <v>37</v>
      </c>
      <c r="E14" s="618" t="s">
        <v>82</v>
      </c>
      <c r="F14" s="618" t="s">
        <v>527</v>
      </c>
      <c r="G14" s="618">
        <v>115</v>
      </c>
      <c r="H14" s="618" t="s">
        <v>528</v>
      </c>
      <c r="I14" s="619" t="s">
        <v>428</v>
      </c>
    </row>
    <row r="15" spans="1:11" s="19" customFormat="1" ht="12.75" x14ac:dyDescent="0.35">
      <c r="A15" s="616" t="s">
        <v>212</v>
      </c>
      <c r="B15" s="618" t="s">
        <v>680</v>
      </c>
      <c r="C15" s="618" t="s">
        <v>13</v>
      </c>
      <c r="D15" s="618" t="s">
        <v>233</v>
      </c>
      <c r="E15" s="618" t="s">
        <v>82</v>
      </c>
      <c r="F15" s="618" t="s">
        <v>527</v>
      </c>
      <c r="G15" s="618">
        <v>115</v>
      </c>
      <c r="H15" s="618" t="s">
        <v>528</v>
      </c>
      <c r="I15" s="619" t="s">
        <v>428</v>
      </c>
    </row>
    <row r="16" spans="1:11" s="19" customFormat="1" ht="12.75" x14ac:dyDescent="0.35">
      <c r="A16" s="616" t="s">
        <v>213</v>
      </c>
      <c r="B16" s="618" t="s">
        <v>594</v>
      </c>
      <c r="C16" s="618" t="s">
        <v>13</v>
      </c>
      <c r="D16" s="618" t="s">
        <v>37</v>
      </c>
      <c r="E16" s="618" t="s">
        <v>82</v>
      </c>
      <c r="F16" s="618" t="s">
        <v>527</v>
      </c>
      <c r="G16" s="618">
        <v>116</v>
      </c>
      <c r="H16" s="618" t="s">
        <v>528</v>
      </c>
      <c r="I16" s="619" t="s">
        <v>428</v>
      </c>
    </row>
    <row r="17" spans="1:10" s="19" customFormat="1" ht="12.75" x14ac:dyDescent="0.35">
      <c r="A17" s="616" t="s">
        <v>214</v>
      </c>
      <c r="B17" s="618" t="s">
        <v>681</v>
      </c>
      <c r="C17" s="618" t="s">
        <v>13</v>
      </c>
      <c r="D17" s="618" t="s">
        <v>37</v>
      </c>
      <c r="E17" s="618" t="s">
        <v>82</v>
      </c>
      <c r="F17" s="618" t="s">
        <v>527</v>
      </c>
      <c r="G17" s="618">
        <v>117</v>
      </c>
      <c r="H17" s="618" t="s">
        <v>530</v>
      </c>
      <c r="I17" s="619" t="s">
        <v>428</v>
      </c>
    </row>
    <row r="18" spans="1:10" s="19" customFormat="1" ht="12.75" x14ac:dyDescent="0.35">
      <c r="A18" s="616" t="s">
        <v>319</v>
      </c>
      <c r="B18" s="618" t="s">
        <v>685</v>
      </c>
      <c r="C18" s="618" t="s">
        <v>203</v>
      </c>
      <c r="D18" s="618" t="s">
        <v>233</v>
      </c>
      <c r="E18" s="618" t="s">
        <v>82</v>
      </c>
      <c r="F18" s="618" t="s">
        <v>527</v>
      </c>
      <c r="G18" s="618">
        <v>117</v>
      </c>
      <c r="H18" s="618" t="s">
        <v>530</v>
      </c>
      <c r="I18" s="619" t="s">
        <v>428</v>
      </c>
    </row>
    <row r="19" spans="1:10" s="19" customFormat="1" ht="12.75" x14ac:dyDescent="0.35">
      <c r="A19" s="616" t="s">
        <v>215</v>
      </c>
      <c r="B19" s="618" t="s">
        <v>683</v>
      </c>
      <c r="C19" s="618" t="s">
        <v>13</v>
      </c>
      <c r="D19" s="618" t="s">
        <v>37</v>
      </c>
      <c r="E19" s="618" t="s">
        <v>82</v>
      </c>
      <c r="F19" s="618" t="s">
        <v>527</v>
      </c>
      <c r="G19" s="618">
        <v>118</v>
      </c>
      <c r="H19" s="618" t="s">
        <v>530</v>
      </c>
      <c r="I19" s="619" t="s">
        <v>428</v>
      </c>
    </row>
    <row r="20" spans="1:10" s="19" customFormat="1" ht="12.75" x14ac:dyDescent="0.35">
      <c r="A20" s="616" t="s">
        <v>320</v>
      </c>
      <c r="B20" s="618" t="s">
        <v>686</v>
      </c>
      <c r="C20" s="618" t="s">
        <v>13</v>
      </c>
      <c r="D20" s="618" t="s">
        <v>233</v>
      </c>
      <c r="E20" s="618" t="s">
        <v>82</v>
      </c>
      <c r="F20" s="618" t="s">
        <v>527</v>
      </c>
      <c r="G20" s="618">
        <v>119</v>
      </c>
      <c r="H20" s="618" t="s">
        <v>530</v>
      </c>
      <c r="I20" s="619" t="s">
        <v>428</v>
      </c>
    </row>
    <row r="21" spans="1:10" s="19" customFormat="1" ht="25.5" x14ac:dyDescent="0.35">
      <c r="A21" s="616" t="s">
        <v>316</v>
      </c>
      <c r="B21" s="618" t="s">
        <v>595</v>
      </c>
      <c r="C21" s="618" t="s">
        <v>13</v>
      </c>
      <c r="D21" s="618" t="s">
        <v>37</v>
      </c>
      <c r="E21" s="618" t="s">
        <v>82</v>
      </c>
      <c r="F21" s="618" t="s">
        <v>527</v>
      </c>
      <c r="G21" s="618">
        <v>110</v>
      </c>
      <c r="H21" s="618" t="s">
        <v>526</v>
      </c>
      <c r="I21" s="619" t="s">
        <v>429</v>
      </c>
    </row>
    <row r="22" spans="1:10" s="19" customFormat="1" ht="25.5" x14ac:dyDescent="0.35">
      <c r="A22" s="616" t="s">
        <v>521</v>
      </c>
      <c r="B22" s="618" t="s">
        <v>596</v>
      </c>
      <c r="C22" s="618" t="s">
        <v>13</v>
      </c>
      <c r="D22" s="618" t="s">
        <v>37</v>
      </c>
      <c r="E22" s="618" t="s">
        <v>82</v>
      </c>
      <c r="F22" s="618" t="s">
        <v>527</v>
      </c>
      <c r="G22" s="618">
        <v>112</v>
      </c>
      <c r="H22" s="618" t="s">
        <v>526</v>
      </c>
      <c r="I22" s="619" t="s">
        <v>429</v>
      </c>
    </row>
    <row r="23" spans="1:10" s="19" customFormat="1" ht="25.5" x14ac:dyDescent="0.35">
      <c r="A23" s="616" t="s">
        <v>514</v>
      </c>
      <c r="B23" s="618" t="s">
        <v>597</v>
      </c>
      <c r="C23" s="618" t="s">
        <v>13</v>
      </c>
      <c r="D23" s="618" t="s">
        <v>37</v>
      </c>
      <c r="E23" s="618" t="s">
        <v>82</v>
      </c>
      <c r="F23" s="618" t="s">
        <v>527</v>
      </c>
      <c r="G23" s="618">
        <v>112</v>
      </c>
      <c r="H23" s="618" t="s">
        <v>526</v>
      </c>
      <c r="I23" s="619" t="s">
        <v>429</v>
      </c>
      <c r="J23" s="24"/>
    </row>
    <row r="24" spans="1:10" s="19" customFormat="1" ht="25.5" x14ac:dyDescent="0.35">
      <c r="A24" s="616" t="s">
        <v>522</v>
      </c>
      <c r="B24" s="618" t="s">
        <v>598</v>
      </c>
      <c r="C24" s="618" t="s">
        <v>13</v>
      </c>
      <c r="D24" s="618" t="s">
        <v>233</v>
      </c>
      <c r="E24" s="618" t="s">
        <v>82</v>
      </c>
      <c r="F24" s="618" t="s">
        <v>527</v>
      </c>
      <c r="G24" s="618">
        <v>113</v>
      </c>
      <c r="H24" s="618" t="s">
        <v>526</v>
      </c>
      <c r="I24" s="619" t="s">
        <v>429</v>
      </c>
    </row>
    <row r="25" spans="1:10" s="19" customFormat="1" ht="25.5" x14ac:dyDescent="0.35">
      <c r="A25" s="616" t="s">
        <v>543</v>
      </c>
      <c r="B25" s="618" t="s">
        <v>599</v>
      </c>
      <c r="C25" s="618" t="s">
        <v>13</v>
      </c>
      <c r="D25" s="618" t="s">
        <v>37</v>
      </c>
      <c r="E25" s="618" t="s">
        <v>82</v>
      </c>
      <c r="F25" s="618" t="s">
        <v>527</v>
      </c>
      <c r="G25" s="618">
        <v>114</v>
      </c>
      <c r="H25" s="618" t="s">
        <v>528</v>
      </c>
      <c r="I25" s="619" t="s">
        <v>429</v>
      </c>
    </row>
    <row r="26" spans="1:10" s="19" customFormat="1" ht="25.5" x14ac:dyDescent="0.35">
      <c r="A26" s="616" t="s">
        <v>216</v>
      </c>
      <c r="B26" s="618" t="s">
        <v>688</v>
      </c>
      <c r="C26" s="618" t="s">
        <v>13</v>
      </c>
      <c r="D26" s="618" t="s">
        <v>37</v>
      </c>
      <c r="E26" s="618" t="s">
        <v>82</v>
      </c>
      <c r="F26" s="618" t="s">
        <v>527</v>
      </c>
      <c r="G26" s="618">
        <v>114</v>
      </c>
      <c r="H26" s="618" t="s">
        <v>528</v>
      </c>
      <c r="I26" s="619" t="s">
        <v>429</v>
      </c>
    </row>
    <row r="27" spans="1:10" s="19" customFormat="1" ht="12.75" x14ac:dyDescent="0.35">
      <c r="A27" s="616" t="s">
        <v>217</v>
      </c>
      <c r="B27" s="618" t="s">
        <v>200</v>
      </c>
      <c r="C27" s="618" t="s">
        <v>13</v>
      </c>
      <c r="D27" s="618" t="s">
        <v>189</v>
      </c>
      <c r="E27" s="618" t="s">
        <v>82</v>
      </c>
      <c r="F27" s="618" t="s">
        <v>527</v>
      </c>
      <c r="G27" s="618">
        <v>115</v>
      </c>
      <c r="H27" s="618" t="s">
        <v>528</v>
      </c>
      <c r="I27" s="619" t="s">
        <v>531</v>
      </c>
    </row>
    <row r="28" spans="1:10" s="19" customFormat="1" ht="25.5" x14ac:dyDescent="0.35">
      <c r="A28" s="616" t="s">
        <v>321</v>
      </c>
      <c r="B28" s="618" t="s">
        <v>687</v>
      </c>
      <c r="C28" s="618" t="s">
        <v>13</v>
      </c>
      <c r="D28" s="618" t="s">
        <v>233</v>
      </c>
      <c r="E28" s="618" t="s">
        <v>82</v>
      </c>
      <c r="F28" s="618" t="s">
        <v>527</v>
      </c>
      <c r="G28" s="618">
        <v>117</v>
      </c>
      <c r="H28" s="618" t="s">
        <v>530</v>
      </c>
      <c r="I28" s="619" t="s">
        <v>429</v>
      </c>
    </row>
    <row r="29" spans="1:10" s="19" customFormat="1" ht="25.5" x14ac:dyDescent="0.35">
      <c r="A29" s="616" t="s">
        <v>544</v>
      </c>
      <c r="B29" s="618" t="s">
        <v>600</v>
      </c>
      <c r="C29" s="618" t="s">
        <v>13</v>
      </c>
      <c r="D29" s="618" t="s">
        <v>37</v>
      </c>
      <c r="E29" s="618" t="s">
        <v>82</v>
      </c>
      <c r="F29" s="618" t="s">
        <v>527</v>
      </c>
      <c r="G29" s="618">
        <v>117</v>
      </c>
      <c r="H29" s="618" t="s">
        <v>530</v>
      </c>
      <c r="I29" s="619" t="s">
        <v>429</v>
      </c>
    </row>
    <row r="30" spans="1:10" s="19" customFormat="1" ht="12.75" x14ac:dyDescent="0.35">
      <c r="A30" s="616" t="s">
        <v>545</v>
      </c>
      <c r="B30" s="618" t="s">
        <v>601</v>
      </c>
      <c r="C30" s="618" t="s">
        <v>13</v>
      </c>
      <c r="D30" s="618" t="s">
        <v>37</v>
      </c>
      <c r="E30" s="618" t="s">
        <v>82</v>
      </c>
      <c r="F30" s="618" t="s">
        <v>527</v>
      </c>
      <c r="G30" s="618">
        <v>114</v>
      </c>
      <c r="H30" s="618" t="s">
        <v>528</v>
      </c>
      <c r="I30" s="619" t="s">
        <v>431</v>
      </c>
    </row>
    <row r="31" spans="1:10" s="19" customFormat="1" ht="12.75" x14ac:dyDescent="0.35">
      <c r="A31" s="616" t="s">
        <v>546</v>
      </c>
      <c r="B31" s="618" t="s">
        <v>602</v>
      </c>
      <c r="C31" s="618" t="s">
        <v>13</v>
      </c>
      <c r="D31" s="618" t="s">
        <v>37</v>
      </c>
      <c r="E31" s="618" t="s">
        <v>12</v>
      </c>
      <c r="F31" s="618" t="s">
        <v>527</v>
      </c>
      <c r="G31" s="618">
        <v>114</v>
      </c>
      <c r="H31" s="618" t="s">
        <v>528</v>
      </c>
      <c r="I31" s="619"/>
    </row>
    <row r="32" spans="1:10" s="19" customFormat="1" ht="12.75" x14ac:dyDescent="0.35">
      <c r="A32" s="616" t="s">
        <v>547</v>
      </c>
      <c r="B32" s="618" t="s">
        <v>603</v>
      </c>
      <c r="C32" s="618" t="s">
        <v>13</v>
      </c>
      <c r="D32" s="618" t="s">
        <v>37</v>
      </c>
      <c r="E32" s="618" t="s">
        <v>82</v>
      </c>
      <c r="F32" s="618" t="s">
        <v>527</v>
      </c>
      <c r="G32" s="618">
        <v>115</v>
      </c>
      <c r="H32" s="618" t="s">
        <v>528</v>
      </c>
      <c r="I32" s="619" t="s">
        <v>431</v>
      </c>
    </row>
    <row r="33" spans="1:9" s="19" customFormat="1" ht="12.75" x14ac:dyDescent="0.35">
      <c r="A33" s="616" t="s">
        <v>548</v>
      </c>
      <c r="B33" s="618" t="s">
        <v>604</v>
      </c>
      <c r="C33" s="618" t="s">
        <v>13</v>
      </c>
      <c r="D33" s="618" t="s">
        <v>233</v>
      </c>
      <c r="E33" s="618" t="s">
        <v>82</v>
      </c>
      <c r="F33" s="618" t="s">
        <v>527</v>
      </c>
      <c r="G33" s="618">
        <v>116</v>
      </c>
      <c r="H33" s="618" t="s">
        <v>528</v>
      </c>
      <c r="I33" s="619"/>
    </row>
    <row r="34" spans="1:9" s="19" customFormat="1" ht="12.75" x14ac:dyDescent="0.35">
      <c r="A34" s="616" t="s">
        <v>549</v>
      </c>
      <c r="B34" s="618" t="s">
        <v>605</v>
      </c>
      <c r="C34" s="618" t="s">
        <v>13</v>
      </c>
      <c r="D34" s="618" t="s">
        <v>37</v>
      </c>
      <c r="E34" s="618" t="s">
        <v>82</v>
      </c>
      <c r="F34" s="618" t="s">
        <v>527</v>
      </c>
      <c r="G34" s="618">
        <v>116</v>
      </c>
      <c r="H34" s="618" t="s">
        <v>528</v>
      </c>
      <c r="I34" s="619"/>
    </row>
    <row r="35" spans="1:9" s="19" customFormat="1" ht="12.75" x14ac:dyDescent="0.35">
      <c r="A35" s="616" t="s">
        <v>550</v>
      </c>
      <c r="B35" s="618" t="s">
        <v>606</v>
      </c>
      <c r="C35" s="618" t="s">
        <v>13</v>
      </c>
      <c r="D35" s="618" t="s">
        <v>37</v>
      </c>
      <c r="E35" s="618" t="s">
        <v>82</v>
      </c>
      <c r="F35" s="618" t="s">
        <v>527</v>
      </c>
      <c r="G35" s="618">
        <v>117</v>
      </c>
      <c r="H35" s="618" t="s">
        <v>530</v>
      </c>
      <c r="I35" s="619" t="s">
        <v>432</v>
      </c>
    </row>
    <row r="36" spans="1:9" s="19" customFormat="1" ht="12.75" x14ac:dyDescent="0.35">
      <c r="A36" s="616" t="s">
        <v>218</v>
      </c>
      <c r="B36" s="618" t="s">
        <v>679</v>
      </c>
      <c r="C36" s="618" t="s">
        <v>13</v>
      </c>
      <c r="D36" s="618" t="s">
        <v>37</v>
      </c>
      <c r="E36" s="618" t="s">
        <v>82</v>
      </c>
      <c r="F36" s="618" t="s">
        <v>527</v>
      </c>
      <c r="G36" s="618">
        <v>116</v>
      </c>
      <c r="H36" s="618" t="s">
        <v>528</v>
      </c>
      <c r="I36" s="619" t="s">
        <v>432</v>
      </c>
    </row>
    <row r="37" spans="1:9" s="19" customFormat="1" ht="12.75" x14ac:dyDescent="0.35">
      <c r="A37" s="616" t="s">
        <v>551</v>
      </c>
      <c r="B37" s="618" t="s">
        <v>607</v>
      </c>
      <c r="C37" s="618" t="s">
        <v>13</v>
      </c>
      <c r="D37" s="618" t="s">
        <v>37</v>
      </c>
      <c r="E37" s="618" t="s">
        <v>82</v>
      </c>
      <c r="F37" s="618" t="s">
        <v>527</v>
      </c>
      <c r="G37" s="618">
        <v>117</v>
      </c>
      <c r="H37" s="618" t="s">
        <v>530</v>
      </c>
      <c r="I37" s="619" t="s">
        <v>432</v>
      </c>
    </row>
    <row r="38" spans="1:9" s="19" customFormat="1" ht="12.75" x14ac:dyDescent="0.35">
      <c r="A38" s="616" t="s">
        <v>552</v>
      </c>
      <c r="B38" s="618" t="s">
        <v>608</v>
      </c>
      <c r="C38" s="618" t="s">
        <v>13</v>
      </c>
      <c r="D38" s="618">
        <v>3110</v>
      </c>
      <c r="E38" s="618" t="s">
        <v>82</v>
      </c>
      <c r="F38" s="618" t="s">
        <v>527</v>
      </c>
      <c r="G38" s="618">
        <v>118</v>
      </c>
      <c r="H38" s="618" t="s">
        <v>530</v>
      </c>
      <c r="I38" s="619" t="s">
        <v>433</v>
      </c>
    </row>
    <row r="39" spans="1:9" s="19" customFormat="1" ht="12.75" x14ac:dyDescent="0.35">
      <c r="A39" s="616" t="s">
        <v>516</v>
      </c>
      <c r="B39" s="618" t="s">
        <v>609</v>
      </c>
      <c r="C39" s="618" t="s">
        <v>13</v>
      </c>
      <c r="D39" s="618" t="s">
        <v>37</v>
      </c>
      <c r="E39" s="618" t="s">
        <v>82</v>
      </c>
      <c r="F39" s="618" t="s">
        <v>527</v>
      </c>
      <c r="G39" s="618">
        <v>108</v>
      </c>
      <c r="H39" s="618" t="s">
        <v>526</v>
      </c>
      <c r="I39" s="619" t="s">
        <v>532</v>
      </c>
    </row>
    <row r="40" spans="1:9" s="19" customFormat="1" ht="12.75" x14ac:dyDescent="0.35">
      <c r="A40" s="616" t="s">
        <v>223</v>
      </c>
      <c r="B40" s="618" t="s">
        <v>610</v>
      </c>
      <c r="C40" s="618" t="s">
        <v>13</v>
      </c>
      <c r="D40" s="618" t="s">
        <v>37</v>
      </c>
      <c r="E40" s="618" t="s">
        <v>82</v>
      </c>
      <c r="F40" s="618" t="s">
        <v>527</v>
      </c>
      <c r="G40" s="618">
        <v>112</v>
      </c>
      <c r="H40" s="618" t="s">
        <v>526</v>
      </c>
      <c r="I40" s="619" t="s">
        <v>430</v>
      </c>
    </row>
    <row r="41" spans="1:9" s="19" customFormat="1" ht="12.75" x14ac:dyDescent="0.35">
      <c r="A41" s="616" t="s">
        <v>224</v>
      </c>
      <c r="B41" s="618" t="s">
        <v>611</v>
      </c>
      <c r="C41" s="618" t="s">
        <v>13</v>
      </c>
      <c r="D41" s="618" t="s">
        <v>37</v>
      </c>
      <c r="E41" s="618" t="s">
        <v>82</v>
      </c>
      <c r="F41" s="618" t="s">
        <v>527</v>
      </c>
      <c r="G41" s="618">
        <v>115</v>
      </c>
      <c r="H41" s="618" t="s">
        <v>528</v>
      </c>
      <c r="I41" s="619" t="s">
        <v>430</v>
      </c>
    </row>
    <row r="42" spans="1:9" s="19" customFormat="1" ht="12.75" x14ac:dyDescent="0.35">
      <c r="A42" s="616" t="s">
        <v>322</v>
      </c>
      <c r="B42" s="618" t="s">
        <v>612</v>
      </c>
      <c r="C42" s="618" t="s">
        <v>13</v>
      </c>
      <c r="D42" s="618" t="s">
        <v>37</v>
      </c>
      <c r="E42" s="618" t="s">
        <v>82</v>
      </c>
      <c r="F42" s="618" t="s">
        <v>527</v>
      </c>
      <c r="G42" s="618">
        <v>118</v>
      </c>
      <c r="H42" s="618" t="s">
        <v>530</v>
      </c>
      <c r="I42" s="619" t="s">
        <v>430</v>
      </c>
    </row>
    <row r="43" spans="1:9" s="19" customFormat="1" ht="12.75" x14ac:dyDescent="0.35">
      <c r="A43" s="616" t="s">
        <v>553</v>
      </c>
      <c r="B43" s="618" t="s">
        <v>613</v>
      </c>
      <c r="C43" s="618" t="s">
        <v>13</v>
      </c>
      <c r="D43" s="618" t="s">
        <v>233</v>
      </c>
      <c r="E43" s="618" t="s">
        <v>82</v>
      </c>
      <c r="F43" s="618" t="s">
        <v>527</v>
      </c>
      <c r="G43" s="618">
        <v>115</v>
      </c>
      <c r="H43" s="618" t="s">
        <v>528</v>
      </c>
      <c r="I43" s="619" t="s">
        <v>430</v>
      </c>
    </row>
    <row r="44" spans="1:9" s="19" customFormat="1" ht="12.75" x14ac:dyDescent="0.35">
      <c r="A44" s="616" t="s">
        <v>554</v>
      </c>
      <c r="B44" s="618" t="s">
        <v>614</v>
      </c>
      <c r="C44" s="618" t="s">
        <v>13</v>
      </c>
      <c r="D44" s="618" t="s">
        <v>37</v>
      </c>
      <c r="E44" s="618" t="s">
        <v>82</v>
      </c>
      <c r="F44" s="618" t="s">
        <v>527</v>
      </c>
      <c r="G44" s="618">
        <v>116</v>
      </c>
      <c r="H44" s="618" t="s">
        <v>528</v>
      </c>
      <c r="I44" s="619" t="s">
        <v>430</v>
      </c>
    </row>
    <row r="45" spans="1:9" s="19" customFormat="1" ht="12.75" x14ac:dyDescent="0.35">
      <c r="A45" s="616" t="s">
        <v>225</v>
      </c>
      <c r="B45" s="618" t="s">
        <v>676</v>
      </c>
      <c r="C45" s="618" t="s">
        <v>203</v>
      </c>
      <c r="D45" s="618" t="s">
        <v>188</v>
      </c>
      <c r="E45" s="618" t="s">
        <v>82</v>
      </c>
      <c r="F45" s="618" t="s">
        <v>527</v>
      </c>
      <c r="G45" s="618">
        <v>116</v>
      </c>
      <c r="H45" s="618" t="s">
        <v>528</v>
      </c>
      <c r="I45" s="619" t="s">
        <v>533</v>
      </c>
    </row>
    <row r="46" spans="1:9" s="19" customFormat="1" ht="12.75" x14ac:dyDescent="0.35">
      <c r="A46" s="616" t="s">
        <v>226</v>
      </c>
      <c r="B46" s="618" t="s">
        <v>677</v>
      </c>
      <c r="C46" s="618" t="s">
        <v>13</v>
      </c>
      <c r="D46" s="618" t="s">
        <v>37</v>
      </c>
      <c r="E46" s="618" t="s">
        <v>82</v>
      </c>
      <c r="F46" s="618" t="s">
        <v>527</v>
      </c>
      <c r="G46" s="618">
        <v>114</v>
      </c>
      <c r="H46" s="618" t="s">
        <v>528</v>
      </c>
      <c r="I46" s="619" t="s">
        <v>430</v>
      </c>
    </row>
    <row r="47" spans="1:9" s="19" customFormat="1" ht="12.75" x14ac:dyDescent="0.35">
      <c r="A47" s="616" t="s">
        <v>227</v>
      </c>
      <c r="B47" s="618" t="s">
        <v>682</v>
      </c>
      <c r="C47" s="618" t="s">
        <v>13</v>
      </c>
      <c r="D47" s="618" t="s">
        <v>37</v>
      </c>
      <c r="E47" s="618" t="s">
        <v>82</v>
      </c>
      <c r="F47" s="618" t="s">
        <v>527</v>
      </c>
      <c r="G47" s="618">
        <v>117</v>
      </c>
      <c r="H47" s="618" t="s">
        <v>530</v>
      </c>
      <c r="I47" s="619" t="s">
        <v>533</v>
      </c>
    </row>
    <row r="48" spans="1:9" s="19" customFormat="1" ht="12.75" x14ac:dyDescent="0.35">
      <c r="A48" s="616" t="s">
        <v>515</v>
      </c>
      <c r="B48" s="618" t="s">
        <v>413</v>
      </c>
      <c r="C48" s="618" t="s">
        <v>13</v>
      </c>
      <c r="D48" s="618" t="s">
        <v>37</v>
      </c>
      <c r="E48" s="618" t="s">
        <v>82</v>
      </c>
      <c r="F48" s="618" t="s">
        <v>14</v>
      </c>
      <c r="G48" s="618">
        <v>112</v>
      </c>
      <c r="H48" s="618" t="s">
        <v>526</v>
      </c>
      <c r="I48" s="619" t="s">
        <v>532</v>
      </c>
    </row>
    <row r="49" spans="1:9" s="19" customFormat="1" ht="12.75" x14ac:dyDescent="0.35">
      <c r="A49" s="616" t="s">
        <v>523</v>
      </c>
      <c r="B49" s="618" t="s">
        <v>616</v>
      </c>
      <c r="C49" s="618" t="s">
        <v>13</v>
      </c>
      <c r="D49" s="618" t="s">
        <v>37</v>
      </c>
      <c r="E49" s="618" t="s">
        <v>82</v>
      </c>
      <c r="F49" s="618" t="s">
        <v>527</v>
      </c>
      <c r="G49" s="618">
        <v>109</v>
      </c>
      <c r="H49" s="618" t="s">
        <v>526</v>
      </c>
      <c r="I49" s="619" t="s">
        <v>534</v>
      </c>
    </row>
    <row r="50" spans="1:9" s="19" customFormat="1" ht="12.75" x14ac:dyDescent="0.35">
      <c r="A50" s="616" t="s">
        <v>221</v>
      </c>
      <c r="B50" s="618" t="s">
        <v>617</v>
      </c>
      <c r="C50" s="618" t="s">
        <v>13</v>
      </c>
      <c r="D50" s="618" t="s">
        <v>233</v>
      </c>
      <c r="E50" s="618" t="s">
        <v>82</v>
      </c>
      <c r="F50" s="618" t="s">
        <v>527</v>
      </c>
      <c r="G50" s="618">
        <v>113</v>
      </c>
      <c r="H50" s="618" t="s">
        <v>526</v>
      </c>
      <c r="I50" s="619" t="s">
        <v>534</v>
      </c>
    </row>
    <row r="51" spans="1:9" s="19" customFormat="1" ht="12.75" x14ac:dyDescent="0.35">
      <c r="A51" s="616" t="s">
        <v>219</v>
      </c>
      <c r="B51" s="618" t="s">
        <v>618</v>
      </c>
      <c r="C51" s="618" t="s">
        <v>13</v>
      </c>
      <c r="D51" s="618" t="s">
        <v>37</v>
      </c>
      <c r="E51" s="618" t="s">
        <v>82</v>
      </c>
      <c r="F51" s="618" t="s">
        <v>527</v>
      </c>
      <c r="G51" s="618">
        <v>113</v>
      </c>
      <c r="H51" s="618" t="s">
        <v>526</v>
      </c>
      <c r="I51" s="619" t="s">
        <v>534</v>
      </c>
    </row>
    <row r="52" spans="1:9" s="19" customFormat="1" ht="12.75" x14ac:dyDescent="0.35">
      <c r="A52" s="616" t="s">
        <v>555</v>
      </c>
      <c r="B52" s="618" t="s">
        <v>619</v>
      </c>
      <c r="C52" s="618" t="s">
        <v>13</v>
      </c>
      <c r="D52" s="618" t="s">
        <v>233</v>
      </c>
      <c r="E52" s="618" t="s">
        <v>82</v>
      </c>
      <c r="F52" s="618" t="s">
        <v>527</v>
      </c>
      <c r="G52" s="618">
        <v>116</v>
      </c>
      <c r="H52" s="618" t="s">
        <v>528</v>
      </c>
      <c r="I52" s="619" t="s">
        <v>534</v>
      </c>
    </row>
    <row r="53" spans="1:9" s="19" customFormat="1" ht="12.75" x14ac:dyDescent="0.35">
      <c r="A53" s="616" t="s">
        <v>222</v>
      </c>
      <c r="B53" s="618" t="s">
        <v>684</v>
      </c>
      <c r="C53" s="618" t="s">
        <v>13</v>
      </c>
      <c r="D53" s="618" t="s">
        <v>37</v>
      </c>
      <c r="E53" s="618" t="s">
        <v>82</v>
      </c>
      <c r="F53" s="618" t="s">
        <v>527</v>
      </c>
      <c r="G53" s="618">
        <v>117</v>
      </c>
      <c r="H53" s="618" t="s">
        <v>530</v>
      </c>
      <c r="I53" s="619" t="s">
        <v>534</v>
      </c>
    </row>
    <row r="54" spans="1:9" s="19" customFormat="1" ht="12.75" x14ac:dyDescent="0.35">
      <c r="A54" s="616" t="s">
        <v>220</v>
      </c>
      <c r="B54" s="618" t="s">
        <v>505</v>
      </c>
      <c r="C54" s="618" t="s">
        <v>13</v>
      </c>
      <c r="D54" s="618" t="s">
        <v>233</v>
      </c>
      <c r="E54" s="618" t="s">
        <v>82</v>
      </c>
      <c r="F54" s="618" t="s">
        <v>527</v>
      </c>
      <c r="G54" s="618">
        <v>118</v>
      </c>
      <c r="H54" s="618" t="s">
        <v>530</v>
      </c>
      <c r="I54" s="619" t="s">
        <v>534</v>
      </c>
    </row>
    <row r="55" spans="1:9" s="19" customFormat="1" ht="12.75" x14ac:dyDescent="0.35">
      <c r="A55" s="616" t="s">
        <v>556</v>
      </c>
      <c r="B55" s="618" t="s">
        <v>620</v>
      </c>
      <c r="C55" s="618" t="s">
        <v>203</v>
      </c>
      <c r="D55" s="618" t="s">
        <v>535</v>
      </c>
      <c r="E55" s="618" t="s">
        <v>82</v>
      </c>
      <c r="F55" s="618" t="s">
        <v>527</v>
      </c>
      <c r="G55" s="618">
        <v>115</v>
      </c>
      <c r="H55" s="618" t="s">
        <v>528</v>
      </c>
      <c r="I55" s="619" t="s">
        <v>534</v>
      </c>
    </row>
    <row r="56" spans="1:9" s="19" customFormat="1" ht="12.75" x14ac:dyDescent="0.35">
      <c r="A56" s="616" t="s">
        <v>517</v>
      </c>
      <c r="B56" s="618" t="s">
        <v>621</v>
      </c>
      <c r="C56" s="618" t="s">
        <v>536</v>
      </c>
      <c r="D56" s="618" t="s">
        <v>536</v>
      </c>
      <c r="E56" s="618" t="s">
        <v>82</v>
      </c>
      <c r="F56" s="618" t="s">
        <v>527</v>
      </c>
      <c r="G56" s="618">
        <v>112</v>
      </c>
      <c r="H56" s="618" t="s">
        <v>526</v>
      </c>
      <c r="I56" s="619"/>
    </row>
    <row r="57" spans="1:9" s="19" customFormat="1" ht="12.75" x14ac:dyDescent="0.35">
      <c r="A57" s="616" t="s">
        <v>557</v>
      </c>
      <c r="B57" s="618" t="s">
        <v>622</v>
      </c>
      <c r="C57" s="618" t="s">
        <v>536</v>
      </c>
      <c r="D57" s="618" t="s">
        <v>536</v>
      </c>
      <c r="E57" s="618" t="s">
        <v>82</v>
      </c>
      <c r="F57" s="618" t="s">
        <v>527</v>
      </c>
      <c r="G57" s="618">
        <v>114</v>
      </c>
      <c r="H57" s="618" t="s">
        <v>528</v>
      </c>
      <c r="I57" s="619"/>
    </row>
    <row r="58" spans="1:9" s="19" customFormat="1" ht="25.5" x14ac:dyDescent="0.35">
      <c r="A58" s="616" t="s">
        <v>317</v>
      </c>
      <c r="B58" s="618" t="s">
        <v>673</v>
      </c>
      <c r="C58" s="618" t="s">
        <v>187</v>
      </c>
      <c r="D58" s="618" t="s">
        <v>405</v>
      </c>
      <c r="E58" s="618" t="s">
        <v>12</v>
      </c>
      <c r="F58" s="618" t="s">
        <v>527</v>
      </c>
      <c r="G58" s="618">
        <v>108</v>
      </c>
      <c r="H58" s="618" t="s">
        <v>526</v>
      </c>
      <c r="I58" s="619" t="s">
        <v>326</v>
      </c>
    </row>
    <row r="59" spans="1:9" s="19" customFormat="1" ht="25.5" x14ac:dyDescent="0.35">
      <c r="A59" s="616" t="s">
        <v>228</v>
      </c>
      <c r="B59" s="618" t="s">
        <v>689</v>
      </c>
      <c r="C59" s="618" t="s">
        <v>203</v>
      </c>
      <c r="D59" s="618" t="s">
        <v>405</v>
      </c>
      <c r="E59" s="618" t="s">
        <v>12</v>
      </c>
      <c r="F59" s="618" t="s">
        <v>527</v>
      </c>
      <c r="G59" s="618">
        <v>110</v>
      </c>
      <c r="H59" s="618" t="s">
        <v>526</v>
      </c>
      <c r="I59" s="619" t="s">
        <v>326</v>
      </c>
    </row>
    <row r="60" spans="1:9" s="19" customFormat="1" ht="25.5" x14ac:dyDescent="0.35">
      <c r="A60" s="616" t="s">
        <v>524</v>
      </c>
      <c r="B60" s="618" t="s">
        <v>623</v>
      </c>
      <c r="C60" s="618" t="s">
        <v>203</v>
      </c>
      <c r="D60" s="618" t="s">
        <v>405</v>
      </c>
      <c r="E60" s="618" t="s">
        <v>12</v>
      </c>
      <c r="F60" s="618" t="s">
        <v>527</v>
      </c>
      <c r="G60" s="618">
        <v>110</v>
      </c>
      <c r="H60" s="618" t="s">
        <v>526</v>
      </c>
      <c r="I60" s="619" t="s">
        <v>326</v>
      </c>
    </row>
    <row r="61" spans="1:9" s="19" customFormat="1" ht="25.5" x14ac:dyDescent="0.35">
      <c r="A61" s="616" t="s">
        <v>318</v>
      </c>
      <c r="B61" s="618" t="s">
        <v>674</v>
      </c>
      <c r="C61" s="618" t="s">
        <v>187</v>
      </c>
      <c r="D61" s="618" t="s">
        <v>405</v>
      </c>
      <c r="E61" s="618" t="s">
        <v>12</v>
      </c>
      <c r="F61" s="618" t="s">
        <v>527</v>
      </c>
      <c r="G61" s="618">
        <v>112</v>
      </c>
      <c r="H61" s="618" t="s">
        <v>526</v>
      </c>
      <c r="I61" s="619" t="s">
        <v>326</v>
      </c>
    </row>
    <row r="62" spans="1:9" s="19" customFormat="1" ht="25.9" thickBot="1" x14ac:dyDescent="0.4">
      <c r="A62" s="616" t="s">
        <v>525</v>
      </c>
      <c r="B62" s="621" t="s">
        <v>404</v>
      </c>
      <c r="C62" s="621" t="s">
        <v>203</v>
      </c>
      <c r="D62" s="621" t="s">
        <v>405</v>
      </c>
      <c r="E62" s="621" t="s">
        <v>12</v>
      </c>
      <c r="F62" s="621" t="s">
        <v>527</v>
      </c>
      <c r="G62" s="621">
        <v>113</v>
      </c>
      <c r="H62" s="621" t="s">
        <v>526</v>
      </c>
      <c r="I62" s="622" t="s">
        <v>326</v>
      </c>
    </row>
    <row r="63" spans="1:9" x14ac:dyDescent="0.4">
      <c r="C63" s="5"/>
      <c r="D63" s="5"/>
      <c r="I63" s="227"/>
    </row>
    <row r="64" spans="1:9" x14ac:dyDescent="0.4">
      <c r="C64" s="5"/>
      <c r="D64" s="5"/>
      <c r="I64" s="227"/>
    </row>
    <row r="65" spans="3:9" x14ac:dyDescent="0.4">
      <c r="C65" s="5"/>
      <c r="D65" s="5"/>
      <c r="I65" s="227"/>
    </row>
    <row r="66" spans="3:9" x14ac:dyDescent="0.4">
      <c r="C66" s="5"/>
      <c r="D66" s="5"/>
      <c r="I66" s="227"/>
    </row>
    <row r="67" spans="3:9" x14ac:dyDescent="0.4">
      <c r="C67" s="5"/>
      <c r="D67" s="5"/>
      <c r="I67" s="227"/>
    </row>
    <row r="68" spans="3:9" x14ac:dyDescent="0.4">
      <c r="C68" s="5"/>
      <c r="D68" s="5"/>
      <c r="I68" s="227"/>
    </row>
    <row r="69" spans="3:9" x14ac:dyDescent="0.4">
      <c r="C69" s="5"/>
      <c r="D69" s="5"/>
      <c r="I69" s="227"/>
    </row>
  </sheetData>
  <sortState xmlns:xlrd2="http://schemas.microsoft.com/office/spreadsheetml/2017/richdata2" ref="A3:K62">
    <sortCondition ref="B3:B62"/>
  </sortState>
  <mergeCells count="1">
    <mergeCell ref="B1:I1"/>
  </mergeCells>
  <phoneticPr fontId="0" type="noConversion"/>
  <conditionalFormatting sqref="A3:I62">
    <cfRule type="expression" dxfId="787" priority="1">
      <formula>MOD(ROW(),2)=0</formula>
    </cfRule>
  </conditionalFormatting>
  <pageMargins left="0.7" right="0.7" top="0.75" bottom="0.75" header="0.3" footer="0.3"/>
  <pageSetup paperSize="5" scale="85" fitToHeight="0" orientation="portrait" horizontalDpi="4294967293" verticalDpi="4294967293" r:id="rId1"/>
  <headerFooter differentFirst="1"/>
  <colBreaks count="1" manualBreakCount="1">
    <brk id="9" max="6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7EC0F-7F06-40C4-97FE-6E7F6403CAF6}">
  <sheetPr>
    <tabColor theme="6" tint="0.59999389629810485"/>
    <pageSetUpPr fitToPage="1"/>
  </sheetPr>
  <dimension ref="A1:F57"/>
  <sheetViews>
    <sheetView view="pageBreakPreview" zoomScale="60" zoomScaleNormal="100" workbookViewId="0">
      <selection sqref="A1:D56"/>
    </sheetView>
  </sheetViews>
  <sheetFormatPr defaultColWidth="8.73046875" defaultRowHeight="14.25" x14ac:dyDescent="0.45"/>
  <cols>
    <col min="1" max="1" width="13.73046875" style="474" customWidth="1"/>
    <col min="2" max="2" width="28.73046875" style="474" customWidth="1"/>
    <col min="3" max="3" width="18.19921875" style="474" bestFit="1" customWidth="1"/>
    <col min="4" max="4" width="12.46484375" style="474" bestFit="1" customWidth="1"/>
    <col min="5" max="16384" width="8.73046875" style="474"/>
  </cols>
  <sheetData>
    <row r="1" spans="1:4" ht="30" customHeight="1" x14ac:dyDescent="0.45">
      <c r="A1" s="699" t="s">
        <v>463</v>
      </c>
      <c r="B1" s="699"/>
      <c r="C1" s="699"/>
      <c r="D1" s="699"/>
    </row>
    <row r="3" spans="1:4" x14ac:dyDescent="0.45">
      <c r="A3" s="45" t="s">
        <v>84</v>
      </c>
      <c r="B3" s="45"/>
      <c r="C3" s="43"/>
      <c r="D3" s="43"/>
    </row>
    <row r="4" spans="1:4" ht="26.65" x14ac:dyDescent="0.45">
      <c r="A4" s="367" t="s">
        <v>85</v>
      </c>
      <c r="B4" s="367" t="s">
        <v>86</v>
      </c>
      <c r="C4" s="367" t="s">
        <v>87</v>
      </c>
      <c r="D4" s="368" t="s">
        <v>4</v>
      </c>
    </row>
    <row r="5" spans="1:4" x14ac:dyDescent="0.45">
      <c r="A5" s="475" t="s">
        <v>450</v>
      </c>
      <c r="B5" s="475" t="s">
        <v>449</v>
      </c>
      <c r="C5" s="475" t="s">
        <v>448</v>
      </c>
      <c r="D5" s="476" t="s">
        <v>447</v>
      </c>
    </row>
    <row r="6" spans="1:4" x14ac:dyDescent="0.45">
      <c r="A6" s="480" t="s">
        <v>446</v>
      </c>
      <c r="B6" s="480" t="s">
        <v>445</v>
      </c>
      <c r="C6" s="480" t="s">
        <v>444</v>
      </c>
      <c r="D6" s="481" t="s">
        <v>462</v>
      </c>
    </row>
    <row r="7" spans="1:4" x14ac:dyDescent="0.45">
      <c r="A7" s="477" t="s">
        <v>256</v>
      </c>
      <c r="B7" s="477" t="s">
        <v>461</v>
      </c>
      <c r="C7" s="477" t="s">
        <v>257</v>
      </c>
      <c r="D7" s="478">
        <v>44658</v>
      </c>
    </row>
    <row r="8" spans="1:4" x14ac:dyDescent="0.45">
      <c r="A8" s="482" t="s">
        <v>442</v>
      </c>
      <c r="B8" s="482" t="s">
        <v>441</v>
      </c>
      <c r="C8" s="482" t="s">
        <v>440</v>
      </c>
      <c r="D8" s="483">
        <v>44697</v>
      </c>
    </row>
    <row r="9" spans="1:4" x14ac:dyDescent="0.45">
      <c r="A9" s="477" t="s">
        <v>258</v>
      </c>
      <c r="B9" s="477" t="s">
        <v>259</v>
      </c>
      <c r="C9" s="477" t="s">
        <v>260</v>
      </c>
      <c r="D9" s="478">
        <v>44683</v>
      </c>
    </row>
    <row r="10" spans="1:4" x14ac:dyDescent="0.45">
      <c r="A10" s="482" t="s">
        <v>261</v>
      </c>
      <c r="B10" s="482" t="s">
        <v>262</v>
      </c>
      <c r="C10" s="482" t="s">
        <v>272</v>
      </c>
      <c r="D10" s="483">
        <v>44673</v>
      </c>
    </row>
    <row r="11" spans="1:4" x14ac:dyDescent="0.45">
      <c r="A11" s="477" t="s">
        <v>458</v>
      </c>
      <c r="B11" s="477" t="s">
        <v>457</v>
      </c>
      <c r="C11" s="477" t="s">
        <v>456</v>
      </c>
      <c r="D11" s="478">
        <v>44679</v>
      </c>
    </row>
    <row r="12" spans="1:4" x14ac:dyDescent="0.45">
      <c r="A12" s="482" t="s">
        <v>278</v>
      </c>
      <c r="B12" s="482" t="s">
        <v>460</v>
      </c>
      <c r="C12" s="482" t="s">
        <v>279</v>
      </c>
      <c r="D12" s="483">
        <v>44686</v>
      </c>
    </row>
    <row r="13" spans="1:4" x14ac:dyDescent="0.45">
      <c r="A13" s="477" t="s">
        <v>263</v>
      </c>
      <c r="B13" s="477" t="s">
        <v>264</v>
      </c>
      <c r="C13" s="477" t="s">
        <v>265</v>
      </c>
      <c r="D13" s="479">
        <v>44679</v>
      </c>
    </row>
    <row r="14" spans="1:4" x14ac:dyDescent="0.45">
      <c r="A14" s="482" t="s">
        <v>263</v>
      </c>
      <c r="B14" s="482" t="s">
        <v>370</v>
      </c>
      <c r="C14" s="482" t="s">
        <v>265</v>
      </c>
      <c r="D14" s="483">
        <v>44691</v>
      </c>
    </row>
    <row r="15" spans="1:4" x14ac:dyDescent="0.45">
      <c r="A15" s="477" t="s">
        <v>268</v>
      </c>
      <c r="B15" s="477" t="s">
        <v>371</v>
      </c>
      <c r="C15" s="477" t="s">
        <v>270</v>
      </c>
      <c r="D15" s="478">
        <v>44683</v>
      </c>
    </row>
    <row r="16" spans="1:4" x14ac:dyDescent="0.45">
      <c r="A16" s="482" t="s">
        <v>268</v>
      </c>
      <c r="B16" s="482" t="s">
        <v>269</v>
      </c>
      <c r="C16" s="482" t="s">
        <v>270</v>
      </c>
      <c r="D16" s="483">
        <v>44683</v>
      </c>
    </row>
    <row r="17" spans="1:4" x14ac:dyDescent="0.45">
      <c r="A17" s="477" t="s">
        <v>271</v>
      </c>
      <c r="B17" s="477" t="s">
        <v>436</v>
      </c>
      <c r="C17" s="477" t="s">
        <v>272</v>
      </c>
      <c r="D17" s="478">
        <v>44685</v>
      </c>
    </row>
    <row r="18" spans="1:4" x14ac:dyDescent="0.45">
      <c r="A18" s="482" t="s">
        <v>273</v>
      </c>
      <c r="B18" s="482" t="s">
        <v>372</v>
      </c>
      <c r="C18" s="482" t="s">
        <v>453</v>
      </c>
      <c r="D18" s="483">
        <v>44681</v>
      </c>
    </row>
    <row r="19" spans="1:4" x14ac:dyDescent="0.45">
      <c r="A19" s="43"/>
      <c r="B19" s="43"/>
      <c r="C19" s="43"/>
      <c r="D19" s="370"/>
    </row>
    <row r="20" spans="1:4" x14ac:dyDescent="0.45">
      <c r="A20" s="45" t="s">
        <v>88</v>
      </c>
      <c r="B20" s="45"/>
      <c r="C20" s="45"/>
      <c r="D20" s="370"/>
    </row>
    <row r="21" spans="1:4" ht="26.65" x14ac:dyDescent="0.45">
      <c r="A21" s="367" t="s">
        <v>85</v>
      </c>
      <c r="B21" s="367" t="s">
        <v>86</v>
      </c>
      <c r="C21" s="367" t="s">
        <v>87</v>
      </c>
      <c r="D21" s="368" t="s">
        <v>4</v>
      </c>
    </row>
    <row r="22" spans="1:4" x14ac:dyDescent="0.45">
      <c r="A22" s="477" t="s">
        <v>274</v>
      </c>
      <c r="B22" s="477" t="s">
        <v>275</v>
      </c>
      <c r="C22" s="477" t="s">
        <v>276</v>
      </c>
      <c r="D22" s="478">
        <v>44684</v>
      </c>
    </row>
    <row r="23" spans="1:4" x14ac:dyDescent="0.45">
      <c r="A23" s="482" t="s">
        <v>274</v>
      </c>
      <c r="B23" s="482" t="s">
        <v>452</v>
      </c>
      <c r="C23" s="482" t="s">
        <v>276</v>
      </c>
      <c r="D23" s="483">
        <v>44676</v>
      </c>
    </row>
    <row r="24" spans="1:4" x14ac:dyDescent="0.45">
      <c r="A24" s="475" t="s">
        <v>450</v>
      </c>
      <c r="B24" s="475" t="s">
        <v>449</v>
      </c>
      <c r="C24" s="475" t="s">
        <v>448</v>
      </c>
      <c r="D24" s="476" t="s">
        <v>447</v>
      </c>
    </row>
    <row r="25" spans="1:4" x14ac:dyDescent="0.45">
      <c r="A25" s="482" t="s">
        <v>446</v>
      </c>
      <c r="B25" s="482" t="s">
        <v>445</v>
      </c>
      <c r="C25" s="482" t="s">
        <v>444</v>
      </c>
      <c r="D25" s="483">
        <v>44697</v>
      </c>
    </row>
    <row r="26" spans="1:4" x14ac:dyDescent="0.45">
      <c r="A26" s="477" t="s">
        <v>256</v>
      </c>
      <c r="B26" s="477" t="s">
        <v>443</v>
      </c>
      <c r="C26" s="477" t="s">
        <v>257</v>
      </c>
      <c r="D26" s="478">
        <v>44698</v>
      </c>
    </row>
    <row r="27" spans="1:4" x14ac:dyDescent="0.45">
      <c r="A27" s="482" t="s">
        <v>442</v>
      </c>
      <c r="B27" s="482" t="s">
        <v>459</v>
      </c>
      <c r="C27" s="482" t="s">
        <v>440</v>
      </c>
      <c r="D27" s="483">
        <v>44690</v>
      </c>
    </row>
    <row r="28" spans="1:4" x14ac:dyDescent="0.45">
      <c r="A28" s="484" t="s">
        <v>277</v>
      </c>
      <c r="B28" s="477" t="s">
        <v>262</v>
      </c>
      <c r="C28" s="477" t="s">
        <v>280</v>
      </c>
      <c r="D28" s="478">
        <v>44673</v>
      </c>
    </row>
    <row r="29" spans="1:4" x14ac:dyDescent="0.45">
      <c r="A29" s="485" t="s">
        <v>373</v>
      </c>
      <c r="B29" s="482" t="s">
        <v>374</v>
      </c>
      <c r="C29" s="482" t="s">
        <v>375</v>
      </c>
      <c r="D29" s="483">
        <v>44679</v>
      </c>
    </row>
    <row r="30" spans="1:4" x14ac:dyDescent="0.45">
      <c r="A30" s="484" t="s">
        <v>458</v>
      </c>
      <c r="B30" s="477" t="s">
        <v>457</v>
      </c>
      <c r="C30" s="477" t="s">
        <v>456</v>
      </c>
      <c r="D30" s="478">
        <v>44680</v>
      </c>
    </row>
    <row r="31" spans="1:4" x14ac:dyDescent="0.45">
      <c r="A31" s="482" t="s">
        <v>278</v>
      </c>
      <c r="B31" s="482" t="s">
        <v>285</v>
      </c>
      <c r="C31" s="482" t="s">
        <v>279</v>
      </c>
      <c r="D31" s="486">
        <v>44683</v>
      </c>
    </row>
    <row r="32" spans="1:4" x14ac:dyDescent="0.45">
      <c r="A32" s="477" t="s">
        <v>263</v>
      </c>
      <c r="B32" s="477" t="s">
        <v>264</v>
      </c>
      <c r="C32" s="477" t="s">
        <v>265</v>
      </c>
      <c r="D32" s="478">
        <v>44679</v>
      </c>
    </row>
    <row r="33" spans="1:6" x14ac:dyDescent="0.45">
      <c r="A33" s="482" t="s">
        <v>376</v>
      </c>
      <c r="B33" s="482" t="s">
        <v>370</v>
      </c>
      <c r="C33" s="482" t="s">
        <v>265</v>
      </c>
      <c r="D33" s="483">
        <v>44691</v>
      </c>
    </row>
    <row r="34" spans="1:6" x14ac:dyDescent="0.45">
      <c r="A34" s="477" t="s">
        <v>266</v>
      </c>
      <c r="B34" s="477" t="s">
        <v>377</v>
      </c>
      <c r="C34" s="477" t="s">
        <v>267</v>
      </c>
      <c r="D34" s="478">
        <v>44681</v>
      </c>
    </row>
    <row r="35" spans="1:6" x14ac:dyDescent="0.45">
      <c r="A35" s="482" t="s">
        <v>268</v>
      </c>
      <c r="B35" s="482" t="s">
        <v>269</v>
      </c>
      <c r="C35" s="482" t="s">
        <v>270</v>
      </c>
      <c r="D35" s="483">
        <v>44683</v>
      </c>
    </row>
    <row r="36" spans="1:6" x14ac:dyDescent="0.45">
      <c r="A36" s="477" t="s">
        <v>271</v>
      </c>
      <c r="B36" s="477" t="s">
        <v>378</v>
      </c>
      <c r="C36" s="477" t="s">
        <v>280</v>
      </c>
      <c r="D36" s="478">
        <v>44680</v>
      </c>
    </row>
    <row r="37" spans="1:6" x14ac:dyDescent="0.45">
      <c r="A37" s="482" t="s">
        <v>281</v>
      </c>
      <c r="B37" s="482" t="s">
        <v>379</v>
      </c>
      <c r="C37" s="482" t="s">
        <v>282</v>
      </c>
      <c r="D37" s="483">
        <v>44691</v>
      </c>
    </row>
    <row r="38" spans="1:6" x14ac:dyDescent="0.45">
      <c r="A38" s="477" t="s">
        <v>380</v>
      </c>
      <c r="B38" s="477" t="s">
        <v>455</v>
      </c>
      <c r="C38" s="477" t="s">
        <v>381</v>
      </c>
      <c r="D38" s="478">
        <v>44686</v>
      </c>
    </row>
    <row r="39" spans="1:6" x14ac:dyDescent="0.45">
      <c r="A39" s="482" t="s">
        <v>273</v>
      </c>
      <c r="B39" s="482" t="s">
        <v>454</v>
      </c>
      <c r="C39" s="482" t="s">
        <v>453</v>
      </c>
      <c r="D39" s="483">
        <v>44681</v>
      </c>
    </row>
    <row r="40" spans="1:6" x14ac:dyDescent="0.45">
      <c r="A40" s="43"/>
      <c r="B40" s="43"/>
      <c r="C40" s="43"/>
      <c r="D40" s="370"/>
    </row>
    <row r="41" spans="1:6" x14ac:dyDescent="0.45">
      <c r="A41" s="45" t="s">
        <v>89</v>
      </c>
      <c r="B41" s="45"/>
      <c r="C41" s="45"/>
      <c r="D41" s="370"/>
    </row>
    <row r="42" spans="1:6" ht="26.65" x14ac:dyDescent="0.45">
      <c r="A42" s="367" t="s">
        <v>85</v>
      </c>
      <c r="B42" s="367" t="s">
        <v>86</v>
      </c>
      <c r="C42" s="367" t="s">
        <v>87</v>
      </c>
      <c r="D42" s="368" t="s">
        <v>4</v>
      </c>
    </row>
    <row r="43" spans="1:6" x14ac:dyDescent="0.45">
      <c r="A43" s="475" t="s">
        <v>274</v>
      </c>
      <c r="B43" s="475" t="s">
        <v>452</v>
      </c>
      <c r="C43" s="475" t="s">
        <v>276</v>
      </c>
      <c r="D43" s="476" t="s">
        <v>451</v>
      </c>
    </row>
    <row r="44" spans="1:6" x14ac:dyDescent="0.45">
      <c r="A44" s="480" t="s">
        <v>450</v>
      </c>
      <c r="B44" s="480" t="s">
        <v>449</v>
      </c>
      <c r="C44" s="480" t="s">
        <v>448</v>
      </c>
      <c r="D44" s="481" t="s">
        <v>447</v>
      </c>
    </row>
    <row r="45" spans="1:6" x14ac:dyDescent="0.45">
      <c r="A45" s="475" t="s">
        <v>446</v>
      </c>
      <c r="B45" s="475" t="s">
        <v>445</v>
      </c>
      <c r="C45" s="475" t="s">
        <v>444</v>
      </c>
      <c r="D45" s="478">
        <v>44697</v>
      </c>
    </row>
    <row r="46" spans="1:6" x14ac:dyDescent="0.45">
      <c r="A46" s="482" t="s">
        <v>256</v>
      </c>
      <c r="B46" s="482" t="s">
        <v>443</v>
      </c>
      <c r="C46" s="482" t="s">
        <v>257</v>
      </c>
      <c r="D46" s="483">
        <v>44698</v>
      </c>
      <c r="F46" s="369" t="s">
        <v>34</v>
      </c>
    </row>
    <row r="47" spans="1:6" x14ac:dyDescent="0.45">
      <c r="A47" s="477" t="s">
        <v>442</v>
      </c>
      <c r="B47" s="477" t="s">
        <v>441</v>
      </c>
      <c r="C47" s="477" t="s">
        <v>440</v>
      </c>
      <c r="D47" s="478">
        <v>44697</v>
      </c>
    </row>
    <row r="48" spans="1:6" x14ac:dyDescent="0.45">
      <c r="A48" s="485" t="s">
        <v>277</v>
      </c>
      <c r="B48" s="482" t="s">
        <v>262</v>
      </c>
      <c r="C48" s="482" t="s">
        <v>280</v>
      </c>
      <c r="D48" s="483">
        <v>44673</v>
      </c>
    </row>
    <row r="49" spans="1:4" x14ac:dyDescent="0.45">
      <c r="A49" s="477" t="s">
        <v>278</v>
      </c>
      <c r="B49" s="477" t="s">
        <v>285</v>
      </c>
      <c r="C49" s="477" t="s">
        <v>279</v>
      </c>
      <c r="D49" s="478">
        <v>44683</v>
      </c>
    </row>
    <row r="50" spans="1:4" x14ac:dyDescent="0.45">
      <c r="A50" s="482" t="s">
        <v>439</v>
      </c>
      <c r="B50" s="482" t="s">
        <v>438</v>
      </c>
      <c r="C50" s="482" t="s">
        <v>437</v>
      </c>
      <c r="D50" s="483">
        <v>44699</v>
      </c>
    </row>
    <row r="51" spans="1:4" x14ac:dyDescent="0.45">
      <c r="A51" s="477" t="s">
        <v>263</v>
      </c>
      <c r="B51" s="477" t="s">
        <v>264</v>
      </c>
      <c r="C51" s="477" t="s">
        <v>265</v>
      </c>
      <c r="D51" s="479">
        <v>44679</v>
      </c>
    </row>
    <row r="52" spans="1:4" x14ac:dyDescent="0.45">
      <c r="A52" s="482" t="s">
        <v>263</v>
      </c>
      <c r="B52" s="482" t="s">
        <v>370</v>
      </c>
      <c r="C52" s="482" t="s">
        <v>265</v>
      </c>
      <c r="D52" s="483">
        <v>44691</v>
      </c>
    </row>
    <row r="53" spans="1:4" x14ac:dyDescent="0.45">
      <c r="A53" s="477" t="s">
        <v>268</v>
      </c>
      <c r="B53" s="477" t="s">
        <v>371</v>
      </c>
      <c r="C53" s="477" t="s">
        <v>270</v>
      </c>
      <c r="D53" s="478">
        <v>44683</v>
      </c>
    </row>
    <row r="54" spans="1:4" x14ac:dyDescent="0.45">
      <c r="A54" s="482" t="s">
        <v>268</v>
      </c>
      <c r="B54" s="482" t="s">
        <v>269</v>
      </c>
      <c r="C54" s="482" t="s">
        <v>270</v>
      </c>
      <c r="D54" s="483">
        <v>44683</v>
      </c>
    </row>
    <row r="55" spans="1:4" x14ac:dyDescent="0.45">
      <c r="A55" s="477" t="s">
        <v>271</v>
      </c>
      <c r="B55" s="477" t="s">
        <v>436</v>
      </c>
      <c r="C55" s="477" t="s">
        <v>280</v>
      </c>
      <c r="D55" s="478">
        <v>44685</v>
      </c>
    </row>
    <row r="56" spans="1:4" x14ac:dyDescent="0.45">
      <c r="A56" s="452" t="s">
        <v>283</v>
      </c>
      <c r="B56" s="452" t="s">
        <v>382</v>
      </c>
      <c r="C56" s="452" t="s">
        <v>284</v>
      </c>
      <c r="D56" s="483">
        <v>44692</v>
      </c>
    </row>
    <row r="57" spans="1:4" x14ac:dyDescent="0.45">
      <c r="A57" s="43"/>
      <c r="B57" s="43"/>
      <c r="C57" s="43"/>
      <c r="D57" s="370"/>
    </row>
  </sheetData>
  <mergeCells count="1">
    <mergeCell ref="A1:D1"/>
  </mergeCells>
  <pageMargins left="0.7" right="0.7" top="0.75" bottom="0.75" header="0.3" footer="0.3"/>
  <pageSetup scale="80" orientation="portrait" r:id="rId1"/>
  <headerFooter differentFirst="1"/>
  <rowBreaks count="1" manualBreakCount="1">
    <brk id="4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6" tint="0.59999389629810485"/>
  </sheetPr>
  <dimension ref="A1:XFD15"/>
  <sheetViews>
    <sheetView zoomScaleNormal="100" workbookViewId="0">
      <selection activeCell="C25" sqref="C25"/>
    </sheetView>
  </sheetViews>
  <sheetFormatPr defaultColWidth="9.19921875" defaultRowHeight="12.75" x14ac:dyDescent="0.35"/>
  <cols>
    <col min="1" max="1" width="34.796875" style="19" customWidth="1"/>
    <col min="2" max="2" width="27" style="19" customWidth="1"/>
    <col min="3" max="3" width="12.19921875" style="19" bestFit="1" customWidth="1"/>
    <col min="4" max="4" width="36.46484375" style="19" customWidth="1"/>
    <col min="5" max="5" width="28.19921875" style="19" customWidth="1"/>
    <col min="6" max="16384" width="9.19921875" style="19"/>
  </cols>
  <sheetData>
    <row r="1" spans="1:2045 2049:3070 3074:4095 4099:5120 5124:7165 7169:8190 8194:9215 9219:10240 10244:12285 12289:13310 13314:14335 14339:15360 15364:16384" s="1" customFormat="1" ht="15" customHeight="1" thickBot="1" x14ac:dyDescent="0.45">
      <c r="A1" s="734" t="s">
        <v>390</v>
      </c>
      <c r="B1" s="734"/>
      <c r="C1" s="734"/>
      <c r="D1" s="734"/>
      <c r="E1" s="734"/>
    </row>
    <row r="2" spans="1:2045 2049:3070 3074:4095 4099:5120 5124:7165 7169:8190 8194:9215 9219:10240 10244:12285 12289:13310 13314:14335 14339:15360 15364:16384" ht="13.15" x14ac:dyDescent="0.4">
      <c r="A2" s="211" t="s">
        <v>18</v>
      </c>
      <c r="B2" s="211" t="s">
        <v>21</v>
      </c>
      <c r="C2" s="211" t="s">
        <v>19</v>
      </c>
      <c r="D2" s="211" t="s">
        <v>20</v>
      </c>
      <c r="E2" s="211" t="s">
        <v>28</v>
      </c>
    </row>
    <row r="3" spans="1:2045 2049:3070 3074:4095 4099:5120 5124:7165 7169:8190 8194:9215 9219:10240 10244:12285 12289:13310 13314:14335 14339:15360 15364:16384" ht="14.2" customHeight="1" x14ac:dyDescent="0.35">
      <c r="A3" s="54" t="s">
        <v>32</v>
      </c>
      <c r="B3" s="54" t="s">
        <v>714</v>
      </c>
      <c r="C3" s="54" t="s">
        <v>715</v>
      </c>
      <c r="D3" s="463" t="s">
        <v>716</v>
      </c>
      <c r="E3" s="54" t="s">
        <v>22</v>
      </c>
    </row>
    <row r="4" spans="1:2045 2049:3070 3074:4095 4099:5120 5124:7165 7169:8190 8194:9215 9219:10240 10244:12285 12289:13310 13314:14335 14339:15360 15364:16384" ht="14.2" customHeight="1" x14ac:dyDescent="0.35">
      <c r="A4" s="54" t="s">
        <v>309</v>
      </c>
      <c r="B4" s="54" t="s">
        <v>310</v>
      </c>
      <c r="C4" s="54" t="s">
        <v>311</v>
      </c>
      <c r="D4" s="54" t="s">
        <v>312</v>
      </c>
      <c r="E4" s="54" t="s">
        <v>313</v>
      </c>
    </row>
    <row r="5" spans="1:2045 2049:3070 3074:4095 4099:5120 5124:7165 7169:8190 8194:9215 9219:10240 10244:12285 12289:13310 13314:14335 14339:15360 15364:16384" ht="14.2" customHeight="1" x14ac:dyDescent="0.35">
      <c r="A5" s="54" t="s">
        <v>204</v>
      </c>
      <c r="B5" s="54" t="s">
        <v>633</v>
      </c>
      <c r="C5" s="54" t="s">
        <v>393</v>
      </c>
      <c r="D5" s="54" t="s">
        <v>394</v>
      </c>
      <c r="E5" s="54" t="s">
        <v>26</v>
      </c>
    </row>
    <row r="6" spans="1:2045 2049:3070 3074:4095 4099:5120 5124:7165 7169:8190 8194:9215 9219:10240 10244:12285 12289:13310 13314:14335 14339:15360 15364:16384" ht="14.2" customHeight="1" x14ac:dyDescent="0.35">
      <c r="A6" s="54" t="s">
        <v>191</v>
      </c>
      <c r="B6" s="54" t="s">
        <v>395</v>
      </c>
      <c r="C6" s="54" t="s">
        <v>635</v>
      </c>
      <c r="D6" s="54" t="s">
        <v>396</v>
      </c>
      <c r="E6" s="54" t="s">
        <v>27</v>
      </c>
    </row>
    <row r="7" spans="1:2045 2049:3070 3074:4095 4099:5120 5124:7165 7169:8190 8194:9215 9219:10240 10244:12285 12289:13310 13314:14335 14339:15360 15364:16384" ht="14.2" customHeight="1" x14ac:dyDescent="0.35">
      <c r="A7" s="54" t="s">
        <v>636</v>
      </c>
      <c r="B7" s="54" t="s">
        <v>637</v>
      </c>
      <c r="C7" s="54" t="s">
        <v>392</v>
      </c>
      <c r="D7" s="54" t="s">
        <v>638</v>
      </c>
      <c r="E7" s="54" t="s">
        <v>36</v>
      </c>
    </row>
    <row r="8" spans="1:2045 2049:3070 3074:4095 4099:5120 5124:7165 7169:8190 8194:9215 9219:10240 10244:12285 12289:13310 13314:14335 14339:15360 15364:16384" ht="14.2" customHeight="1" x14ac:dyDescent="0.35">
      <c r="A8" s="54" t="s">
        <v>397</v>
      </c>
      <c r="B8" s="54" t="s">
        <v>398</v>
      </c>
      <c r="C8" s="54" t="s">
        <v>399</v>
      </c>
      <c r="D8" s="463" t="s">
        <v>708</v>
      </c>
      <c r="E8" s="54" t="s">
        <v>400</v>
      </c>
    </row>
    <row r="9" spans="1:2045 2049:3070 3074:4095 4099:5120 5124:7165 7169:8190 8194:9215 9219:10240 10244:12285 12289:13310 13314:14335 14339:15360 15364:16384" ht="14.2" customHeight="1" x14ac:dyDescent="0.35">
      <c r="A9" s="54" t="s">
        <v>35</v>
      </c>
      <c r="B9" s="54" t="s">
        <v>184</v>
      </c>
      <c r="C9" s="54" t="s">
        <v>185</v>
      </c>
      <c r="D9" s="54" t="s">
        <v>186</v>
      </c>
      <c r="E9" s="54" t="s">
        <v>98</v>
      </c>
    </row>
    <row r="10" spans="1:2045 2049:3070 3074:4095 4099:5120 5124:7165 7169:8190 8194:9215 9219:10240 10244:12285 12289:13310 13314:14335 14339:15360 15364:16384" s="212" customFormat="1" ht="14.2" customHeight="1" x14ac:dyDescent="0.35">
      <c r="A10" s="54" t="s">
        <v>33</v>
      </c>
      <c r="B10" s="54" t="s">
        <v>205</v>
      </c>
      <c r="C10" s="54" t="s">
        <v>206</v>
      </c>
      <c r="D10" s="54" t="s">
        <v>207</v>
      </c>
      <c r="E10" s="54" t="s">
        <v>208</v>
      </c>
    </row>
    <row r="11" spans="1:2045 2049:3070 3074:4095 4099:5120 5124:7165 7169:8190 8194:9215 9219:10240 10244:12285 12289:13310 13314:14335 14339:15360 15364:16384" ht="14.2" customHeight="1" x14ac:dyDescent="0.35">
      <c r="A11" s="54" t="s">
        <v>634</v>
      </c>
      <c r="B11" s="54" t="s">
        <v>192</v>
      </c>
      <c r="C11" s="54" t="s">
        <v>434</v>
      </c>
      <c r="D11" s="463" t="s">
        <v>706</v>
      </c>
      <c r="E11" s="54" t="s">
        <v>435</v>
      </c>
      <c r="I11" s="97"/>
      <c r="J11" s="97"/>
      <c r="N11" s="97"/>
      <c r="O11" s="97"/>
      <c r="S11" s="97"/>
      <c r="T11" s="97"/>
      <c r="X11" s="97"/>
      <c r="Y11" s="97"/>
      <c r="AC11" s="97"/>
      <c r="AD11" s="97"/>
      <c r="AH11" s="97"/>
      <c r="AI11" s="97"/>
      <c r="AM11" s="97"/>
      <c r="AN11" s="97"/>
      <c r="AR11" s="97"/>
      <c r="AS11" s="97"/>
      <c r="AW11" s="97"/>
      <c r="AX11" s="97"/>
      <c r="BB11" s="97"/>
      <c r="BC11" s="97"/>
      <c r="BG11" s="97"/>
      <c r="BH11" s="97"/>
      <c r="BL11" s="97"/>
      <c r="BM11" s="97"/>
      <c r="BQ11" s="97"/>
      <c r="BR11" s="97"/>
      <c r="BV11" s="97"/>
      <c r="BW11" s="97"/>
      <c r="CA11" s="97"/>
      <c r="CB11" s="97"/>
      <c r="CF11" s="97"/>
      <c r="CG11" s="97"/>
      <c r="CK11" s="97"/>
      <c r="CL11" s="97"/>
      <c r="CP11" s="97"/>
      <c r="CQ11" s="97"/>
      <c r="CU11" s="97"/>
      <c r="CV11" s="97"/>
      <c r="CZ11" s="97"/>
      <c r="DA11" s="97"/>
      <c r="DE11" s="97"/>
      <c r="DF11" s="97"/>
      <c r="DJ11" s="97"/>
      <c r="DK11" s="97"/>
      <c r="DO11" s="97"/>
      <c r="DP11" s="97"/>
      <c r="DT11" s="97"/>
      <c r="DU11" s="97"/>
      <c r="DY11" s="97"/>
      <c r="DZ11" s="97"/>
      <c r="ED11" s="97"/>
      <c r="EE11" s="97"/>
      <c r="EI11" s="97"/>
      <c r="EJ11" s="97"/>
      <c r="EN11" s="97"/>
      <c r="EO11" s="97"/>
      <c r="ES11" s="97"/>
      <c r="ET11" s="97"/>
      <c r="EX11" s="97"/>
      <c r="EY11" s="97"/>
      <c r="FC11" s="97"/>
      <c r="FD11" s="97"/>
      <c r="FH11" s="97"/>
      <c r="FI11" s="97"/>
      <c r="FM11" s="97"/>
      <c r="FN11" s="97"/>
      <c r="FR11" s="97"/>
      <c r="FS11" s="97"/>
      <c r="FW11" s="97"/>
      <c r="FX11" s="97"/>
      <c r="GB11" s="97"/>
      <c r="GC11" s="97"/>
      <c r="GG11" s="97"/>
      <c r="GH11" s="97"/>
      <c r="GL11" s="97"/>
      <c r="GM11" s="97"/>
      <c r="GQ11" s="97"/>
      <c r="GR11" s="97"/>
      <c r="GV11" s="97"/>
      <c r="GW11" s="97"/>
      <c r="HA11" s="97"/>
      <c r="HB11" s="97"/>
      <c r="HF11" s="97"/>
      <c r="HG11" s="97"/>
      <c r="HK11" s="97"/>
      <c r="HL11" s="97"/>
      <c r="HP11" s="97"/>
      <c r="HQ11" s="97"/>
      <c r="HU11" s="97"/>
      <c r="HV11" s="97"/>
      <c r="HZ11" s="97"/>
      <c r="IA11" s="97"/>
      <c r="IE11" s="97"/>
      <c r="IF11" s="97"/>
      <c r="IJ11" s="97"/>
      <c r="IK11" s="97"/>
      <c r="IO11" s="97"/>
      <c r="IP11" s="97"/>
      <c r="IT11" s="97"/>
      <c r="IU11" s="97"/>
      <c r="IY11" s="97"/>
      <c r="IZ11" s="97"/>
      <c r="JD11" s="97"/>
      <c r="JE11" s="97"/>
      <c r="JI11" s="97"/>
      <c r="JJ11" s="97"/>
      <c r="JN11" s="97"/>
      <c r="JO11" s="97"/>
      <c r="JS11" s="97"/>
      <c r="JT11" s="97"/>
      <c r="JX11" s="97"/>
      <c r="JY11" s="97"/>
      <c r="KC11" s="97"/>
      <c r="KD11" s="97"/>
      <c r="KH11" s="97"/>
      <c r="KI11" s="97"/>
      <c r="KM11" s="97"/>
      <c r="KN11" s="97"/>
      <c r="KR11" s="97"/>
      <c r="KS11" s="97"/>
      <c r="KW11" s="97"/>
      <c r="KX11" s="97"/>
      <c r="LB11" s="97"/>
      <c r="LC11" s="97"/>
      <c r="LG11" s="97"/>
      <c r="LH11" s="97"/>
      <c r="LL11" s="97"/>
      <c r="LM11" s="97"/>
      <c r="LQ11" s="97"/>
      <c r="LR11" s="97"/>
      <c r="LV11" s="97"/>
      <c r="LW11" s="97"/>
      <c r="MA11" s="97"/>
      <c r="MB11" s="97"/>
      <c r="MF11" s="97"/>
      <c r="MG11" s="97"/>
      <c r="MK11" s="97"/>
      <c r="ML11" s="97"/>
      <c r="MP11" s="97"/>
      <c r="MQ11" s="97"/>
      <c r="MU11" s="97"/>
      <c r="MV11" s="97"/>
      <c r="MZ11" s="97"/>
      <c r="NA11" s="97"/>
      <c r="NE11" s="97"/>
      <c r="NF11" s="97"/>
      <c r="NJ11" s="97"/>
      <c r="NK11" s="97"/>
      <c r="NO11" s="97"/>
      <c r="NP11" s="97"/>
      <c r="NT11" s="97"/>
      <c r="NU11" s="97"/>
      <c r="NY11" s="97"/>
      <c r="NZ11" s="97"/>
      <c r="OD11" s="97"/>
      <c r="OE11" s="97"/>
      <c r="OI11" s="97"/>
      <c r="OJ11" s="97"/>
      <c r="ON11" s="97"/>
      <c r="OO11" s="97"/>
      <c r="OS11" s="97"/>
      <c r="OT11" s="97"/>
      <c r="OX11" s="97"/>
      <c r="OY11" s="97"/>
      <c r="PC11" s="97"/>
      <c r="PD11" s="97"/>
      <c r="PH11" s="97"/>
      <c r="PI11" s="97"/>
      <c r="PM11" s="97"/>
      <c r="PN11" s="97"/>
      <c r="PR11" s="97"/>
      <c r="PS11" s="97"/>
      <c r="PW11" s="97"/>
      <c r="PX11" s="97"/>
      <c r="QB11" s="97"/>
      <c r="QC11" s="97"/>
      <c r="QG11" s="97"/>
      <c r="QH11" s="97"/>
      <c r="QL11" s="97"/>
      <c r="QM11" s="97"/>
      <c r="QQ11" s="97"/>
      <c r="QR11" s="97"/>
      <c r="QV11" s="97"/>
      <c r="QW11" s="97"/>
      <c r="RA11" s="97"/>
      <c r="RB11" s="97"/>
      <c r="RF11" s="97"/>
      <c r="RG11" s="97"/>
      <c r="RK11" s="97"/>
      <c r="RL11" s="97"/>
      <c r="RP11" s="97"/>
      <c r="RQ11" s="97"/>
      <c r="RU11" s="97"/>
      <c r="RV11" s="97"/>
      <c r="RZ11" s="97"/>
      <c r="SA11" s="97"/>
      <c r="SE11" s="97"/>
      <c r="SF11" s="97"/>
      <c r="SJ11" s="97"/>
      <c r="SK11" s="97"/>
      <c r="SO11" s="97"/>
      <c r="SP11" s="97"/>
      <c r="ST11" s="97"/>
      <c r="SU11" s="97"/>
      <c r="SY11" s="97"/>
      <c r="SZ11" s="97"/>
      <c r="TD11" s="97"/>
      <c r="TE11" s="97"/>
      <c r="TI11" s="97"/>
      <c r="TJ11" s="97"/>
      <c r="TN11" s="97"/>
      <c r="TO11" s="97"/>
      <c r="TS11" s="97"/>
      <c r="TT11" s="97"/>
      <c r="TX11" s="97"/>
      <c r="TY11" s="97"/>
      <c r="UC11" s="97"/>
      <c r="UD11" s="97"/>
      <c r="UH11" s="97"/>
      <c r="UI11" s="97"/>
      <c r="UM11" s="97"/>
      <c r="UN11" s="97"/>
      <c r="UR11" s="97"/>
      <c r="US11" s="97"/>
      <c r="UW11" s="97"/>
      <c r="UX11" s="97"/>
      <c r="VB11" s="97"/>
      <c r="VC11" s="97"/>
      <c r="VG11" s="97"/>
      <c r="VH11" s="97"/>
      <c r="VL11" s="97"/>
      <c r="VM11" s="97"/>
      <c r="VQ11" s="97"/>
      <c r="VR11" s="97"/>
      <c r="VV11" s="97"/>
      <c r="VW11" s="97"/>
      <c r="WA11" s="97"/>
      <c r="WB11" s="97"/>
      <c r="WF11" s="97"/>
      <c r="WG11" s="97"/>
      <c r="WK11" s="97"/>
      <c r="WL11" s="97"/>
      <c r="WP11" s="97"/>
      <c r="WQ11" s="97"/>
      <c r="WU11" s="97"/>
      <c r="WV11" s="97"/>
      <c r="WZ11" s="97"/>
      <c r="XA11" s="97"/>
      <c r="XE11" s="97"/>
      <c r="XF11" s="97"/>
      <c r="XJ11" s="97"/>
      <c r="XK11" s="97"/>
      <c r="XO11" s="97"/>
      <c r="XP11" s="97"/>
      <c r="XT11" s="97"/>
      <c r="XU11" s="97"/>
      <c r="XY11" s="97"/>
      <c r="XZ11" s="97"/>
      <c r="YD11" s="97"/>
      <c r="YE11" s="97"/>
      <c r="YI11" s="97"/>
      <c r="YJ11" s="97"/>
      <c r="YN11" s="97"/>
      <c r="YO11" s="97"/>
      <c r="YS11" s="97"/>
      <c r="YT11" s="97"/>
      <c r="YX11" s="97"/>
      <c r="YY11" s="97"/>
      <c r="ZC11" s="97"/>
      <c r="ZD11" s="97"/>
      <c r="ZH11" s="97"/>
      <c r="ZI11" s="97"/>
      <c r="ZM11" s="97"/>
      <c r="ZN11" s="97"/>
      <c r="ZR11" s="97"/>
      <c r="ZS11" s="97"/>
      <c r="ZW11" s="97"/>
      <c r="ZX11" s="97"/>
      <c r="AAB11" s="97"/>
      <c r="AAC11" s="97"/>
      <c r="AAG11" s="97"/>
      <c r="AAH11" s="97"/>
      <c r="AAL11" s="97"/>
      <c r="AAM11" s="97"/>
      <c r="AAQ11" s="97"/>
      <c r="AAR11" s="97"/>
      <c r="AAV11" s="97"/>
      <c r="AAW11" s="97"/>
      <c r="ABA11" s="97"/>
      <c r="ABB11" s="97"/>
      <c r="ABF11" s="97"/>
      <c r="ABG11" s="97"/>
      <c r="ABK11" s="97"/>
      <c r="ABL11" s="97"/>
      <c r="ABP11" s="97"/>
      <c r="ABQ11" s="97"/>
      <c r="ABU11" s="97"/>
      <c r="ABV11" s="97"/>
      <c r="ABZ11" s="97"/>
      <c r="ACA11" s="97"/>
      <c r="ACE11" s="97"/>
      <c r="ACF11" s="97"/>
      <c r="ACJ11" s="97"/>
      <c r="ACK11" s="97"/>
      <c r="ACO11" s="97"/>
      <c r="ACP11" s="97"/>
      <c r="ACT11" s="97"/>
      <c r="ACU11" s="97"/>
      <c r="ACY11" s="97"/>
      <c r="ACZ11" s="97"/>
      <c r="ADD11" s="97"/>
      <c r="ADE11" s="97"/>
      <c r="ADI11" s="97"/>
      <c r="ADJ11" s="97"/>
      <c r="ADN11" s="97"/>
      <c r="ADO11" s="97"/>
      <c r="ADS11" s="97"/>
      <c r="ADT11" s="97"/>
      <c r="ADX11" s="97"/>
      <c r="ADY11" s="97"/>
      <c r="AEC11" s="97"/>
      <c r="AED11" s="97"/>
      <c r="AEH11" s="97"/>
      <c r="AEI11" s="97"/>
      <c r="AEM11" s="97"/>
      <c r="AEN11" s="97"/>
      <c r="AER11" s="97"/>
      <c r="AES11" s="97"/>
      <c r="AEW11" s="97"/>
      <c r="AEX11" s="97"/>
      <c r="AFB11" s="97"/>
      <c r="AFC11" s="97"/>
      <c r="AFG11" s="97"/>
      <c r="AFH11" s="97"/>
      <c r="AFL11" s="97"/>
      <c r="AFM11" s="97"/>
      <c r="AFQ11" s="97"/>
      <c r="AFR11" s="97"/>
      <c r="AFV11" s="97"/>
      <c r="AFW11" s="97"/>
      <c r="AGA11" s="97"/>
      <c r="AGB11" s="97"/>
      <c r="AGF11" s="97"/>
      <c r="AGG11" s="97"/>
      <c r="AGK11" s="97"/>
      <c r="AGL11" s="97"/>
      <c r="AGP11" s="97"/>
      <c r="AGQ11" s="97"/>
      <c r="AGU11" s="97"/>
      <c r="AGV11" s="97"/>
      <c r="AGZ11" s="97"/>
      <c r="AHA11" s="97"/>
      <c r="AHE11" s="97"/>
      <c r="AHF11" s="97"/>
      <c r="AHJ11" s="97"/>
      <c r="AHK11" s="97"/>
      <c r="AHO11" s="97"/>
      <c r="AHP11" s="97"/>
      <c r="AHT11" s="97"/>
      <c r="AHU11" s="97"/>
      <c r="AHY11" s="97"/>
      <c r="AHZ11" s="97"/>
      <c r="AID11" s="97"/>
      <c r="AIE11" s="97"/>
      <c r="AII11" s="97"/>
      <c r="AIJ11" s="97"/>
      <c r="AIN11" s="97"/>
      <c r="AIO11" s="97"/>
      <c r="AIS11" s="97"/>
      <c r="AIT11" s="97"/>
      <c r="AIX11" s="97"/>
      <c r="AIY11" s="97"/>
      <c r="AJC11" s="97"/>
      <c r="AJD11" s="97"/>
      <c r="AJH11" s="97"/>
      <c r="AJI11" s="97"/>
      <c r="AJM11" s="97"/>
      <c r="AJN11" s="97"/>
      <c r="AJR11" s="97"/>
      <c r="AJS11" s="97"/>
      <c r="AJW11" s="97"/>
      <c r="AJX11" s="97"/>
      <c r="AKB11" s="97"/>
      <c r="AKC11" s="97"/>
      <c r="AKG11" s="97"/>
      <c r="AKH11" s="97"/>
      <c r="AKL11" s="97"/>
      <c r="AKM11" s="97"/>
      <c r="AKQ11" s="97"/>
      <c r="AKR11" s="97"/>
      <c r="AKV11" s="97"/>
      <c r="AKW11" s="97"/>
      <c r="ALA11" s="97"/>
      <c r="ALB11" s="97"/>
      <c r="ALF11" s="97"/>
      <c r="ALG11" s="97"/>
      <c r="ALK11" s="97"/>
      <c r="ALL11" s="97"/>
      <c r="ALP11" s="97"/>
      <c r="ALQ11" s="97"/>
      <c r="ALU11" s="97"/>
      <c r="ALV11" s="97"/>
      <c r="ALZ11" s="97"/>
      <c r="AMA11" s="97"/>
      <c r="AME11" s="97"/>
      <c r="AMF11" s="97"/>
      <c r="AMJ11" s="97"/>
      <c r="AMK11" s="97"/>
      <c r="AMO11" s="97"/>
      <c r="AMP11" s="97"/>
      <c r="AMT11" s="97"/>
      <c r="AMU11" s="97"/>
      <c r="AMY11" s="97"/>
      <c r="AMZ11" s="97"/>
      <c r="AND11" s="97"/>
      <c r="ANE11" s="97"/>
      <c r="ANI11" s="97"/>
      <c r="ANJ11" s="97"/>
      <c r="ANN11" s="97"/>
      <c r="ANO11" s="97"/>
      <c r="ANS11" s="97"/>
      <c r="ANT11" s="97"/>
      <c r="ANX11" s="97"/>
      <c r="ANY11" s="97"/>
      <c r="AOC11" s="97"/>
      <c r="AOD11" s="97"/>
      <c r="AOH11" s="97"/>
      <c r="AOI11" s="97"/>
      <c r="AOM11" s="97"/>
      <c r="AON11" s="97"/>
      <c r="AOR11" s="97"/>
      <c r="AOS11" s="97"/>
      <c r="AOW11" s="97"/>
      <c r="AOX11" s="97"/>
      <c r="APB11" s="97"/>
      <c r="APC11" s="97"/>
      <c r="APG11" s="97"/>
      <c r="APH11" s="97"/>
      <c r="APL11" s="97"/>
      <c r="APM11" s="97"/>
      <c r="APQ11" s="97"/>
      <c r="APR11" s="97"/>
      <c r="APV11" s="97"/>
      <c r="APW11" s="97"/>
      <c r="AQA11" s="97"/>
      <c r="AQB11" s="97"/>
      <c r="AQF11" s="97"/>
      <c r="AQG11" s="97"/>
      <c r="AQK11" s="97"/>
      <c r="AQL11" s="97"/>
      <c r="AQP11" s="97"/>
      <c r="AQQ11" s="97"/>
      <c r="AQU11" s="97"/>
      <c r="AQV11" s="97"/>
      <c r="AQZ11" s="97"/>
      <c r="ARA11" s="97"/>
      <c r="ARE11" s="97"/>
      <c r="ARF11" s="97"/>
      <c r="ARJ11" s="97"/>
      <c r="ARK11" s="97"/>
      <c r="ARO11" s="97"/>
      <c r="ARP11" s="97"/>
      <c r="ART11" s="97"/>
      <c r="ARU11" s="97"/>
      <c r="ARY11" s="97"/>
      <c r="ARZ11" s="97"/>
      <c r="ASD11" s="97"/>
      <c r="ASE11" s="97"/>
      <c r="ASI11" s="97"/>
      <c r="ASJ11" s="97"/>
      <c r="ASN11" s="97"/>
      <c r="ASO11" s="97"/>
      <c r="ASS11" s="97"/>
      <c r="AST11" s="97"/>
      <c r="ASX11" s="97"/>
      <c r="ASY11" s="97"/>
      <c r="ATC11" s="97"/>
      <c r="ATD11" s="97"/>
      <c r="ATH11" s="97"/>
      <c r="ATI11" s="97"/>
      <c r="ATM11" s="97"/>
      <c r="ATN11" s="97"/>
      <c r="ATR11" s="97"/>
      <c r="ATS11" s="97"/>
      <c r="ATW11" s="97"/>
      <c r="ATX11" s="97"/>
      <c r="AUB11" s="97"/>
      <c r="AUC11" s="97"/>
      <c r="AUG11" s="97"/>
      <c r="AUH11" s="97"/>
      <c r="AUL11" s="97"/>
      <c r="AUM11" s="97"/>
      <c r="AUQ11" s="97"/>
      <c r="AUR11" s="97"/>
      <c r="AUV11" s="97"/>
      <c r="AUW11" s="97"/>
      <c r="AVA11" s="97"/>
      <c r="AVB11" s="97"/>
      <c r="AVF11" s="97"/>
      <c r="AVG11" s="97"/>
      <c r="AVK11" s="97"/>
      <c r="AVL11" s="97"/>
      <c r="AVP11" s="97"/>
      <c r="AVQ11" s="97"/>
      <c r="AVU11" s="97"/>
      <c r="AVV11" s="97"/>
      <c r="AVZ11" s="97"/>
      <c r="AWA11" s="97"/>
      <c r="AWE11" s="97"/>
      <c r="AWF11" s="97"/>
      <c r="AWJ11" s="97"/>
      <c r="AWK11" s="97"/>
      <c r="AWO11" s="97"/>
      <c r="AWP11" s="97"/>
      <c r="AWT11" s="97"/>
      <c r="AWU11" s="97"/>
      <c r="AWY11" s="97"/>
      <c r="AWZ11" s="97"/>
      <c r="AXD11" s="97"/>
      <c r="AXE11" s="97"/>
      <c r="AXI11" s="97"/>
      <c r="AXJ11" s="97"/>
      <c r="AXN11" s="97"/>
      <c r="AXO11" s="97"/>
      <c r="AXS11" s="97"/>
      <c r="AXT11" s="97"/>
      <c r="AXX11" s="97"/>
      <c r="AXY11" s="97"/>
      <c r="AYC11" s="97"/>
      <c r="AYD11" s="97"/>
      <c r="AYH11" s="97"/>
      <c r="AYI11" s="97"/>
      <c r="AYM11" s="97"/>
      <c r="AYN11" s="97"/>
      <c r="AYR11" s="97"/>
      <c r="AYS11" s="97"/>
      <c r="AYW11" s="97"/>
      <c r="AYX11" s="97"/>
      <c r="AZB11" s="97"/>
      <c r="AZC11" s="97"/>
      <c r="AZG11" s="97"/>
      <c r="AZH11" s="97"/>
      <c r="AZL11" s="97"/>
      <c r="AZM11" s="97"/>
      <c r="AZQ11" s="97"/>
      <c r="AZR11" s="97"/>
      <c r="AZV11" s="97"/>
      <c r="AZW11" s="97"/>
      <c r="BAA11" s="97"/>
      <c r="BAB11" s="97"/>
      <c r="BAF11" s="97"/>
      <c r="BAG11" s="97"/>
      <c r="BAK11" s="97"/>
      <c r="BAL11" s="97"/>
      <c r="BAP11" s="97"/>
      <c r="BAQ11" s="97"/>
      <c r="BAU11" s="97"/>
      <c r="BAV11" s="97"/>
      <c r="BAZ11" s="97"/>
      <c r="BBA11" s="97"/>
      <c r="BBE11" s="97"/>
      <c r="BBF11" s="97"/>
      <c r="BBJ11" s="97"/>
      <c r="BBK11" s="97"/>
      <c r="BBO11" s="97"/>
      <c r="BBP11" s="97"/>
      <c r="BBT11" s="97"/>
      <c r="BBU11" s="97"/>
      <c r="BBY11" s="97"/>
      <c r="BBZ11" s="97"/>
      <c r="BCD11" s="97"/>
      <c r="BCE11" s="97"/>
      <c r="BCI11" s="97"/>
      <c r="BCJ11" s="97"/>
      <c r="BCN11" s="97"/>
      <c r="BCO11" s="97"/>
      <c r="BCS11" s="97"/>
      <c r="BCT11" s="97"/>
      <c r="BCX11" s="97"/>
      <c r="BCY11" s="97"/>
      <c r="BDC11" s="97"/>
      <c r="BDD11" s="97"/>
      <c r="BDH11" s="97"/>
      <c r="BDI11" s="97"/>
      <c r="BDM11" s="97"/>
      <c r="BDN11" s="97"/>
      <c r="BDR11" s="97"/>
      <c r="BDS11" s="97"/>
      <c r="BDW11" s="97"/>
      <c r="BDX11" s="97"/>
      <c r="BEB11" s="97"/>
      <c r="BEC11" s="97"/>
      <c r="BEG11" s="97"/>
      <c r="BEH11" s="97"/>
      <c r="BEL11" s="97"/>
      <c r="BEM11" s="97"/>
      <c r="BEQ11" s="97"/>
      <c r="BER11" s="97"/>
      <c r="BEV11" s="97"/>
      <c r="BEW11" s="97"/>
      <c r="BFA11" s="97"/>
      <c r="BFB11" s="97"/>
      <c r="BFF11" s="97"/>
      <c r="BFG11" s="97"/>
      <c r="BFK11" s="97"/>
      <c r="BFL11" s="97"/>
      <c r="BFP11" s="97"/>
      <c r="BFQ11" s="97"/>
      <c r="BFU11" s="97"/>
      <c r="BFV11" s="97"/>
      <c r="BFZ11" s="97"/>
      <c r="BGA11" s="97"/>
      <c r="BGE11" s="97"/>
      <c r="BGF11" s="97"/>
      <c r="BGJ11" s="97"/>
      <c r="BGK11" s="97"/>
      <c r="BGO11" s="97"/>
      <c r="BGP11" s="97"/>
      <c r="BGT11" s="97"/>
      <c r="BGU11" s="97"/>
      <c r="BGY11" s="97"/>
      <c r="BGZ11" s="97"/>
      <c r="BHD11" s="97"/>
      <c r="BHE11" s="97"/>
      <c r="BHI11" s="97"/>
      <c r="BHJ11" s="97"/>
      <c r="BHN11" s="97"/>
      <c r="BHO11" s="97"/>
      <c r="BHS11" s="97"/>
      <c r="BHT11" s="97"/>
      <c r="BHX11" s="97"/>
      <c r="BHY11" s="97"/>
      <c r="BIC11" s="97"/>
      <c r="BID11" s="97"/>
      <c r="BIH11" s="97"/>
      <c r="BII11" s="97"/>
      <c r="BIM11" s="97"/>
      <c r="BIN11" s="97"/>
      <c r="BIR11" s="97"/>
      <c r="BIS11" s="97"/>
      <c r="BIW11" s="97"/>
      <c r="BIX11" s="97"/>
      <c r="BJB11" s="97"/>
      <c r="BJC11" s="97"/>
      <c r="BJG11" s="97"/>
      <c r="BJH11" s="97"/>
      <c r="BJL11" s="97"/>
      <c r="BJM11" s="97"/>
      <c r="BJQ11" s="97"/>
      <c r="BJR11" s="97"/>
      <c r="BJV11" s="97"/>
      <c r="BJW11" s="97"/>
      <c r="BKA11" s="97"/>
      <c r="BKB11" s="97"/>
      <c r="BKF11" s="97"/>
      <c r="BKG11" s="97"/>
      <c r="BKK11" s="97"/>
      <c r="BKL11" s="97"/>
      <c r="BKP11" s="97"/>
      <c r="BKQ11" s="97"/>
      <c r="BKU11" s="97"/>
      <c r="BKV11" s="97"/>
      <c r="BKZ11" s="97"/>
      <c r="BLA11" s="97"/>
      <c r="BLE11" s="97"/>
      <c r="BLF11" s="97"/>
      <c r="BLJ11" s="97"/>
      <c r="BLK11" s="97"/>
      <c r="BLO11" s="97"/>
      <c r="BLP11" s="97"/>
      <c r="BLT11" s="97"/>
      <c r="BLU11" s="97"/>
      <c r="BLY11" s="97"/>
      <c r="BLZ11" s="97"/>
      <c r="BMD11" s="97"/>
      <c r="BME11" s="97"/>
      <c r="BMI11" s="97"/>
      <c r="BMJ11" s="97"/>
      <c r="BMN11" s="97"/>
      <c r="BMO11" s="97"/>
      <c r="BMS11" s="97"/>
      <c r="BMT11" s="97"/>
      <c r="BMX11" s="97"/>
      <c r="BMY11" s="97"/>
      <c r="BNC11" s="97"/>
      <c r="BND11" s="97"/>
      <c r="BNH11" s="97"/>
      <c r="BNI11" s="97"/>
      <c r="BNM11" s="97"/>
      <c r="BNN11" s="97"/>
      <c r="BNR11" s="97"/>
      <c r="BNS11" s="97"/>
      <c r="BNW11" s="97"/>
      <c r="BNX11" s="97"/>
      <c r="BOB11" s="97"/>
      <c r="BOC11" s="97"/>
      <c r="BOG11" s="97"/>
      <c r="BOH11" s="97"/>
      <c r="BOL11" s="97"/>
      <c r="BOM11" s="97"/>
      <c r="BOQ11" s="97"/>
      <c r="BOR11" s="97"/>
      <c r="BOV11" s="97"/>
      <c r="BOW11" s="97"/>
      <c r="BPA11" s="97"/>
      <c r="BPB11" s="97"/>
      <c r="BPF11" s="97"/>
      <c r="BPG11" s="97"/>
      <c r="BPK11" s="97"/>
      <c r="BPL11" s="97"/>
      <c r="BPP11" s="97"/>
      <c r="BPQ11" s="97"/>
      <c r="BPU11" s="97"/>
      <c r="BPV11" s="97"/>
      <c r="BPZ11" s="97"/>
      <c r="BQA11" s="97"/>
      <c r="BQE11" s="97"/>
      <c r="BQF11" s="97"/>
      <c r="BQJ11" s="97"/>
      <c r="BQK11" s="97"/>
      <c r="BQO11" s="97"/>
      <c r="BQP11" s="97"/>
      <c r="BQT11" s="97"/>
      <c r="BQU11" s="97"/>
      <c r="BQY11" s="97"/>
      <c r="BQZ11" s="97"/>
      <c r="BRD11" s="97"/>
      <c r="BRE11" s="97"/>
      <c r="BRI11" s="97"/>
      <c r="BRJ11" s="97"/>
      <c r="BRN11" s="97"/>
      <c r="BRO11" s="97"/>
      <c r="BRS11" s="97"/>
      <c r="BRT11" s="97"/>
      <c r="BRX11" s="97"/>
      <c r="BRY11" s="97"/>
      <c r="BSC11" s="97"/>
      <c r="BSD11" s="97"/>
      <c r="BSH11" s="97"/>
      <c r="BSI11" s="97"/>
      <c r="BSM11" s="97"/>
      <c r="BSN11" s="97"/>
      <c r="BSR11" s="97"/>
      <c r="BSS11" s="97"/>
      <c r="BSW11" s="97"/>
      <c r="BSX11" s="97"/>
      <c r="BTB11" s="97"/>
      <c r="BTC11" s="97"/>
      <c r="BTG11" s="97"/>
      <c r="BTH11" s="97"/>
      <c r="BTL11" s="97"/>
      <c r="BTM11" s="97"/>
      <c r="BTQ11" s="97"/>
      <c r="BTR11" s="97"/>
      <c r="BTV11" s="97"/>
      <c r="BTW11" s="97"/>
      <c r="BUA11" s="97"/>
      <c r="BUB11" s="97"/>
      <c r="BUF11" s="97"/>
      <c r="BUG11" s="97"/>
      <c r="BUK11" s="97"/>
      <c r="BUL11" s="97"/>
      <c r="BUP11" s="97"/>
      <c r="BUQ11" s="97"/>
      <c r="BUU11" s="97"/>
      <c r="BUV11" s="97"/>
      <c r="BUZ11" s="97"/>
      <c r="BVA11" s="97"/>
      <c r="BVE11" s="97"/>
      <c r="BVF11" s="97"/>
      <c r="BVJ11" s="97"/>
      <c r="BVK11" s="97"/>
      <c r="BVO11" s="97"/>
      <c r="BVP11" s="97"/>
      <c r="BVT11" s="97"/>
      <c r="BVU11" s="97"/>
      <c r="BVY11" s="97"/>
      <c r="BVZ11" s="97"/>
      <c r="BWD11" s="97"/>
      <c r="BWE11" s="97"/>
      <c r="BWI11" s="97"/>
      <c r="BWJ11" s="97"/>
      <c r="BWN11" s="97"/>
      <c r="BWO11" s="97"/>
      <c r="BWS11" s="97"/>
      <c r="BWT11" s="97"/>
      <c r="BWX11" s="97"/>
      <c r="BWY11" s="97"/>
      <c r="BXC11" s="97"/>
      <c r="BXD11" s="97"/>
      <c r="BXH11" s="97"/>
      <c r="BXI11" s="97"/>
      <c r="BXM11" s="97"/>
      <c r="BXN11" s="97"/>
      <c r="BXR11" s="97"/>
      <c r="BXS11" s="97"/>
      <c r="BXW11" s="97"/>
      <c r="BXX11" s="97"/>
      <c r="BYB11" s="97"/>
      <c r="BYC11" s="97"/>
      <c r="BYG11" s="97"/>
      <c r="BYH11" s="97"/>
      <c r="BYL11" s="97"/>
      <c r="BYM11" s="97"/>
      <c r="BYQ11" s="97"/>
      <c r="BYR11" s="97"/>
      <c r="BYV11" s="97"/>
      <c r="BYW11" s="97"/>
      <c r="BZA11" s="97"/>
      <c r="BZB11" s="97"/>
      <c r="BZF11" s="97"/>
      <c r="BZG11" s="97"/>
      <c r="BZK11" s="97"/>
      <c r="BZL11" s="97"/>
      <c r="BZP11" s="97"/>
      <c r="BZQ11" s="97"/>
      <c r="BZU11" s="97"/>
      <c r="BZV11" s="97"/>
      <c r="BZZ11" s="97"/>
      <c r="CAA11" s="97"/>
      <c r="CAE11" s="97"/>
      <c r="CAF11" s="97"/>
      <c r="CAJ11" s="97"/>
      <c r="CAK11" s="97"/>
      <c r="CAO11" s="97"/>
      <c r="CAP11" s="97"/>
      <c r="CAT11" s="97"/>
      <c r="CAU11" s="97"/>
      <c r="CAY11" s="97"/>
      <c r="CAZ11" s="97"/>
      <c r="CBD11" s="97"/>
      <c r="CBE11" s="97"/>
      <c r="CBI11" s="97"/>
      <c r="CBJ11" s="97"/>
      <c r="CBN11" s="97"/>
      <c r="CBO11" s="97"/>
      <c r="CBS11" s="97"/>
      <c r="CBT11" s="97"/>
      <c r="CBX11" s="97"/>
      <c r="CBY11" s="97"/>
      <c r="CCC11" s="97"/>
      <c r="CCD11" s="97"/>
      <c r="CCH11" s="97"/>
      <c r="CCI11" s="97"/>
      <c r="CCM11" s="97"/>
      <c r="CCN11" s="97"/>
      <c r="CCR11" s="97"/>
      <c r="CCS11" s="97"/>
      <c r="CCW11" s="97"/>
      <c r="CCX11" s="97"/>
      <c r="CDB11" s="97"/>
      <c r="CDC11" s="97"/>
      <c r="CDG11" s="97"/>
      <c r="CDH11" s="97"/>
      <c r="CDL11" s="97"/>
      <c r="CDM11" s="97"/>
      <c r="CDQ11" s="97"/>
      <c r="CDR11" s="97"/>
      <c r="CDV11" s="97"/>
      <c r="CDW11" s="97"/>
      <c r="CEA11" s="97"/>
      <c r="CEB11" s="97"/>
      <c r="CEF11" s="97"/>
      <c r="CEG11" s="97"/>
      <c r="CEK11" s="97"/>
      <c r="CEL11" s="97"/>
      <c r="CEP11" s="97"/>
      <c r="CEQ11" s="97"/>
      <c r="CEU11" s="97"/>
      <c r="CEV11" s="97"/>
      <c r="CEZ11" s="97"/>
      <c r="CFA11" s="97"/>
      <c r="CFE11" s="97"/>
      <c r="CFF11" s="97"/>
      <c r="CFJ11" s="97"/>
      <c r="CFK11" s="97"/>
      <c r="CFO11" s="97"/>
      <c r="CFP11" s="97"/>
      <c r="CFT11" s="97"/>
      <c r="CFU11" s="97"/>
      <c r="CFY11" s="97"/>
      <c r="CFZ11" s="97"/>
      <c r="CGD11" s="97"/>
      <c r="CGE11" s="97"/>
      <c r="CGI11" s="97"/>
      <c r="CGJ11" s="97"/>
      <c r="CGN11" s="97"/>
      <c r="CGO11" s="97"/>
      <c r="CGS11" s="97"/>
      <c r="CGT11" s="97"/>
      <c r="CGX11" s="97"/>
      <c r="CGY11" s="97"/>
      <c r="CHC11" s="97"/>
      <c r="CHD11" s="97"/>
      <c r="CHH11" s="97"/>
      <c r="CHI11" s="97"/>
      <c r="CHM11" s="97"/>
      <c r="CHN11" s="97"/>
      <c r="CHR11" s="97"/>
      <c r="CHS11" s="97"/>
      <c r="CHW11" s="97"/>
      <c r="CHX11" s="97"/>
      <c r="CIB11" s="97"/>
      <c r="CIC11" s="97"/>
      <c r="CIG11" s="97"/>
      <c r="CIH11" s="97"/>
      <c r="CIL11" s="97"/>
      <c r="CIM11" s="97"/>
      <c r="CIQ11" s="97"/>
      <c r="CIR11" s="97"/>
      <c r="CIV11" s="97"/>
      <c r="CIW11" s="97"/>
      <c r="CJA11" s="97"/>
      <c r="CJB11" s="97"/>
      <c r="CJF11" s="97"/>
      <c r="CJG11" s="97"/>
      <c r="CJK11" s="97"/>
      <c r="CJL11" s="97"/>
      <c r="CJP11" s="97"/>
      <c r="CJQ11" s="97"/>
      <c r="CJU11" s="97"/>
      <c r="CJV11" s="97"/>
      <c r="CJZ11" s="97"/>
      <c r="CKA11" s="97"/>
      <c r="CKE11" s="97"/>
      <c r="CKF11" s="97"/>
      <c r="CKJ11" s="97"/>
      <c r="CKK11" s="97"/>
      <c r="CKO11" s="97"/>
      <c r="CKP11" s="97"/>
      <c r="CKT11" s="97"/>
      <c r="CKU11" s="97"/>
      <c r="CKY11" s="97"/>
      <c r="CKZ11" s="97"/>
      <c r="CLD11" s="97"/>
      <c r="CLE11" s="97"/>
      <c r="CLI11" s="97"/>
      <c r="CLJ11" s="97"/>
      <c r="CLN11" s="97"/>
      <c r="CLO11" s="97"/>
      <c r="CLS11" s="97"/>
      <c r="CLT11" s="97"/>
      <c r="CLX11" s="97"/>
      <c r="CLY11" s="97"/>
      <c r="CMC11" s="97"/>
      <c r="CMD11" s="97"/>
      <c r="CMH11" s="97"/>
      <c r="CMI11" s="97"/>
      <c r="CMM11" s="97"/>
      <c r="CMN11" s="97"/>
      <c r="CMR11" s="97"/>
      <c r="CMS11" s="97"/>
      <c r="CMW11" s="97"/>
      <c r="CMX11" s="97"/>
      <c r="CNB11" s="97"/>
      <c r="CNC11" s="97"/>
      <c r="CNG11" s="97"/>
      <c r="CNH11" s="97"/>
      <c r="CNL11" s="97"/>
      <c r="CNM11" s="97"/>
      <c r="CNQ11" s="97"/>
      <c r="CNR11" s="97"/>
      <c r="CNV11" s="97"/>
      <c r="CNW11" s="97"/>
      <c r="COA11" s="97"/>
      <c r="COB11" s="97"/>
      <c r="COF11" s="97"/>
      <c r="COG11" s="97"/>
      <c r="COK11" s="97"/>
      <c r="COL11" s="97"/>
      <c r="COP11" s="97"/>
      <c r="COQ11" s="97"/>
      <c r="COU11" s="97"/>
      <c r="COV11" s="97"/>
      <c r="COZ11" s="97"/>
      <c r="CPA11" s="97"/>
      <c r="CPE11" s="97"/>
      <c r="CPF11" s="97"/>
      <c r="CPJ11" s="97"/>
      <c r="CPK11" s="97"/>
      <c r="CPO11" s="97"/>
      <c r="CPP11" s="97"/>
      <c r="CPT11" s="97"/>
      <c r="CPU11" s="97"/>
      <c r="CPY11" s="97"/>
      <c r="CPZ11" s="97"/>
      <c r="CQD11" s="97"/>
      <c r="CQE11" s="97"/>
      <c r="CQI11" s="97"/>
      <c r="CQJ11" s="97"/>
      <c r="CQN11" s="97"/>
      <c r="CQO11" s="97"/>
      <c r="CQS11" s="97"/>
      <c r="CQT11" s="97"/>
      <c r="CQX11" s="97"/>
      <c r="CQY11" s="97"/>
      <c r="CRC11" s="97"/>
      <c r="CRD11" s="97"/>
      <c r="CRH11" s="97"/>
      <c r="CRI11" s="97"/>
      <c r="CRM11" s="97"/>
      <c r="CRN11" s="97"/>
      <c r="CRR11" s="97"/>
      <c r="CRS11" s="97"/>
      <c r="CRW11" s="97"/>
      <c r="CRX11" s="97"/>
      <c r="CSB11" s="97"/>
      <c r="CSC11" s="97"/>
      <c r="CSG11" s="97"/>
      <c r="CSH11" s="97"/>
      <c r="CSL11" s="97"/>
      <c r="CSM11" s="97"/>
      <c r="CSQ11" s="97"/>
      <c r="CSR11" s="97"/>
      <c r="CSV11" s="97"/>
      <c r="CSW11" s="97"/>
      <c r="CTA11" s="97"/>
      <c r="CTB11" s="97"/>
      <c r="CTF11" s="97"/>
      <c r="CTG11" s="97"/>
      <c r="CTK11" s="97"/>
      <c r="CTL11" s="97"/>
      <c r="CTP11" s="97"/>
      <c r="CTQ11" s="97"/>
      <c r="CTU11" s="97"/>
      <c r="CTV11" s="97"/>
      <c r="CTZ11" s="97"/>
      <c r="CUA11" s="97"/>
      <c r="CUE11" s="97"/>
      <c r="CUF11" s="97"/>
      <c r="CUJ11" s="97"/>
      <c r="CUK11" s="97"/>
      <c r="CUO11" s="97"/>
      <c r="CUP11" s="97"/>
      <c r="CUT11" s="97"/>
      <c r="CUU11" s="97"/>
      <c r="CUY11" s="97"/>
      <c r="CUZ11" s="97"/>
      <c r="CVD11" s="97"/>
      <c r="CVE11" s="97"/>
      <c r="CVI11" s="97"/>
      <c r="CVJ11" s="97"/>
      <c r="CVN11" s="97"/>
      <c r="CVO11" s="97"/>
      <c r="CVS11" s="97"/>
      <c r="CVT11" s="97"/>
      <c r="CVX11" s="97"/>
      <c r="CVY11" s="97"/>
      <c r="CWC11" s="97"/>
      <c r="CWD11" s="97"/>
      <c r="CWH11" s="97"/>
      <c r="CWI11" s="97"/>
      <c r="CWM11" s="97"/>
      <c r="CWN11" s="97"/>
      <c r="CWR11" s="97"/>
      <c r="CWS11" s="97"/>
      <c r="CWW11" s="97"/>
      <c r="CWX11" s="97"/>
      <c r="CXB11" s="97"/>
      <c r="CXC11" s="97"/>
      <c r="CXG11" s="97"/>
      <c r="CXH11" s="97"/>
      <c r="CXL11" s="97"/>
      <c r="CXM11" s="97"/>
      <c r="CXQ11" s="97"/>
      <c r="CXR11" s="97"/>
      <c r="CXV11" s="97"/>
      <c r="CXW11" s="97"/>
      <c r="CYA11" s="97"/>
      <c r="CYB11" s="97"/>
      <c r="CYF11" s="97"/>
      <c r="CYG11" s="97"/>
      <c r="CYK11" s="97"/>
      <c r="CYL11" s="97"/>
      <c r="CYP11" s="97"/>
      <c r="CYQ11" s="97"/>
      <c r="CYU11" s="97"/>
      <c r="CYV11" s="97"/>
      <c r="CYZ11" s="97"/>
      <c r="CZA11" s="97"/>
      <c r="CZE11" s="97"/>
      <c r="CZF11" s="97"/>
      <c r="CZJ11" s="97"/>
      <c r="CZK11" s="97"/>
      <c r="CZO11" s="97"/>
      <c r="CZP11" s="97"/>
      <c r="CZT11" s="97"/>
      <c r="CZU11" s="97"/>
      <c r="CZY11" s="97"/>
      <c r="CZZ11" s="97"/>
      <c r="DAD11" s="97"/>
      <c r="DAE11" s="97"/>
      <c r="DAI11" s="97"/>
      <c r="DAJ11" s="97"/>
      <c r="DAN11" s="97"/>
      <c r="DAO11" s="97"/>
      <c r="DAS11" s="97"/>
      <c r="DAT11" s="97"/>
      <c r="DAX11" s="97"/>
      <c r="DAY11" s="97"/>
      <c r="DBC11" s="97"/>
      <c r="DBD11" s="97"/>
      <c r="DBH11" s="97"/>
      <c r="DBI11" s="97"/>
      <c r="DBM11" s="97"/>
      <c r="DBN11" s="97"/>
      <c r="DBR11" s="97"/>
      <c r="DBS11" s="97"/>
      <c r="DBW11" s="97"/>
      <c r="DBX11" s="97"/>
      <c r="DCB11" s="97"/>
      <c r="DCC11" s="97"/>
      <c r="DCG11" s="97"/>
      <c r="DCH11" s="97"/>
      <c r="DCL11" s="97"/>
      <c r="DCM11" s="97"/>
      <c r="DCQ11" s="97"/>
      <c r="DCR11" s="97"/>
      <c r="DCV11" s="97"/>
      <c r="DCW11" s="97"/>
      <c r="DDA11" s="97"/>
      <c r="DDB11" s="97"/>
      <c r="DDF11" s="97"/>
      <c r="DDG11" s="97"/>
      <c r="DDK11" s="97"/>
      <c r="DDL11" s="97"/>
      <c r="DDP11" s="97"/>
      <c r="DDQ11" s="97"/>
      <c r="DDU11" s="97"/>
      <c r="DDV11" s="97"/>
      <c r="DDZ11" s="97"/>
      <c r="DEA11" s="97"/>
      <c r="DEE11" s="97"/>
      <c r="DEF11" s="97"/>
      <c r="DEJ11" s="97"/>
      <c r="DEK11" s="97"/>
      <c r="DEO11" s="97"/>
      <c r="DEP11" s="97"/>
      <c r="DET11" s="97"/>
      <c r="DEU11" s="97"/>
      <c r="DEY11" s="97"/>
      <c r="DEZ11" s="97"/>
      <c r="DFD11" s="97"/>
      <c r="DFE11" s="97"/>
      <c r="DFI11" s="97"/>
      <c r="DFJ11" s="97"/>
      <c r="DFN11" s="97"/>
      <c r="DFO11" s="97"/>
      <c r="DFS11" s="97"/>
      <c r="DFT11" s="97"/>
      <c r="DFX11" s="97"/>
      <c r="DFY11" s="97"/>
      <c r="DGC11" s="97"/>
      <c r="DGD11" s="97"/>
      <c r="DGH11" s="97"/>
      <c r="DGI11" s="97"/>
      <c r="DGM11" s="97"/>
      <c r="DGN11" s="97"/>
      <c r="DGR11" s="97"/>
      <c r="DGS11" s="97"/>
      <c r="DGW11" s="97"/>
      <c r="DGX11" s="97"/>
      <c r="DHB11" s="97"/>
      <c r="DHC11" s="97"/>
      <c r="DHG11" s="97"/>
      <c r="DHH11" s="97"/>
      <c r="DHL11" s="97"/>
      <c r="DHM11" s="97"/>
      <c r="DHQ11" s="97"/>
      <c r="DHR11" s="97"/>
      <c r="DHV11" s="97"/>
      <c r="DHW11" s="97"/>
      <c r="DIA11" s="97"/>
      <c r="DIB11" s="97"/>
      <c r="DIF11" s="97"/>
      <c r="DIG11" s="97"/>
      <c r="DIK11" s="97"/>
      <c r="DIL11" s="97"/>
      <c r="DIP11" s="97"/>
      <c r="DIQ11" s="97"/>
      <c r="DIU11" s="97"/>
      <c r="DIV11" s="97"/>
      <c r="DIZ11" s="97"/>
      <c r="DJA11" s="97"/>
      <c r="DJE11" s="97"/>
      <c r="DJF11" s="97"/>
      <c r="DJJ11" s="97"/>
      <c r="DJK11" s="97"/>
      <c r="DJO11" s="97"/>
      <c r="DJP11" s="97"/>
      <c r="DJT11" s="97"/>
      <c r="DJU11" s="97"/>
      <c r="DJY11" s="97"/>
      <c r="DJZ11" s="97"/>
      <c r="DKD11" s="97"/>
      <c r="DKE11" s="97"/>
      <c r="DKI11" s="97"/>
      <c r="DKJ11" s="97"/>
      <c r="DKN11" s="97"/>
      <c r="DKO11" s="97"/>
      <c r="DKS11" s="97"/>
      <c r="DKT11" s="97"/>
      <c r="DKX11" s="97"/>
      <c r="DKY11" s="97"/>
      <c r="DLC11" s="97"/>
      <c r="DLD11" s="97"/>
      <c r="DLH11" s="97"/>
      <c r="DLI11" s="97"/>
      <c r="DLM11" s="97"/>
      <c r="DLN11" s="97"/>
      <c r="DLR11" s="97"/>
      <c r="DLS11" s="97"/>
      <c r="DLW11" s="97"/>
      <c r="DLX11" s="97"/>
      <c r="DMB11" s="97"/>
      <c r="DMC11" s="97"/>
      <c r="DMG11" s="97"/>
      <c r="DMH11" s="97"/>
      <c r="DML11" s="97"/>
      <c r="DMM11" s="97"/>
      <c r="DMQ11" s="97"/>
      <c r="DMR11" s="97"/>
      <c r="DMV11" s="97"/>
      <c r="DMW11" s="97"/>
      <c r="DNA11" s="97"/>
      <c r="DNB11" s="97"/>
      <c r="DNF11" s="97"/>
      <c r="DNG11" s="97"/>
      <c r="DNK11" s="97"/>
      <c r="DNL11" s="97"/>
      <c r="DNP11" s="97"/>
      <c r="DNQ11" s="97"/>
      <c r="DNU11" s="97"/>
      <c r="DNV11" s="97"/>
      <c r="DNZ11" s="97"/>
      <c r="DOA11" s="97"/>
      <c r="DOE11" s="97"/>
      <c r="DOF11" s="97"/>
      <c r="DOJ11" s="97"/>
      <c r="DOK11" s="97"/>
      <c r="DOO11" s="97"/>
      <c r="DOP11" s="97"/>
      <c r="DOT11" s="97"/>
      <c r="DOU11" s="97"/>
      <c r="DOY11" s="97"/>
      <c r="DOZ11" s="97"/>
      <c r="DPD11" s="97"/>
      <c r="DPE11" s="97"/>
      <c r="DPI11" s="97"/>
      <c r="DPJ11" s="97"/>
      <c r="DPN11" s="97"/>
      <c r="DPO11" s="97"/>
      <c r="DPS11" s="97"/>
      <c r="DPT11" s="97"/>
      <c r="DPX11" s="97"/>
      <c r="DPY11" s="97"/>
      <c r="DQC11" s="97"/>
      <c r="DQD11" s="97"/>
      <c r="DQH11" s="97"/>
      <c r="DQI11" s="97"/>
      <c r="DQM11" s="97"/>
      <c r="DQN11" s="97"/>
      <c r="DQR11" s="97"/>
      <c r="DQS11" s="97"/>
      <c r="DQW11" s="97"/>
      <c r="DQX11" s="97"/>
      <c r="DRB11" s="97"/>
      <c r="DRC11" s="97"/>
      <c r="DRG11" s="97"/>
      <c r="DRH11" s="97"/>
      <c r="DRL11" s="97"/>
      <c r="DRM11" s="97"/>
      <c r="DRQ11" s="97"/>
      <c r="DRR11" s="97"/>
      <c r="DRV11" s="97"/>
      <c r="DRW11" s="97"/>
      <c r="DSA11" s="97"/>
      <c r="DSB11" s="97"/>
      <c r="DSF11" s="97"/>
      <c r="DSG11" s="97"/>
      <c r="DSK11" s="97"/>
      <c r="DSL11" s="97"/>
      <c r="DSP11" s="97"/>
      <c r="DSQ11" s="97"/>
      <c r="DSU11" s="97"/>
      <c r="DSV11" s="97"/>
      <c r="DSZ11" s="97"/>
      <c r="DTA11" s="97"/>
      <c r="DTE11" s="97"/>
      <c r="DTF11" s="97"/>
      <c r="DTJ11" s="97"/>
      <c r="DTK11" s="97"/>
      <c r="DTO11" s="97"/>
      <c r="DTP11" s="97"/>
      <c r="DTT11" s="97"/>
      <c r="DTU11" s="97"/>
      <c r="DTY11" s="97"/>
      <c r="DTZ11" s="97"/>
      <c r="DUD11" s="97"/>
      <c r="DUE11" s="97"/>
      <c r="DUI11" s="97"/>
      <c r="DUJ11" s="97"/>
      <c r="DUN11" s="97"/>
      <c r="DUO11" s="97"/>
      <c r="DUS11" s="97"/>
      <c r="DUT11" s="97"/>
      <c r="DUX11" s="97"/>
      <c r="DUY11" s="97"/>
      <c r="DVC11" s="97"/>
      <c r="DVD11" s="97"/>
      <c r="DVH11" s="97"/>
      <c r="DVI11" s="97"/>
      <c r="DVM11" s="97"/>
      <c r="DVN11" s="97"/>
      <c r="DVR11" s="97"/>
      <c r="DVS11" s="97"/>
      <c r="DVW11" s="97"/>
      <c r="DVX11" s="97"/>
      <c r="DWB11" s="97"/>
      <c r="DWC11" s="97"/>
      <c r="DWG11" s="97"/>
      <c r="DWH11" s="97"/>
      <c r="DWL11" s="97"/>
      <c r="DWM11" s="97"/>
      <c r="DWQ11" s="97"/>
      <c r="DWR11" s="97"/>
      <c r="DWV11" s="97"/>
      <c r="DWW11" s="97"/>
      <c r="DXA11" s="97"/>
      <c r="DXB11" s="97"/>
      <c r="DXF11" s="97"/>
      <c r="DXG11" s="97"/>
      <c r="DXK11" s="97"/>
      <c r="DXL11" s="97"/>
      <c r="DXP11" s="97"/>
      <c r="DXQ11" s="97"/>
      <c r="DXU11" s="97"/>
      <c r="DXV11" s="97"/>
      <c r="DXZ11" s="97"/>
      <c r="DYA11" s="97"/>
      <c r="DYE11" s="97"/>
      <c r="DYF11" s="97"/>
      <c r="DYJ11" s="97"/>
      <c r="DYK11" s="97"/>
      <c r="DYO11" s="97"/>
      <c r="DYP11" s="97"/>
      <c r="DYT11" s="97"/>
      <c r="DYU11" s="97"/>
      <c r="DYY11" s="97"/>
      <c r="DYZ11" s="97"/>
      <c r="DZD11" s="97"/>
      <c r="DZE11" s="97"/>
      <c r="DZI11" s="97"/>
      <c r="DZJ11" s="97"/>
      <c r="DZN11" s="97"/>
      <c r="DZO11" s="97"/>
      <c r="DZS11" s="97"/>
      <c r="DZT11" s="97"/>
      <c r="DZX11" s="97"/>
      <c r="DZY11" s="97"/>
      <c r="EAC11" s="97"/>
      <c r="EAD11" s="97"/>
      <c r="EAH11" s="97"/>
      <c r="EAI11" s="97"/>
      <c r="EAM11" s="97"/>
      <c r="EAN11" s="97"/>
      <c r="EAR11" s="97"/>
      <c r="EAS11" s="97"/>
      <c r="EAW11" s="97"/>
      <c r="EAX11" s="97"/>
      <c r="EBB11" s="97"/>
      <c r="EBC11" s="97"/>
      <c r="EBG11" s="97"/>
      <c r="EBH11" s="97"/>
      <c r="EBL11" s="97"/>
      <c r="EBM11" s="97"/>
      <c r="EBQ11" s="97"/>
      <c r="EBR11" s="97"/>
      <c r="EBV11" s="97"/>
      <c r="EBW11" s="97"/>
      <c r="ECA11" s="97"/>
      <c r="ECB11" s="97"/>
      <c r="ECF11" s="97"/>
      <c r="ECG11" s="97"/>
      <c r="ECK11" s="97"/>
      <c r="ECL11" s="97"/>
      <c r="ECP11" s="97"/>
      <c r="ECQ11" s="97"/>
      <c r="ECU11" s="97"/>
      <c r="ECV11" s="97"/>
      <c r="ECZ11" s="97"/>
      <c r="EDA11" s="97"/>
      <c r="EDE11" s="97"/>
      <c r="EDF11" s="97"/>
      <c r="EDJ11" s="97"/>
      <c r="EDK11" s="97"/>
      <c r="EDO11" s="97"/>
      <c r="EDP11" s="97"/>
      <c r="EDT11" s="97"/>
      <c r="EDU11" s="97"/>
      <c r="EDY11" s="97"/>
      <c r="EDZ11" s="97"/>
      <c r="EED11" s="97"/>
      <c r="EEE11" s="97"/>
      <c r="EEI11" s="97"/>
      <c r="EEJ11" s="97"/>
      <c r="EEN11" s="97"/>
      <c r="EEO11" s="97"/>
      <c r="EES11" s="97"/>
      <c r="EET11" s="97"/>
      <c r="EEX11" s="97"/>
      <c r="EEY11" s="97"/>
      <c r="EFC11" s="97"/>
      <c r="EFD11" s="97"/>
      <c r="EFH11" s="97"/>
      <c r="EFI11" s="97"/>
      <c r="EFM11" s="97"/>
      <c r="EFN11" s="97"/>
      <c r="EFR11" s="97"/>
      <c r="EFS11" s="97"/>
      <c r="EFW11" s="97"/>
      <c r="EFX11" s="97"/>
      <c r="EGB11" s="97"/>
      <c r="EGC11" s="97"/>
      <c r="EGG11" s="97"/>
      <c r="EGH11" s="97"/>
      <c r="EGL11" s="97"/>
      <c r="EGM11" s="97"/>
      <c r="EGQ11" s="97"/>
      <c r="EGR11" s="97"/>
      <c r="EGV11" s="97"/>
      <c r="EGW11" s="97"/>
      <c r="EHA11" s="97"/>
      <c r="EHB11" s="97"/>
      <c r="EHF11" s="97"/>
      <c r="EHG11" s="97"/>
      <c r="EHK11" s="97"/>
      <c r="EHL11" s="97"/>
      <c r="EHP11" s="97"/>
      <c r="EHQ11" s="97"/>
      <c r="EHU11" s="97"/>
      <c r="EHV11" s="97"/>
      <c r="EHZ11" s="97"/>
      <c r="EIA11" s="97"/>
      <c r="EIE11" s="97"/>
      <c r="EIF11" s="97"/>
      <c r="EIJ11" s="97"/>
      <c r="EIK11" s="97"/>
      <c r="EIO11" s="97"/>
      <c r="EIP11" s="97"/>
      <c r="EIT11" s="97"/>
      <c r="EIU11" s="97"/>
      <c r="EIY11" s="97"/>
      <c r="EIZ11" s="97"/>
      <c r="EJD11" s="97"/>
      <c r="EJE11" s="97"/>
      <c r="EJI11" s="97"/>
      <c r="EJJ11" s="97"/>
      <c r="EJN11" s="97"/>
      <c r="EJO11" s="97"/>
      <c r="EJS11" s="97"/>
      <c r="EJT11" s="97"/>
      <c r="EJX11" s="97"/>
      <c r="EJY11" s="97"/>
      <c r="EKC11" s="97"/>
      <c r="EKD11" s="97"/>
      <c r="EKH11" s="97"/>
      <c r="EKI11" s="97"/>
      <c r="EKM11" s="97"/>
      <c r="EKN11" s="97"/>
      <c r="EKR11" s="97"/>
      <c r="EKS11" s="97"/>
      <c r="EKW11" s="97"/>
      <c r="EKX11" s="97"/>
      <c r="ELB11" s="97"/>
      <c r="ELC11" s="97"/>
      <c r="ELG11" s="97"/>
      <c r="ELH11" s="97"/>
      <c r="ELL11" s="97"/>
      <c r="ELM11" s="97"/>
      <c r="ELQ11" s="97"/>
      <c r="ELR11" s="97"/>
      <c r="ELV11" s="97"/>
      <c r="ELW11" s="97"/>
      <c r="EMA11" s="97"/>
      <c r="EMB11" s="97"/>
      <c r="EMF11" s="97"/>
      <c r="EMG11" s="97"/>
      <c r="EMK11" s="97"/>
      <c r="EML11" s="97"/>
      <c r="EMP11" s="97"/>
      <c r="EMQ11" s="97"/>
      <c r="EMU11" s="97"/>
      <c r="EMV11" s="97"/>
      <c r="EMZ11" s="97"/>
      <c r="ENA11" s="97"/>
      <c r="ENE11" s="97"/>
      <c r="ENF11" s="97"/>
      <c r="ENJ11" s="97"/>
      <c r="ENK11" s="97"/>
      <c r="ENO11" s="97"/>
      <c r="ENP11" s="97"/>
      <c r="ENT11" s="97"/>
      <c r="ENU11" s="97"/>
      <c r="ENY11" s="97"/>
      <c r="ENZ11" s="97"/>
      <c r="EOD11" s="97"/>
      <c r="EOE11" s="97"/>
      <c r="EOI11" s="97"/>
      <c r="EOJ11" s="97"/>
      <c r="EON11" s="97"/>
      <c r="EOO11" s="97"/>
      <c r="EOS11" s="97"/>
      <c r="EOT11" s="97"/>
      <c r="EOX11" s="97"/>
      <c r="EOY11" s="97"/>
      <c r="EPC11" s="97"/>
      <c r="EPD11" s="97"/>
      <c r="EPH11" s="97"/>
      <c r="EPI11" s="97"/>
      <c r="EPM11" s="97"/>
      <c r="EPN11" s="97"/>
      <c r="EPR11" s="97"/>
      <c r="EPS11" s="97"/>
      <c r="EPW11" s="97"/>
      <c r="EPX11" s="97"/>
      <c r="EQB11" s="97"/>
      <c r="EQC11" s="97"/>
      <c r="EQG11" s="97"/>
      <c r="EQH11" s="97"/>
      <c r="EQL11" s="97"/>
      <c r="EQM11" s="97"/>
      <c r="EQQ11" s="97"/>
      <c r="EQR11" s="97"/>
      <c r="EQV11" s="97"/>
      <c r="EQW11" s="97"/>
      <c r="ERA11" s="97"/>
      <c r="ERB11" s="97"/>
      <c r="ERF11" s="97"/>
      <c r="ERG11" s="97"/>
      <c r="ERK11" s="97"/>
      <c r="ERL11" s="97"/>
      <c r="ERP11" s="97"/>
      <c r="ERQ11" s="97"/>
      <c r="ERU11" s="97"/>
      <c r="ERV11" s="97"/>
      <c r="ERZ11" s="97"/>
      <c r="ESA11" s="97"/>
      <c r="ESE11" s="97"/>
      <c r="ESF11" s="97"/>
      <c r="ESJ11" s="97"/>
      <c r="ESK11" s="97"/>
      <c r="ESO11" s="97"/>
      <c r="ESP11" s="97"/>
      <c r="EST11" s="97"/>
      <c r="ESU11" s="97"/>
      <c r="ESY11" s="97"/>
      <c r="ESZ11" s="97"/>
      <c r="ETD11" s="97"/>
      <c r="ETE11" s="97"/>
      <c r="ETI11" s="97"/>
      <c r="ETJ11" s="97"/>
      <c r="ETN11" s="97"/>
      <c r="ETO11" s="97"/>
      <c r="ETS11" s="97"/>
      <c r="ETT11" s="97"/>
      <c r="ETX11" s="97"/>
      <c r="ETY11" s="97"/>
      <c r="EUC11" s="97"/>
      <c r="EUD11" s="97"/>
      <c r="EUH11" s="97"/>
      <c r="EUI11" s="97"/>
      <c r="EUM11" s="97"/>
      <c r="EUN11" s="97"/>
      <c r="EUR11" s="97"/>
      <c r="EUS11" s="97"/>
      <c r="EUW11" s="97"/>
      <c r="EUX11" s="97"/>
      <c r="EVB11" s="97"/>
      <c r="EVC11" s="97"/>
      <c r="EVG11" s="97"/>
      <c r="EVH11" s="97"/>
      <c r="EVL11" s="97"/>
      <c r="EVM11" s="97"/>
      <c r="EVQ11" s="97"/>
      <c r="EVR11" s="97"/>
      <c r="EVV11" s="97"/>
      <c r="EVW11" s="97"/>
      <c r="EWA11" s="97"/>
      <c r="EWB11" s="97"/>
      <c r="EWF11" s="97"/>
      <c r="EWG11" s="97"/>
      <c r="EWK11" s="97"/>
      <c r="EWL11" s="97"/>
      <c r="EWP11" s="97"/>
      <c r="EWQ11" s="97"/>
      <c r="EWU11" s="97"/>
      <c r="EWV11" s="97"/>
      <c r="EWZ11" s="97"/>
      <c r="EXA11" s="97"/>
      <c r="EXE11" s="97"/>
      <c r="EXF11" s="97"/>
      <c r="EXJ11" s="97"/>
      <c r="EXK11" s="97"/>
      <c r="EXO11" s="97"/>
      <c r="EXP11" s="97"/>
      <c r="EXT11" s="97"/>
      <c r="EXU11" s="97"/>
      <c r="EXY11" s="97"/>
      <c r="EXZ11" s="97"/>
      <c r="EYD11" s="97"/>
      <c r="EYE11" s="97"/>
      <c r="EYI11" s="97"/>
      <c r="EYJ11" s="97"/>
      <c r="EYN11" s="97"/>
      <c r="EYO11" s="97"/>
      <c r="EYS11" s="97"/>
      <c r="EYT11" s="97"/>
      <c r="EYX11" s="97"/>
      <c r="EYY11" s="97"/>
      <c r="EZC11" s="97"/>
      <c r="EZD11" s="97"/>
      <c r="EZH11" s="97"/>
      <c r="EZI11" s="97"/>
      <c r="EZM11" s="97"/>
      <c r="EZN11" s="97"/>
      <c r="EZR11" s="97"/>
      <c r="EZS11" s="97"/>
      <c r="EZW11" s="97"/>
      <c r="EZX11" s="97"/>
      <c r="FAB11" s="97"/>
      <c r="FAC11" s="97"/>
      <c r="FAG11" s="97"/>
      <c r="FAH11" s="97"/>
      <c r="FAL11" s="97"/>
      <c r="FAM11" s="97"/>
      <c r="FAQ11" s="97"/>
      <c r="FAR11" s="97"/>
      <c r="FAV11" s="97"/>
      <c r="FAW11" s="97"/>
      <c r="FBA11" s="97"/>
      <c r="FBB11" s="97"/>
      <c r="FBF11" s="97"/>
      <c r="FBG11" s="97"/>
      <c r="FBK11" s="97"/>
      <c r="FBL11" s="97"/>
      <c r="FBP11" s="97"/>
      <c r="FBQ11" s="97"/>
      <c r="FBU11" s="97"/>
      <c r="FBV11" s="97"/>
      <c r="FBZ11" s="97"/>
      <c r="FCA11" s="97"/>
      <c r="FCE11" s="97"/>
      <c r="FCF11" s="97"/>
      <c r="FCJ11" s="97"/>
      <c r="FCK11" s="97"/>
      <c r="FCO11" s="97"/>
      <c r="FCP11" s="97"/>
      <c r="FCT11" s="97"/>
      <c r="FCU11" s="97"/>
      <c r="FCY11" s="97"/>
      <c r="FCZ11" s="97"/>
      <c r="FDD11" s="97"/>
      <c r="FDE11" s="97"/>
      <c r="FDI11" s="97"/>
      <c r="FDJ11" s="97"/>
      <c r="FDN11" s="97"/>
      <c r="FDO11" s="97"/>
      <c r="FDS11" s="97"/>
      <c r="FDT11" s="97"/>
      <c r="FDX11" s="97"/>
      <c r="FDY11" s="97"/>
      <c r="FEC11" s="97"/>
      <c r="FED11" s="97"/>
      <c r="FEH11" s="97"/>
      <c r="FEI11" s="97"/>
      <c r="FEM11" s="97"/>
      <c r="FEN11" s="97"/>
      <c r="FER11" s="97"/>
      <c r="FES11" s="97"/>
      <c r="FEW11" s="97"/>
      <c r="FEX11" s="97"/>
      <c r="FFB11" s="97"/>
      <c r="FFC11" s="97"/>
      <c r="FFG11" s="97"/>
      <c r="FFH11" s="97"/>
      <c r="FFL11" s="97"/>
      <c r="FFM11" s="97"/>
      <c r="FFQ11" s="97"/>
      <c r="FFR11" s="97"/>
      <c r="FFV11" s="97"/>
      <c r="FFW11" s="97"/>
      <c r="FGA11" s="97"/>
      <c r="FGB11" s="97"/>
      <c r="FGF11" s="97"/>
      <c r="FGG11" s="97"/>
      <c r="FGK11" s="97"/>
      <c r="FGL11" s="97"/>
      <c r="FGP11" s="97"/>
      <c r="FGQ11" s="97"/>
      <c r="FGU11" s="97"/>
      <c r="FGV11" s="97"/>
      <c r="FGZ11" s="97"/>
      <c r="FHA11" s="97"/>
      <c r="FHE11" s="97"/>
      <c r="FHF11" s="97"/>
      <c r="FHJ11" s="97"/>
      <c r="FHK11" s="97"/>
      <c r="FHO11" s="97"/>
      <c r="FHP11" s="97"/>
      <c r="FHT11" s="97"/>
      <c r="FHU11" s="97"/>
      <c r="FHY11" s="97"/>
      <c r="FHZ11" s="97"/>
      <c r="FID11" s="97"/>
      <c r="FIE11" s="97"/>
      <c r="FII11" s="97"/>
      <c r="FIJ11" s="97"/>
      <c r="FIN11" s="97"/>
      <c r="FIO11" s="97"/>
      <c r="FIS11" s="97"/>
      <c r="FIT11" s="97"/>
      <c r="FIX11" s="97"/>
      <c r="FIY11" s="97"/>
      <c r="FJC11" s="97"/>
      <c r="FJD11" s="97"/>
      <c r="FJH11" s="97"/>
      <c r="FJI11" s="97"/>
      <c r="FJM11" s="97"/>
      <c r="FJN11" s="97"/>
      <c r="FJR11" s="97"/>
      <c r="FJS11" s="97"/>
      <c r="FJW11" s="97"/>
      <c r="FJX11" s="97"/>
      <c r="FKB11" s="97"/>
      <c r="FKC11" s="97"/>
      <c r="FKG11" s="97"/>
      <c r="FKH11" s="97"/>
      <c r="FKL11" s="97"/>
      <c r="FKM11" s="97"/>
      <c r="FKQ11" s="97"/>
      <c r="FKR11" s="97"/>
      <c r="FKV11" s="97"/>
      <c r="FKW11" s="97"/>
      <c r="FLA11" s="97"/>
      <c r="FLB11" s="97"/>
      <c r="FLF11" s="97"/>
      <c r="FLG11" s="97"/>
      <c r="FLK11" s="97"/>
      <c r="FLL11" s="97"/>
      <c r="FLP11" s="97"/>
      <c r="FLQ11" s="97"/>
      <c r="FLU11" s="97"/>
      <c r="FLV11" s="97"/>
      <c r="FLZ11" s="97"/>
      <c r="FMA11" s="97"/>
      <c r="FME11" s="97"/>
      <c r="FMF11" s="97"/>
      <c r="FMJ11" s="97"/>
      <c r="FMK11" s="97"/>
      <c r="FMO11" s="97"/>
      <c r="FMP11" s="97"/>
      <c r="FMT11" s="97"/>
      <c r="FMU11" s="97"/>
      <c r="FMY11" s="97"/>
      <c r="FMZ11" s="97"/>
      <c r="FND11" s="97"/>
      <c r="FNE11" s="97"/>
      <c r="FNI11" s="97"/>
      <c r="FNJ11" s="97"/>
      <c r="FNN11" s="97"/>
      <c r="FNO11" s="97"/>
      <c r="FNS11" s="97"/>
      <c r="FNT11" s="97"/>
      <c r="FNX11" s="97"/>
      <c r="FNY11" s="97"/>
      <c r="FOC11" s="97"/>
      <c r="FOD11" s="97"/>
      <c r="FOH11" s="97"/>
      <c r="FOI11" s="97"/>
      <c r="FOM11" s="97"/>
      <c r="FON11" s="97"/>
      <c r="FOR11" s="97"/>
      <c r="FOS11" s="97"/>
      <c r="FOW11" s="97"/>
      <c r="FOX11" s="97"/>
      <c r="FPB11" s="97"/>
      <c r="FPC11" s="97"/>
      <c r="FPG11" s="97"/>
      <c r="FPH11" s="97"/>
      <c r="FPL11" s="97"/>
      <c r="FPM11" s="97"/>
      <c r="FPQ11" s="97"/>
      <c r="FPR11" s="97"/>
      <c r="FPV11" s="97"/>
      <c r="FPW11" s="97"/>
      <c r="FQA11" s="97"/>
      <c r="FQB11" s="97"/>
      <c r="FQF11" s="97"/>
      <c r="FQG11" s="97"/>
      <c r="FQK11" s="97"/>
      <c r="FQL11" s="97"/>
      <c r="FQP11" s="97"/>
      <c r="FQQ11" s="97"/>
      <c r="FQU11" s="97"/>
      <c r="FQV11" s="97"/>
      <c r="FQZ11" s="97"/>
      <c r="FRA11" s="97"/>
      <c r="FRE11" s="97"/>
      <c r="FRF11" s="97"/>
      <c r="FRJ11" s="97"/>
      <c r="FRK11" s="97"/>
      <c r="FRO11" s="97"/>
      <c r="FRP11" s="97"/>
      <c r="FRT11" s="97"/>
      <c r="FRU11" s="97"/>
      <c r="FRY11" s="97"/>
      <c r="FRZ11" s="97"/>
      <c r="FSD11" s="97"/>
      <c r="FSE11" s="97"/>
      <c r="FSI11" s="97"/>
      <c r="FSJ11" s="97"/>
      <c r="FSN11" s="97"/>
      <c r="FSO11" s="97"/>
      <c r="FSS11" s="97"/>
      <c r="FST11" s="97"/>
      <c r="FSX11" s="97"/>
      <c r="FSY11" s="97"/>
      <c r="FTC11" s="97"/>
      <c r="FTD11" s="97"/>
      <c r="FTH11" s="97"/>
      <c r="FTI11" s="97"/>
      <c r="FTM11" s="97"/>
      <c r="FTN11" s="97"/>
      <c r="FTR11" s="97"/>
      <c r="FTS11" s="97"/>
      <c r="FTW11" s="97"/>
      <c r="FTX11" s="97"/>
      <c r="FUB11" s="97"/>
      <c r="FUC11" s="97"/>
      <c r="FUG11" s="97"/>
      <c r="FUH11" s="97"/>
      <c r="FUL11" s="97"/>
      <c r="FUM11" s="97"/>
      <c r="FUQ11" s="97"/>
      <c r="FUR11" s="97"/>
      <c r="FUV11" s="97"/>
      <c r="FUW11" s="97"/>
      <c r="FVA11" s="97"/>
      <c r="FVB11" s="97"/>
      <c r="FVF11" s="97"/>
      <c r="FVG11" s="97"/>
      <c r="FVK11" s="97"/>
      <c r="FVL11" s="97"/>
      <c r="FVP11" s="97"/>
      <c r="FVQ11" s="97"/>
      <c r="FVU11" s="97"/>
      <c r="FVV11" s="97"/>
      <c r="FVZ11" s="97"/>
      <c r="FWA11" s="97"/>
      <c r="FWE11" s="97"/>
      <c r="FWF11" s="97"/>
      <c r="FWJ11" s="97"/>
      <c r="FWK11" s="97"/>
      <c r="FWO11" s="97"/>
      <c r="FWP11" s="97"/>
      <c r="FWT11" s="97"/>
      <c r="FWU11" s="97"/>
      <c r="FWY11" s="97"/>
      <c r="FWZ11" s="97"/>
      <c r="FXD11" s="97"/>
      <c r="FXE11" s="97"/>
      <c r="FXI11" s="97"/>
      <c r="FXJ11" s="97"/>
      <c r="FXN11" s="97"/>
      <c r="FXO11" s="97"/>
      <c r="FXS11" s="97"/>
      <c r="FXT11" s="97"/>
      <c r="FXX11" s="97"/>
      <c r="FXY11" s="97"/>
      <c r="FYC11" s="97"/>
      <c r="FYD11" s="97"/>
      <c r="FYH11" s="97"/>
      <c r="FYI11" s="97"/>
      <c r="FYM11" s="97"/>
      <c r="FYN11" s="97"/>
      <c r="FYR11" s="97"/>
      <c r="FYS11" s="97"/>
      <c r="FYW11" s="97"/>
      <c r="FYX11" s="97"/>
      <c r="FZB11" s="97"/>
      <c r="FZC11" s="97"/>
      <c r="FZG11" s="97"/>
      <c r="FZH11" s="97"/>
      <c r="FZL11" s="97"/>
      <c r="FZM11" s="97"/>
      <c r="FZQ11" s="97"/>
      <c r="FZR11" s="97"/>
      <c r="FZV11" s="97"/>
      <c r="FZW11" s="97"/>
      <c r="GAA11" s="97"/>
      <c r="GAB11" s="97"/>
      <c r="GAF11" s="97"/>
      <c r="GAG11" s="97"/>
      <c r="GAK11" s="97"/>
      <c r="GAL11" s="97"/>
      <c r="GAP11" s="97"/>
      <c r="GAQ11" s="97"/>
      <c r="GAU11" s="97"/>
      <c r="GAV11" s="97"/>
      <c r="GAZ11" s="97"/>
      <c r="GBA11" s="97"/>
      <c r="GBE11" s="97"/>
      <c r="GBF11" s="97"/>
      <c r="GBJ11" s="97"/>
      <c r="GBK11" s="97"/>
      <c r="GBO11" s="97"/>
      <c r="GBP11" s="97"/>
      <c r="GBT11" s="97"/>
      <c r="GBU11" s="97"/>
      <c r="GBY11" s="97"/>
      <c r="GBZ11" s="97"/>
      <c r="GCD11" s="97"/>
      <c r="GCE11" s="97"/>
      <c r="GCI11" s="97"/>
      <c r="GCJ11" s="97"/>
      <c r="GCN11" s="97"/>
      <c r="GCO11" s="97"/>
      <c r="GCS11" s="97"/>
      <c r="GCT11" s="97"/>
      <c r="GCX11" s="97"/>
      <c r="GCY11" s="97"/>
      <c r="GDC11" s="97"/>
      <c r="GDD11" s="97"/>
      <c r="GDH11" s="97"/>
      <c r="GDI11" s="97"/>
      <c r="GDM11" s="97"/>
      <c r="GDN11" s="97"/>
      <c r="GDR11" s="97"/>
      <c r="GDS11" s="97"/>
      <c r="GDW11" s="97"/>
      <c r="GDX11" s="97"/>
      <c r="GEB11" s="97"/>
      <c r="GEC11" s="97"/>
      <c r="GEG11" s="97"/>
      <c r="GEH11" s="97"/>
      <c r="GEL11" s="97"/>
      <c r="GEM11" s="97"/>
      <c r="GEQ11" s="97"/>
      <c r="GER11" s="97"/>
      <c r="GEV11" s="97"/>
      <c r="GEW11" s="97"/>
      <c r="GFA11" s="97"/>
      <c r="GFB11" s="97"/>
      <c r="GFF11" s="97"/>
      <c r="GFG11" s="97"/>
      <c r="GFK11" s="97"/>
      <c r="GFL11" s="97"/>
      <c r="GFP11" s="97"/>
      <c r="GFQ11" s="97"/>
      <c r="GFU11" s="97"/>
      <c r="GFV11" s="97"/>
      <c r="GFZ11" s="97"/>
      <c r="GGA11" s="97"/>
      <c r="GGE11" s="97"/>
      <c r="GGF11" s="97"/>
      <c r="GGJ11" s="97"/>
      <c r="GGK11" s="97"/>
      <c r="GGO11" s="97"/>
      <c r="GGP11" s="97"/>
      <c r="GGT11" s="97"/>
      <c r="GGU11" s="97"/>
      <c r="GGY11" s="97"/>
      <c r="GGZ11" s="97"/>
      <c r="GHD11" s="97"/>
      <c r="GHE11" s="97"/>
      <c r="GHI11" s="97"/>
      <c r="GHJ11" s="97"/>
      <c r="GHN11" s="97"/>
      <c r="GHO11" s="97"/>
      <c r="GHS11" s="97"/>
      <c r="GHT11" s="97"/>
      <c r="GHX11" s="97"/>
      <c r="GHY11" s="97"/>
      <c r="GIC11" s="97"/>
      <c r="GID11" s="97"/>
      <c r="GIH11" s="97"/>
      <c r="GII11" s="97"/>
      <c r="GIM11" s="97"/>
      <c r="GIN11" s="97"/>
      <c r="GIR11" s="97"/>
      <c r="GIS11" s="97"/>
      <c r="GIW11" s="97"/>
      <c r="GIX11" s="97"/>
      <c r="GJB11" s="97"/>
      <c r="GJC11" s="97"/>
      <c r="GJG11" s="97"/>
      <c r="GJH11" s="97"/>
      <c r="GJL11" s="97"/>
      <c r="GJM11" s="97"/>
      <c r="GJQ11" s="97"/>
      <c r="GJR11" s="97"/>
      <c r="GJV11" s="97"/>
      <c r="GJW11" s="97"/>
      <c r="GKA11" s="97"/>
      <c r="GKB11" s="97"/>
      <c r="GKF11" s="97"/>
      <c r="GKG11" s="97"/>
      <c r="GKK11" s="97"/>
      <c r="GKL11" s="97"/>
      <c r="GKP11" s="97"/>
      <c r="GKQ11" s="97"/>
      <c r="GKU11" s="97"/>
      <c r="GKV11" s="97"/>
      <c r="GKZ11" s="97"/>
      <c r="GLA11" s="97"/>
      <c r="GLE11" s="97"/>
      <c r="GLF11" s="97"/>
      <c r="GLJ11" s="97"/>
      <c r="GLK11" s="97"/>
      <c r="GLO11" s="97"/>
      <c r="GLP11" s="97"/>
      <c r="GLT11" s="97"/>
      <c r="GLU11" s="97"/>
      <c r="GLY11" s="97"/>
      <c r="GLZ11" s="97"/>
      <c r="GMD11" s="97"/>
      <c r="GME11" s="97"/>
      <c r="GMI11" s="97"/>
      <c r="GMJ11" s="97"/>
      <c r="GMN11" s="97"/>
      <c r="GMO11" s="97"/>
      <c r="GMS11" s="97"/>
      <c r="GMT11" s="97"/>
      <c r="GMX11" s="97"/>
      <c r="GMY11" s="97"/>
      <c r="GNC11" s="97"/>
      <c r="GND11" s="97"/>
      <c r="GNH11" s="97"/>
      <c r="GNI11" s="97"/>
      <c r="GNM11" s="97"/>
      <c r="GNN11" s="97"/>
      <c r="GNR11" s="97"/>
      <c r="GNS11" s="97"/>
      <c r="GNW11" s="97"/>
      <c r="GNX11" s="97"/>
      <c r="GOB11" s="97"/>
      <c r="GOC11" s="97"/>
      <c r="GOG11" s="97"/>
      <c r="GOH11" s="97"/>
      <c r="GOL11" s="97"/>
      <c r="GOM11" s="97"/>
      <c r="GOQ11" s="97"/>
      <c r="GOR11" s="97"/>
      <c r="GOV11" s="97"/>
      <c r="GOW11" s="97"/>
      <c r="GPA11" s="97"/>
      <c r="GPB11" s="97"/>
      <c r="GPF11" s="97"/>
      <c r="GPG11" s="97"/>
      <c r="GPK11" s="97"/>
      <c r="GPL11" s="97"/>
      <c r="GPP11" s="97"/>
      <c r="GPQ11" s="97"/>
      <c r="GPU11" s="97"/>
      <c r="GPV11" s="97"/>
      <c r="GPZ11" s="97"/>
      <c r="GQA11" s="97"/>
      <c r="GQE11" s="97"/>
      <c r="GQF11" s="97"/>
      <c r="GQJ11" s="97"/>
      <c r="GQK11" s="97"/>
      <c r="GQO11" s="97"/>
      <c r="GQP11" s="97"/>
      <c r="GQT11" s="97"/>
      <c r="GQU11" s="97"/>
      <c r="GQY11" s="97"/>
      <c r="GQZ11" s="97"/>
      <c r="GRD11" s="97"/>
      <c r="GRE11" s="97"/>
      <c r="GRI11" s="97"/>
      <c r="GRJ11" s="97"/>
      <c r="GRN11" s="97"/>
      <c r="GRO11" s="97"/>
      <c r="GRS11" s="97"/>
      <c r="GRT11" s="97"/>
      <c r="GRX11" s="97"/>
      <c r="GRY11" s="97"/>
      <c r="GSC11" s="97"/>
      <c r="GSD11" s="97"/>
      <c r="GSH11" s="97"/>
      <c r="GSI11" s="97"/>
      <c r="GSM11" s="97"/>
      <c r="GSN11" s="97"/>
      <c r="GSR11" s="97"/>
      <c r="GSS11" s="97"/>
      <c r="GSW11" s="97"/>
      <c r="GSX11" s="97"/>
      <c r="GTB11" s="97"/>
      <c r="GTC11" s="97"/>
      <c r="GTG11" s="97"/>
      <c r="GTH11" s="97"/>
      <c r="GTL11" s="97"/>
      <c r="GTM11" s="97"/>
      <c r="GTQ11" s="97"/>
      <c r="GTR11" s="97"/>
      <c r="GTV11" s="97"/>
      <c r="GTW11" s="97"/>
      <c r="GUA11" s="97"/>
      <c r="GUB11" s="97"/>
      <c r="GUF11" s="97"/>
      <c r="GUG11" s="97"/>
      <c r="GUK11" s="97"/>
      <c r="GUL11" s="97"/>
      <c r="GUP11" s="97"/>
      <c r="GUQ11" s="97"/>
      <c r="GUU11" s="97"/>
      <c r="GUV11" s="97"/>
      <c r="GUZ11" s="97"/>
      <c r="GVA11" s="97"/>
      <c r="GVE11" s="97"/>
      <c r="GVF11" s="97"/>
      <c r="GVJ11" s="97"/>
      <c r="GVK11" s="97"/>
      <c r="GVO11" s="97"/>
      <c r="GVP11" s="97"/>
      <c r="GVT11" s="97"/>
      <c r="GVU11" s="97"/>
      <c r="GVY11" s="97"/>
      <c r="GVZ11" s="97"/>
      <c r="GWD11" s="97"/>
      <c r="GWE11" s="97"/>
      <c r="GWI11" s="97"/>
      <c r="GWJ11" s="97"/>
      <c r="GWN11" s="97"/>
      <c r="GWO11" s="97"/>
      <c r="GWS11" s="97"/>
      <c r="GWT11" s="97"/>
      <c r="GWX11" s="97"/>
      <c r="GWY11" s="97"/>
      <c r="GXC11" s="97"/>
      <c r="GXD11" s="97"/>
      <c r="GXH11" s="97"/>
      <c r="GXI11" s="97"/>
      <c r="GXM11" s="97"/>
      <c r="GXN11" s="97"/>
      <c r="GXR11" s="97"/>
      <c r="GXS11" s="97"/>
      <c r="GXW11" s="97"/>
      <c r="GXX11" s="97"/>
      <c r="GYB11" s="97"/>
      <c r="GYC11" s="97"/>
      <c r="GYG11" s="97"/>
      <c r="GYH11" s="97"/>
      <c r="GYL11" s="97"/>
      <c r="GYM11" s="97"/>
      <c r="GYQ11" s="97"/>
      <c r="GYR11" s="97"/>
      <c r="GYV11" s="97"/>
      <c r="GYW11" s="97"/>
      <c r="GZA11" s="97"/>
      <c r="GZB11" s="97"/>
      <c r="GZF11" s="97"/>
      <c r="GZG11" s="97"/>
      <c r="GZK11" s="97"/>
      <c r="GZL11" s="97"/>
      <c r="GZP11" s="97"/>
      <c r="GZQ11" s="97"/>
      <c r="GZU11" s="97"/>
      <c r="GZV11" s="97"/>
      <c r="GZZ11" s="97"/>
      <c r="HAA11" s="97"/>
      <c r="HAE11" s="97"/>
      <c r="HAF11" s="97"/>
      <c r="HAJ11" s="97"/>
      <c r="HAK11" s="97"/>
      <c r="HAO11" s="97"/>
      <c r="HAP11" s="97"/>
      <c r="HAT11" s="97"/>
      <c r="HAU11" s="97"/>
      <c r="HAY11" s="97"/>
      <c r="HAZ11" s="97"/>
      <c r="HBD11" s="97"/>
      <c r="HBE11" s="97"/>
      <c r="HBI11" s="97"/>
      <c r="HBJ11" s="97"/>
      <c r="HBN11" s="97"/>
      <c r="HBO11" s="97"/>
      <c r="HBS11" s="97"/>
      <c r="HBT11" s="97"/>
      <c r="HBX11" s="97"/>
      <c r="HBY11" s="97"/>
      <c r="HCC11" s="97"/>
      <c r="HCD11" s="97"/>
      <c r="HCH11" s="97"/>
      <c r="HCI11" s="97"/>
      <c r="HCM11" s="97"/>
      <c r="HCN11" s="97"/>
      <c r="HCR11" s="97"/>
      <c r="HCS11" s="97"/>
      <c r="HCW11" s="97"/>
      <c r="HCX11" s="97"/>
      <c r="HDB11" s="97"/>
      <c r="HDC11" s="97"/>
      <c r="HDG11" s="97"/>
      <c r="HDH11" s="97"/>
      <c r="HDL11" s="97"/>
      <c r="HDM11" s="97"/>
      <c r="HDQ11" s="97"/>
      <c r="HDR11" s="97"/>
      <c r="HDV11" s="97"/>
      <c r="HDW11" s="97"/>
      <c r="HEA11" s="97"/>
      <c r="HEB11" s="97"/>
      <c r="HEF11" s="97"/>
      <c r="HEG11" s="97"/>
      <c r="HEK11" s="97"/>
      <c r="HEL11" s="97"/>
      <c r="HEP11" s="97"/>
      <c r="HEQ11" s="97"/>
      <c r="HEU11" s="97"/>
      <c r="HEV11" s="97"/>
      <c r="HEZ11" s="97"/>
      <c r="HFA11" s="97"/>
      <c r="HFE11" s="97"/>
      <c r="HFF11" s="97"/>
      <c r="HFJ11" s="97"/>
      <c r="HFK11" s="97"/>
      <c r="HFO11" s="97"/>
      <c r="HFP11" s="97"/>
      <c r="HFT11" s="97"/>
      <c r="HFU11" s="97"/>
      <c r="HFY11" s="97"/>
      <c r="HFZ11" s="97"/>
      <c r="HGD11" s="97"/>
      <c r="HGE11" s="97"/>
      <c r="HGI11" s="97"/>
      <c r="HGJ11" s="97"/>
      <c r="HGN11" s="97"/>
      <c r="HGO11" s="97"/>
      <c r="HGS11" s="97"/>
      <c r="HGT11" s="97"/>
      <c r="HGX11" s="97"/>
      <c r="HGY11" s="97"/>
      <c r="HHC11" s="97"/>
      <c r="HHD11" s="97"/>
      <c r="HHH11" s="97"/>
      <c r="HHI11" s="97"/>
      <c r="HHM11" s="97"/>
      <c r="HHN11" s="97"/>
      <c r="HHR11" s="97"/>
      <c r="HHS11" s="97"/>
      <c r="HHW11" s="97"/>
      <c r="HHX11" s="97"/>
      <c r="HIB11" s="97"/>
      <c r="HIC11" s="97"/>
      <c r="HIG11" s="97"/>
      <c r="HIH11" s="97"/>
      <c r="HIL11" s="97"/>
      <c r="HIM11" s="97"/>
      <c r="HIQ11" s="97"/>
      <c r="HIR11" s="97"/>
      <c r="HIV11" s="97"/>
      <c r="HIW11" s="97"/>
      <c r="HJA11" s="97"/>
      <c r="HJB11" s="97"/>
      <c r="HJF11" s="97"/>
      <c r="HJG11" s="97"/>
      <c r="HJK11" s="97"/>
      <c r="HJL11" s="97"/>
      <c r="HJP11" s="97"/>
      <c r="HJQ11" s="97"/>
      <c r="HJU11" s="97"/>
      <c r="HJV11" s="97"/>
      <c r="HJZ11" s="97"/>
      <c r="HKA11" s="97"/>
      <c r="HKE11" s="97"/>
      <c r="HKF11" s="97"/>
      <c r="HKJ11" s="97"/>
      <c r="HKK11" s="97"/>
      <c r="HKO11" s="97"/>
      <c r="HKP11" s="97"/>
      <c r="HKT11" s="97"/>
      <c r="HKU11" s="97"/>
      <c r="HKY11" s="97"/>
      <c r="HKZ11" s="97"/>
      <c r="HLD11" s="97"/>
      <c r="HLE11" s="97"/>
      <c r="HLI11" s="97"/>
      <c r="HLJ11" s="97"/>
      <c r="HLN11" s="97"/>
      <c r="HLO11" s="97"/>
      <c r="HLS11" s="97"/>
      <c r="HLT11" s="97"/>
      <c r="HLX11" s="97"/>
      <c r="HLY11" s="97"/>
      <c r="HMC11" s="97"/>
      <c r="HMD11" s="97"/>
      <c r="HMH11" s="97"/>
      <c r="HMI11" s="97"/>
      <c r="HMM11" s="97"/>
      <c r="HMN11" s="97"/>
      <c r="HMR11" s="97"/>
      <c r="HMS11" s="97"/>
      <c r="HMW11" s="97"/>
      <c r="HMX11" s="97"/>
      <c r="HNB11" s="97"/>
      <c r="HNC11" s="97"/>
      <c r="HNG11" s="97"/>
      <c r="HNH11" s="97"/>
      <c r="HNL11" s="97"/>
      <c r="HNM11" s="97"/>
      <c r="HNQ11" s="97"/>
      <c r="HNR11" s="97"/>
      <c r="HNV11" s="97"/>
      <c r="HNW11" s="97"/>
      <c r="HOA11" s="97"/>
      <c r="HOB11" s="97"/>
      <c r="HOF11" s="97"/>
      <c r="HOG11" s="97"/>
      <c r="HOK11" s="97"/>
      <c r="HOL11" s="97"/>
      <c r="HOP11" s="97"/>
      <c r="HOQ11" s="97"/>
      <c r="HOU11" s="97"/>
      <c r="HOV11" s="97"/>
      <c r="HOZ11" s="97"/>
      <c r="HPA11" s="97"/>
      <c r="HPE11" s="97"/>
      <c r="HPF11" s="97"/>
      <c r="HPJ11" s="97"/>
      <c r="HPK11" s="97"/>
      <c r="HPO11" s="97"/>
      <c r="HPP11" s="97"/>
      <c r="HPT11" s="97"/>
      <c r="HPU11" s="97"/>
      <c r="HPY11" s="97"/>
      <c r="HPZ11" s="97"/>
      <c r="HQD11" s="97"/>
      <c r="HQE11" s="97"/>
      <c r="HQI11" s="97"/>
      <c r="HQJ11" s="97"/>
      <c r="HQN11" s="97"/>
      <c r="HQO11" s="97"/>
      <c r="HQS11" s="97"/>
      <c r="HQT11" s="97"/>
      <c r="HQX11" s="97"/>
      <c r="HQY11" s="97"/>
      <c r="HRC11" s="97"/>
      <c r="HRD11" s="97"/>
      <c r="HRH11" s="97"/>
      <c r="HRI11" s="97"/>
      <c r="HRM11" s="97"/>
      <c r="HRN11" s="97"/>
      <c r="HRR11" s="97"/>
      <c r="HRS11" s="97"/>
      <c r="HRW11" s="97"/>
      <c r="HRX11" s="97"/>
      <c r="HSB11" s="97"/>
      <c r="HSC11" s="97"/>
      <c r="HSG11" s="97"/>
      <c r="HSH11" s="97"/>
      <c r="HSL11" s="97"/>
      <c r="HSM11" s="97"/>
      <c r="HSQ11" s="97"/>
      <c r="HSR11" s="97"/>
      <c r="HSV11" s="97"/>
      <c r="HSW11" s="97"/>
      <c r="HTA11" s="97"/>
      <c r="HTB11" s="97"/>
      <c r="HTF11" s="97"/>
      <c r="HTG11" s="97"/>
      <c r="HTK11" s="97"/>
      <c r="HTL11" s="97"/>
      <c r="HTP11" s="97"/>
      <c r="HTQ11" s="97"/>
      <c r="HTU11" s="97"/>
      <c r="HTV11" s="97"/>
      <c r="HTZ11" s="97"/>
      <c r="HUA11" s="97"/>
      <c r="HUE11" s="97"/>
      <c r="HUF11" s="97"/>
      <c r="HUJ11" s="97"/>
      <c r="HUK11" s="97"/>
      <c r="HUO11" s="97"/>
      <c r="HUP11" s="97"/>
      <c r="HUT11" s="97"/>
      <c r="HUU11" s="97"/>
      <c r="HUY11" s="97"/>
      <c r="HUZ11" s="97"/>
      <c r="HVD11" s="97"/>
      <c r="HVE11" s="97"/>
      <c r="HVI11" s="97"/>
      <c r="HVJ11" s="97"/>
      <c r="HVN11" s="97"/>
      <c r="HVO11" s="97"/>
      <c r="HVS11" s="97"/>
      <c r="HVT11" s="97"/>
      <c r="HVX11" s="97"/>
      <c r="HVY11" s="97"/>
      <c r="HWC11" s="97"/>
      <c r="HWD11" s="97"/>
      <c r="HWH11" s="97"/>
      <c r="HWI11" s="97"/>
      <c r="HWM11" s="97"/>
      <c r="HWN11" s="97"/>
      <c r="HWR11" s="97"/>
      <c r="HWS11" s="97"/>
      <c r="HWW11" s="97"/>
      <c r="HWX11" s="97"/>
      <c r="HXB11" s="97"/>
      <c r="HXC11" s="97"/>
      <c r="HXG11" s="97"/>
      <c r="HXH11" s="97"/>
      <c r="HXL11" s="97"/>
      <c r="HXM11" s="97"/>
      <c r="HXQ11" s="97"/>
      <c r="HXR11" s="97"/>
      <c r="HXV11" s="97"/>
      <c r="HXW11" s="97"/>
      <c r="HYA11" s="97"/>
      <c r="HYB11" s="97"/>
      <c r="HYF11" s="97"/>
      <c r="HYG11" s="97"/>
      <c r="HYK11" s="97"/>
      <c r="HYL11" s="97"/>
      <c r="HYP11" s="97"/>
      <c r="HYQ11" s="97"/>
      <c r="HYU11" s="97"/>
      <c r="HYV11" s="97"/>
      <c r="HYZ11" s="97"/>
      <c r="HZA11" s="97"/>
      <c r="HZE11" s="97"/>
      <c r="HZF11" s="97"/>
      <c r="HZJ11" s="97"/>
      <c r="HZK11" s="97"/>
      <c r="HZO11" s="97"/>
      <c r="HZP11" s="97"/>
      <c r="HZT11" s="97"/>
      <c r="HZU11" s="97"/>
      <c r="HZY11" s="97"/>
      <c r="HZZ11" s="97"/>
      <c r="IAD11" s="97"/>
      <c r="IAE11" s="97"/>
      <c r="IAI11" s="97"/>
      <c r="IAJ11" s="97"/>
      <c r="IAN11" s="97"/>
      <c r="IAO11" s="97"/>
      <c r="IAS11" s="97"/>
      <c r="IAT11" s="97"/>
      <c r="IAX11" s="97"/>
      <c r="IAY11" s="97"/>
      <c r="IBC11" s="97"/>
      <c r="IBD11" s="97"/>
      <c r="IBH11" s="97"/>
      <c r="IBI11" s="97"/>
      <c r="IBM11" s="97"/>
      <c r="IBN11" s="97"/>
      <c r="IBR11" s="97"/>
      <c r="IBS11" s="97"/>
      <c r="IBW11" s="97"/>
      <c r="IBX11" s="97"/>
      <c r="ICB11" s="97"/>
      <c r="ICC11" s="97"/>
      <c r="ICG11" s="97"/>
      <c r="ICH11" s="97"/>
      <c r="ICL11" s="97"/>
      <c r="ICM11" s="97"/>
      <c r="ICQ11" s="97"/>
      <c r="ICR11" s="97"/>
      <c r="ICV11" s="97"/>
      <c r="ICW11" s="97"/>
      <c r="IDA11" s="97"/>
      <c r="IDB11" s="97"/>
      <c r="IDF11" s="97"/>
      <c r="IDG11" s="97"/>
      <c r="IDK11" s="97"/>
      <c r="IDL11" s="97"/>
      <c r="IDP11" s="97"/>
      <c r="IDQ11" s="97"/>
      <c r="IDU11" s="97"/>
      <c r="IDV11" s="97"/>
      <c r="IDZ11" s="97"/>
      <c r="IEA11" s="97"/>
      <c r="IEE11" s="97"/>
      <c r="IEF11" s="97"/>
      <c r="IEJ11" s="97"/>
      <c r="IEK11" s="97"/>
      <c r="IEO11" s="97"/>
      <c r="IEP11" s="97"/>
      <c r="IET11" s="97"/>
      <c r="IEU11" s="97"/>
      <c r="IEY11" s="97"/>
      <c r="IEZ11" s="97"/>
      <c r="IFD11" s="97"/>
      <c r="IFE11" s="97"/>
      <c r="IFI11" s="97"/>
      <c r="IFJ11" s="97"/>
      <c r="IFN11" s="97"/>
      <c r="IFO11" s="97"/>
      <c r="IFS11" s="97"/>
      <c r="IFT11" s="97"/>
      <c r="IFX11" s="97"/>
      <c r="IFY11" s="97"/>
      <c r="IGC11" s="97"/>
      <c r="IGD11" s="97"/>
      <c r="IGH11" s="97"/>
      <c r="IGI11" s="97"/>
      <c r="IGM11" s="97"/>
      <c r="IGN11" s="97"/>
      <c r="IGR11" s="97"/>
      <c r="IGS11" s="97"/>
      <c r="IGW11" s="97"/>
      <c r="IGX11" s="97"/>
      <c r="IHB11" s="97"/>
      <c r="IHC11" s="97"/>
      <c r="IHG11" s="97"/>
      <c r="IHH11" s="97"/>
      <c r="IHL11" s="97"/>
      <c r="IHM11" s="97"/>
      <c r="IHQ11" s="97"/>
      <c r="IHR11" s="97"/>
      <c r="IHV11" s="97"/>
      <c r="IHW11" s="97"/>
      <c r="IIA11" s="97"/>
      <c r="IIB11" s="97"/>
      <c r="IIF11" s="97"/>
      <c r="IIG11" s="97"/>
      <c r="IIK11" s="97"/>
      <c r="IIL11" s="97"/>
      <c r="IIP11" s="97"/>
      <c r="IIQ11" s="97"/>
      <c r="IIU11" s="97"/>
      <c r="IIV11" s="97"/>
      <c r="IIZ11" s="97"/>
      <c r="IJA11" s="97"/>
      <c r="IJE11" s="97"/>
      <c r="IJF11" s="97"/>
      <c r="IJJ11" s="97"/>
      <c r="IJK11" s="97"/>
      <c r="IJO11" s="97"/>
      <c r="IJP11" s="97"/>
      <c r="IJT11" s="97"/>
      <c r="IJU11" s="97"/>
      <c r="IJY11" s="97"/>
      <c r="IJZ11" s="97"/>
      <c r="IKD11" s="97"/>
      <c r="IKE11" s="97"/>
      <c r="IKI11" s="97"/>
      <c r="IKJ11" s="97"/>
      <c r="IKN11" s="97"/>
      <c r="IKO11" s="97"/>
      <c r="IKS11" s="97"/>
      <c r="IKT11" s="97"/>
      <c r="IKX11" s="97"/>
      <c r="IKY11" s="97"/>
      <c r="ILC11" s="97"/>
      <c r="ILD11" s="97"/>
      <c r="ILH11" s="97"/>
      <c r="ILI11" s="97"/>
      <c r="ILM11" s="97"/>
      <c r="ILN11" s="97"/>
      <c r="ILR11" s="97"/>
      <c r="ILS11" s="97"/>
      <c r="ILW11" s="97"/>
      <c r="ILX11" s="97"/>
      <c r="IMB11" s="97"/>
      <c r="IMC11" s="97"/>
      <c r="IMG11" s="97"/>
      <c r="IMH11" s="97"/>
      <c r="IML11" s="97"/>
      <c r="IMM11" s="97"/>
      <c r="IMQ11" s="97"/>
      <c r="IMR11" s="97"/>
      <c r="IMV11" s="97"/>
      <c r="IMW11" s="97"/>
      <c r="INA11" s="97"/>
      <c r="INB11" s="97"/>
      <c r="INF11" s="97"/>
      <c r="ING11" s="97"/>
      <c r="INK11" s="97"/>
      <c r="INL11" s="97"/>
      <c r="INP11" s="97"/>
      <c r="INQ11" s="97"/>
      <c r="INU11" s="97"/>
      <c r="INV11" s="97"/>
      <c r="INZ11" s="97"/>
      <c r="IOA11" s="97"/>
      <c r="IOE11" s="97"/>
      <c r="IOF11" s="97"/>
      <c r="IOJ11" s="97"/>
      <c r="IOK11" s="97"/>
      <c r="IOO11" s="97"/>
      <c r="IOP11" s="97"/>
      <c r="IOT11" s="97"/>
      <c r="IOU11" s="97"/>
      <c r="IOY11" s="97"/>
      <c r="IOZ11" s="97"/>
      <c r="IPD11" s="97"/>
      <c r="IPE11" s="97"/>
      <c r="IPI11" s="97"/>
      <c r="IPJ11" s="97"/>
      <c r="IPN11" s="97"/>
      <c r="IPO11" s="97"/>
      <c r="IPS11" s="97"/>
      <c r="IPT11" s="97"/>
      <c r="IPX11" s="97"/>
      <c r="IPY11" s="97"/>
      <c r="IQC11" s="97"/>
      <c r="IQD11" s="97"/>
      <c r="IQH11" s="97"/>
      <c r="IQI11" s="97"/>
      <c r="IQM11" s="97"/>
      <c r="IQN11" s="97"/>
      <c r="IQR11" s="97"/>
      <c r="IQS11" s="97"/>
      <c r="IQW11" s="97"/>
      <c r="IQX11" s="97"/>
      <c r="IRB11" s="97"/>
      <c r="IRC11" s="97"/>
      <c r="IRG11" s="97"/>
      <c r="IRH11" s="97"/>
      <c r="IRL11" s="97"/>
      <c r="IRM11" s="97"/>
      <c r="IRQ11" s="97"/>
      <c r="IRR11" s="97"/>
      <c r="IRV11" s="97"/>
      <c r="IRW11" s="97"/>
      <c r="ISA11" s="97"/>
      <c r="ISB11" s="97"/>
      <c r="ISF11" s="97"/>
      <c r="ISG11" s="97"/>
      <c r="ISK11" s="97"/>
      <c r="ISL11" s="97"/>
      <c r="ISP11" s="97"/>
      <c r="ISQ11" s="97"/>
      <c r="ISU11" s="97"/>
      <c r="ISV11" s="97"/>
      <c r="ISZ11" s="97"/>
      <c r="ITA11" s="97"/>
      <c r="ITE11" s="97"/>
      <c r="ITF11" s="97"/>
      <c r="ITJ11" s="97"/>
      <c r="ITK11" s="97"/>
      <c r="ITO11" s="97"/>
      <c r="ITP11" s="97"/>
      <c r="ITT11" s="97"/>
      <c r="ITU11" s="97"/>
      <c r="ITY11" s="97"/>
      <c r="ITZ11" s="97"/>
      <c r="IUD11" s="97"/>
      <c r="IUE11" s="97"/>
      <c r="IUI11" s="97"/>
      <c r="IUJ11" s="97"/>
      <c r="IUN11" s="97"/>
      <c r="IUO11" s="97"/>
      <c r="IUS11" s="97"/>
      <c r="IUT11" s="97"/>
      <c r="IUX11" s="97"/>
      <c r="IUY11" s="97"/>
      <c r="IVC11" s="97"/>
      <c r="IVD11" s="97"/>
      <c r="IVH11" s="97"/>
      <c r="IVI11" s="97"/>
      <c r="IVM11" s="97"/>
      <c r="IVN11" s="97"/>
      <c r="IVR11" s="97"/>
      <c r="IVS11" s="97"/>
      <c r="IVW11" s="97"/>
      <c r="IVX11" s="97"/>
      <c r="IWB11" s="97"/>
      <c r="IWC11" s="97"/>
      <c r="IWG11" s="97"/>
      <c r="IWH11" s="97"/>
      <c r="IWL11" s="97"/>
      <c r="IWM11" s="97"/>
      <c r="IWQ11" s="97"/>
      <c r="IWR11" s="97"/>
      <c r="IWV11" s="97"/>
      <c r="IWW11" s="97"/>
      <c r="IXA11" s="97"/>
      <c r="IXB11" s="97"/>
      <c r="IXF11" s="97"/>
      <c r="IXG11" s="97"/>
      <c r="IXK11" s="97"/>
      <c r="IXL11" s="97"/>
      <c r="IXP11" s="97"/>
      <c r="IXQ11" s="97"/>
      <c r="IXU11" s="97"/>
      <c r="IXV11" s="97"/>
      <c r="IXZ11" s="97"/>
      <c r="IYA11" s="97"/>
      <c r="IYE11" s="97"/>
      <c r="IYF11" s="97"/>
      <c r="IYJ11" s="97"/>
      <c r="IYK11" s="97"/>
      <c r="IYO11" s="97"/>
      <c r="IYP11" s="97"/>
      <c r="IYT11" s="97"/>
      <c r="IYU11" s="97"/>
      <c r="IYY11" s="97"/>
      <c r="IYZ11" s="97"/>
      <c r="IZD11" s="97"/>
      <c r="IZE11" s="97"/>
      <c r="IZI11" s="97"/>
      <c r="IZJ11" s="97"/>
      <c r="IZN11" s="97"/>
      <c r="IZO11" s="97"/>
      <c r="IZS11" s="97"/>
      <c r="IZT11" s="97"/>
      <c r="IZX11" s="97"/>
      <c r="IZY11" s="97"/>
      <c r="JAC11" s="97"/>
      <c r="JAD11" s="97"/>
      <c r="JAH11" s="97"/>
      <c r="JAI11" s="97"/>
      <c r="JAM11" s="97"/>
      <c r="JAN11" s="97"/>
      <c r="JAR11" s="97"/>
      <c r="JAS11" s="97"/>
      <c r="JAW11" s="97"/>
      <c r="JAX11" s="97"/>
      <c r="JBB11" s="97"/>
      <c r="JBC11" s="97"/>
      <c r="JBG11" s="97"/>
      <c r="JBH11" s="97"/>
      <c r="JBL11" s="97"/>
      <c r="JBM11" s="97"/>
      <c r="JBQ11" s="97"/>
      <c r="JBR11" s="97"/>
      <c r="JBV11" s="97"/>
      <c r="JBW11" s="97"/>
      <c r="JCA11" s="97"/>
      <c r="JCB11" s="97"/>
      <c r="JCF11" s="97"/>
      <c r="JCG11" s="97"/>
      <c r="JCK11" s="97"/>
      <c r="JCL11" s="97"/>
      <c r="JCP11" s="97"/>
      <c r="JCQ11" s="97"/>
      <c r="JCU11" s="97"/>
      <c r="JCV11" s="97"/>
      <c r="JCZ11" s="97"/>
      <c r="JDA11" s="97"/>
      <c r="JDE11" s="97"/>
      <c r="JDF11" s="97"/>
      <c r="JDJ11" s="97"/>
      <c r="JDK11" s="97"/>
      <c r="JDO11" s="97"/>
      <c r="JDP11" s="97"/>
      <c r="JDT11" s="97"/>
      <c r="JDU11" s="97"/>
      <c r="JDY11" s="97"/>
      <c r="JDZ11" s="97"/>
      <c r="JED11" s="97"/>
      <c r="JEE11" s="97"/>
      <c r="JEI11" s="97"/>
      <c r="JEJ11" s="97"/>
      <c r="JEN11" s="97"/>
      <c r="JEO11" s="97"/>
      <c r="JES11" s="97"/>
      <c r="JET11" s="97"/>
      <c r="JEX11" s="97"/>
      <c r="JEY11" s="97"/>
      <c r="JFC11" s="97"/>
      <c r="JFD11" s="97"/>
      <c r="JFH11" s="97"/>
      <c r="JFI11" s="97"/>
      <c r="JFM11" s="97"/>
      <c r="JFN11" s="97"/>
      <c r="JFR11" s="97"/>
      <c r="JFS11" s="97"/>
      <c r="JFW11" s="97"/>
      <c r="JFX11" s="97"/>
      <c r="JGB11" s="97"/>
      <c r="JGC11" s="97"/>
      <c r="JGG11" s="97"/>
      <c r="JGH11" s="97"/>
      <c r="JGL11" s="97"/>
      <c r="JGM11" s="97"/>
      <c r="JGQ11" s="97"/>
      <c r="JGR11" s="97"/>
      <c r="JGV11" s="97"/>
      <c r="JGW11" s="97"/>
      <c r="JHA11" s="97"/>
      <c r="JHB11" s="97"/>
      <c r="JHF11" s="97"/>
      <c r="JHG11" s="97"/>
      <c r="JHK11" s="97"/>
      <c r="JHL11" s="97"/>
      <c r="JHP11" s="97"/>
      <c r="JHQ11" s="97"/>
      <c r="JHU11" s="97"/>
      <c r="JHV11" s="97"/>
      <c r="JHZ11" s="97"/>
      <c r="JIA11" s="97"/>
      <c r="JIE11" s="97"/>
      <c r="JIF11" s="97"/>
      <c r="JIJ11" s="97"/>
      <c r="JIK11" s="97"/>
      <c r="JIO11" s="97"/>
      <c r="JIP11" s="97"/>
      <c r="JIT11" s="97"/>
      <c r="JIU11" s="97"/>
      <c r="JIY11" s="97"/>
      <c r="JIZ11" s="97"/>
      <c r="JJD11" s="97"/>
      <c r="JJE11" s="97"/>
      <c r="JJI11" s="97"/>
      <c r="JJJ11" s="97"/>
      <c r="JJN11" s="97"/>
      <c r="JJO11" s="97"/>
      <c r="JJS11" s="97"/>
      <c r="JJT11" s="97"/>
      <c r="JJX11" s="97"/>
      <c r="JJY11" s="97"/>
      <c r="JKC11" s="97"/>
      <c r="JKD11" s="97"/>
      <c r="JKH11" s="97"/>
      <c r="JKI11" s="97"/>
      <c r="JKM11" s="97"/>
      <c r="JKN11" s="97"/>
      <c r="JKR11" s="97"/>
      <c r="JKS11" s="97"/>
      <c r="JKW11" s="97"/>
      <c r="JKX11" s="97"/>
      <c r="JLB11" s="97"/>
      <c r="JLC11" s="97"/>
      <c r="JLG11" s="97"/>
      <c r="JLH11" s="97"/>
      <c r="JLL11" s="97"/>
      <c r="JLM11" s="97"/>
      <c r="JLQ11" s="97"/>
      <c r="JLR11" s="97"/>
      <c r="JLV11" s="97"/>
      <c r="JLW11" s="97"/>
      <c r="JMA11" s="97"/>
      <c r="JMB11" s="97"/>
      <c r="JMF11" s="97"/>
      <c r="JMG11" s="97"/>
      <c r="JMK11" s="97"/>
      <c r="JML11" s="97"/>
      <c r="JMP11" s="97"/>
      <c r="JMQ11" s="97"/>
      <c r="JMU11" s="97"/>
      <c r="JMV11" s="97"/>
      <c r="JMZ11" s="97"/>
      <c r="JNA11" s="97"/>
      <c r="JNE11" s="97"/>
      <c r="JNF11" s="97"/>
      <c r="JNJ11" s="97"/>
      <c r="JNK11" s="97"/>
      <c r="JNO11" s="97"/>
      <c r="JNP11" s="97"/>
      <c r="JNT11" s="97"/>
      <c r="JNU11" s="97"/>
      <c r="JNY11" s="97"/>
      <c r="JNZ11" s="97"/>
      <c r="JOD11" s="97"/>
      <c r="JOE11" s="97"/>
      <c r="JOI11" s="97"/>
      <c r="JOJ11" s="97"/>
      <c r="JON11" s="97"/>
      <c r="JOO11" s="97"/>
      <c r="JOS11" s="97"/>
      <c r="JOT11" s="97"/>
      <c r="JOX11" s="97"/>
      <c r="JOY11" s="97"/>
      <c r="JPC11" s="97"/>
      <c r="JPD11" s="97"/>
      <c r="JPH11" s="97"/>
      <c r="JPI11" s="97"/>
      <c r="JPM11" s="97"/>
      <c r="JPN11" s="97"/>
      <c r="JPR11" s="97"/>
      <c r="JPS11" s="97"/>
      <c r="JPW11" s="97"/>
      <c r="JPX11" s="97"/>
      <c r="JQB11" s="97"/>
      <c r="JQC11" s="97"/>
      <c r="JQG11" s="97"/>
      <c r="JQH11" s="97"/>
      <c r="JQL11" s="97"/>
      <c r="JQM11" s="97"/>
      <c r="JQQ11" s="97"/>
      <c r="JQR11" s="97"/>
      <c r="JQV11" s="97"/>
      <c r="JQW11" s="97"/>
      <c r="JRA11" s="97"/>
      <c r="JRB11" s="97"/>
      <c r="JRF11" s="97"/>
      <c r="JRG11" s="97"/>
      <c r="JRK11" s="97"/>
      <c r="JRL11" s="97"/>
      <c r="JRP11" s="97"/>
      <c r="JRQ11" s="97"/>
      <c r="JRU11" s="97"/>
      <c r="JRV11" s="97"/>
      <c r="JRZ11" s="97"/>
      <c r="JSA11" s="97"/>
      <c r="JSE11" s="97"/>
      <c r="JSF11" s="97"/>
      <c r="JSJ11" s="97"/>
      <c r="JSK11" s="97"/>
      <c r="JSO11" s="97"/>
      <c r="JSP11" s="97"/>
      <c r="JST11" s="97"/>
      <c r="JSU11" s="97"/>
      <c r="JSY11" s="97"/>
      <c r="JSZ11" s="97"/>
      <c r="JTD11" s="97"/>
      <c r="JTE11" s="97"/>
      <c r="JTI11" s="97"/>
      <c r="JTJ11" s="97"/>
      <c r="JTN11" s="97"/>
      <c r="JTO11" s="97"/>
      <c r="JTS11" s="97"/>
      <c r="JTT11" s="97"/>
      <c r="JTX11" s="97"/>
      <c r="JTY11" s="97"/>
      <c r="JUC11" s="97"/>
      <c r="JUD11" s="97"/>
      <c r="JUH11" s="97"/>
      <c r="JUI11" s="97"/>
      <c r="JUM11" s="97"/>
      <c r="JUN11" s="97"/>
      <c r="JUR11" s="97"/>
      <c r="JUS11" s="97"/>
      <c r="JUW11" s="97"/>
      <c r="JUX11" s="97"/>
      <c r="JVB11" s="97"/>
      <c r="JVC11" s="97"/>
      <c r="JVG11" s="97"/>
      <c r="JVH11" s="97"/>
      <c r="JVL11" s="97"/>
      <c r="JVM11" s="97"/>
      <c r="JVQ11" s="97"/>
      <c r="JVR11" s="97"/>
      <c r="JVV11" s="97"/>
      <c r="JVW11" s="97"/>
      <c r="JWA11" s="97"/>
      <c r="JWB11" s="97"/>
      <c r="JWF11" s="97"/>
      <c r="JWG11" s="97"/>
      <c r="JWK11" s="97"/>
      <c r="JWL11" s="97"/>
      <c r="JWP11" s="97"/>
      <c r="JWQ11" s="97"/>
      <c r="JWU11" s="97"/>
      <c r="JWV11" s="97"/>
      <c r="JWZ11" s="97"/>
      <c r="JXA11" s="97"/>
      <c r="JXE11" s="97"/>
      <c r="JXF11" s="97"/>
      <c r="JXJ11" s="97"/>
      <c r="JXK11" s="97"/>
      <c r="JXO11" s="97"/>
      <c r="JXP11" s="97"/>
      <c r="JXT11" s="97"/>
      <c r="JXU11" s="97"/>
      <c r="JXY11" s="97"/>
      <c r="JXZ11" s="97"/>
      <c r="JYD11" s="97"/>
      <c r="JYE11" s="97"/>
      <c r="JYI11" s="97"/>
      <c r="JYJ11" s="97"/>
      <c r="JYN11" s="97"/>
      <c r="JYO11" s="97"/>
      <c r="JYS11" s="97"/>
      <c r="JYT11" s="97"/>
      <c r="JYX11" s="97"/>
      <c r="JYY11" s="97"/>
      <c r="JZC11" s="97"/>
      <c r="JZD11" s="97"/>
      <c r="JZH11" s="97"/>
      <c r="JZI11" s="97"/>
      <c r="JZM11" s="97"/>
      <c r="JZN11" s="97"/>
      <c r="JZR11" s="97"/>
      <c r="JZS11" s="97"/>
      <c r="JZW11" s="97"/>
      <c r="JZX11" s="97"/>
      <c r="KAB11" s="97"/>
      <c r="KAC11" s="97"/>
      <c r="KAG11" s="97"/>
      <c r="KAH11" s="97"/>
      <c r="KAL11" s="97"/>
      <c r="KAM11" s="97"/>
      <c r="KAQ11" s="97"/>
      <c r="KAR11" s="97"/>
      <c r="KAV11" s="97"/>
      <c r="KAW11" s="97"/>
      <c r="KBA11" s="97"/>
      <c r="KBB11" s="97"/>
      <c r="KBF11" s="97"/>
      <c r="KBG11" s="97"/>
      <c r="KBK11" s="97"/>
      <c r="KBL11" s="97"/>
      <c r="KBP11" s="97"/>
      <c r="KBQ11" s="97"/>
      <c r="KBU11" s="97"/>
      <c r="KBV11" s="97"/>
      <c r="KBZ11" s="97"/>
      <c r="KCA11" s="97"/>
      <c r="KCE11" s="97"/>
      <c r="KCF11" s="97"/>
      <c r="KCJ11" s="97"/>
      <c r="KCK11" s="97"/>
      <c r="KCO11" s="97"/>
      <c r="KCP11" s="97"/>
      <c r="KCT11" s="97"/>
      <c r="KCU11" s="97"/>
      <c r="KCY11" s="97"/>
      <c r="KCZ11" s="97"/>
      <c r="KDD11" s="97"/>
      <c r="KDE11" s="97"/>
      <c r="KDI11" s="97"/>
      <c r="KDJ11" s="97"/>
      <c r="KDN11" s="97"/>
      <c r="KDO11" s="97"/>
      <c r="KDS11" s="97"/>
      <c r="KDT11" s="97"/>
      <c r="KDX11" s="97"/>
      <c r="KDY11" s="97"/>
      <c r="KEC11" s="97"/>
      <c r="KED11" s="97"/>
      <c r="KEH11" s="97"/>
      <c r="KEI11" s="97"/>
      <c r="KEM11" s="97"/>
      <c r="KEN11" s="97"/>
      <c r="KER11" s="97"/>
      <c r="KES11" s="97"/>
      <c r="KEW11" s="97"/>
      <c r="KEX11" s="97"/>
      <c r="KFB11" s="97"/>
      <c r="KFC11" s="97"/>
      <c r="KFG11" s="97"/>
      <c r="KFH11" s="97"/>
      <c r="KFL11" s="97"/>
      <c r="KFM11" s="97"/>
      <c r="KFQ11" s="97"/>
      <c r="KFR11" s="97"/>
      <c r="KFV11" s="97"/>
      <c r="KFW11" s="97"/>
      <c r="KGA11" s="97"/>
      <c r="KGB11" s="97"/>
      <c r="KGF11" s="97"/>
      <c r="KGG11" s="97"/>
      <c r="KGK11" s="97"/>
      <c r="KGL11" s="97"/>
      <c r="KGP11" s="97"/>
      <c r="KGQ11" s="97"/>
      <c r="KGU11" s="97"/>
      <c r="KGV11" s="97"/>
      <c r="KGZ11" s="97"/>
      <c r="KHA11" s="97"/>
      <c r="KHE11" s="97"/>
      <c r="KHF11" s="97"/>
      <c r="KHJ11" s="97"/>
      <c r="KHK11" s="97"/>
      <c r="KHO11" s="97"/>
      <c r="KHP11" s="97"/>
      <c r="KHT11" s="97"/>
      <c r="KHU11" s="97"/>
      <c r="KHY11" s="97"/>
      <c r="KHZ11" s="97"/>
      <c r="KID11" s="97"/>
      <c r="KIE11" s="97"/>
      <c r="KII11" s="97"/>
      <c r="KIJ11" s="97"/>
      <c r="KIN11" s="97"/>
      <c r="KIO11" s="97"/>
      <c r="KIS11" s="97"/>
      <c r="KIT11" s="97"/>
      <c r="KIX11" s="97"/>
      <c r="KIY11" s="97"/>
      <c r="KJC11" s="97"/>
      <c r="KJD11" s="97"/>
      <c r="KJH11" s="97"/>
      <c r="KJI11" s="97"/>
      <c r="KJM11" s="97"/>
      <c r="KJN11" s="97"/>
      <c r="KJR11" s="97"/>
      <c r="KJS11" s="97"/>
      <c r="KJW11" s="97"/>
      <c r="KJX11" s="97"/>
      <c r="KKB11" s="97"/>
      <c r="KKC11" s="97"/>
      <c r="KKG11" s="97"/>
      <c r="KKH11" s="97"/>
      <c r="KKL11" s="97"/>
      <c r="KKM11" s="97"/>
      <c r="KKQ11" s="97"/>
      <c r="KKR11" s="97"/>
      <c r="KKV11" s="97"/>
      <c r="KKW11" s="97"/>
      <c r="KLA11" s="97"/>
      <c r="KLB11" s="97"/>
      <c r="KLF11" s="97"/>
      <c r="KLG11" s="97"/>
      <c r="KLK11" s="97"/>
      <c r="KLL11" s="97"/>
      <c r="KLP11" s="97"/>
      <c r="KLQ11" s="97"/>
      <c r="KLU11" s="97"/>
      <c r="KLV11" s="97"/>
      <c r="KLZ11" s="97"/>
      <c r="KMA11" s="97"/>
      <c r="KME11" s="97"/>
      <c r="KMF11" s="97"/>
      <c r="KMJ11" s="97"/>
      <c r="KMK11" s="97"/>
      <c r="KMO11" s="97"/>
      <c r="KMP11" s="97"/>
      <c r="KMT11" s="97"/>
      <c r="KMU11" s="97"/>
      <c r="KMY11" s="97"/>
      <c r="KMZ11" s="97"/>
      <c r="KND11" s="97"/>
      <c r="KNE11" s="97"/>
      <c r="KNI11" s="97"/>
      <c r="KNJ11" s="97"/>
      <c r="KNN11" s="97"/>
      <c r="KNO11" s="97"/>
      <c r="KNS11" s="97"/>
      <c r="KNT11" s="97"/>
      <c r="KNX11" s="97"/>
      <c r="KNY11" s="97"/>
      <c r="KOC11" s="97"/>
      <c r="KOD11" s="97"/>
      <c r="KOH11" s="97"/>
      <c r="KOI11" s="97"/>
      <c r="KOM11" s="97"/>
      <c r="KON11" s="97"/>
      <c r="KOR11" s="97"/>
      <c r="KOS11" s="97"/>
      <c r="KOW11" s="97"/>
      <c r="KOX11" s="97"/>
      <c r="KPB11" s="97"/>
      <c r="KPC11" s="97"/>
      <c r="KPG11" s="97"/>
      <c r="KPH11" s="97"/>
      <c r="KPL11" s="97"/>
      <c r="KPM11" s="97"/>
      <c r="KPQ11" s="97"/>
      <c r="KPR11" s="97"/>
      <c r="KPV11" s="97"/>
      <c r="KPW11" s="97"/>
      <c r="KQA11" s="97"/>
      <c r="KQB11" s="97"/>
      <c r="KQF11" s="97"/>
      <c r="KQG11" s="97"/>
      <c r="KQK11" s="97"/>
      <c r="KQL11" s="97"/>
      <c r="KQP11" s="97"/>
      <c r="KQQ11" s="97"/>
      <c r="KQU11" s="97"/>
      <c r="KQV11" s="97"/>
      <c r="KQZ11" s="97"/>
      <c r="KRA11" s="97"/>
      <c r="KRE11" s="97"/>
      <c r="KRF11" s="97"/>
      <c r="KRJ11" s="97"/>
      <c r="KRK11" s="97"/>
      <c r="KRO11" s="97"/>
      <c r="KRP11" s="97"/>
      <c r="KRT11" s="97"/>
      <c r="KRU11" s="97"/>
      <c r="KRY11" s="97"/>
      <c r="KRZ11" s="97"/>
      <c r="KSD11" s="97"/>
      <c r="KSE11" s="97"/>
      <c r="KSI11" s="97"/>
      <c r="KSJ11" s="97"/>
      <c r="KSN11" s="97"/>
      <c r="KSO11" s="97"/>
      <c r="KSS11" s="97"/>
      <c r="KST11" s="97"/>
      <c r="KSX11" s="97"/>
      <c r="KSY11" s="97"/>
      <c r="KTC11" s="97"/>
      <c r="KTD11" s="97"/>
      <c r="KTH11" s="97"/>
      <c r="KTI11" s="97"/>
      <c r="KTM11" s="97"/>
      <c r="KTN11" s="97"/>
      <c r="KTR11" s="97"/>
      <c r="KTS11" s="97"/>
      <c r="KTW11" s="97"/>
      <c r="KTX11" s="97"/>
      <c r="KUB11" s="97"/>
      <c r="KUC11" s="97"/>
      <c r="KUG11" s="97"/>
      <c r="KUH11" s="97"/>
      <c r="KUL11" s="97"/>
      <c r="KUM11" s="97"/>
      <c r="KUQ11" s="97"/>
      <c r="KUR11" s="97"/>
      <c r="KUV11" s="97"/>
      <c r="KUW11" s="97"/>
      <c r="KVA11" s="97"/>
      <c r="KVB11" s="97"/>
      <c r="KVF11" s="97"/>
      <c r="KVG11" s="97"/>
      <c r="KVK11" s="97"/>
      <c r="KVL11" s="97"/>
      <c r="KVP11" s="97"/>
      <c r="KVQ11" s="97"/>
      <c r="KVU11" s="97"/>
      <c r="KVV11" s="97"/>
      <c r="KVZ11" s="97"/>
      <c r="KWA11" s="97"/>
      <c r="KWE11" s="97"/>
      <c r="KWF11" s="97"/>
      <c r="KWJ11" s="97"/>
      <c r="KWK11" s="97"/>
      <c r="KWO11" s="97"/>
      <c r="KWP11" s="97"/>
      <c r="KWT11" s="97"/>
      <c r="KWU11" s="97"/>
      <c r="KWY11" s="97"/>
      <c r="KWZ11" s="97"/>
      <c r="KXD11" s="97"/>
      <c r="KXE11" s="97"/>
      <c r="KXI11" s="97"/>
      <c r="KXJ11" s="97"/>
      <c r="KXN11" s="97"/>
      <c r="KXO11" s="97"/>
      <c r="KXS11" s="97"/>
      <c r="KXT11" s="97"/>
      <c r="KXX11" s="97"/>
      <c r="KXY11" s="97"/>
      <c r="KYC11" s="97"/>
      <c r="KYD11" s="97"/>
      <c r="KYH11" s="97"/>
      <c r="KYI11" s="97"/>
      <c r="KYM11" s="97"/>
      <c r="KYN11" s="97"/>
      <c r="KYR11" s="97"/>
      <c r="KYS11" s="97"/>
      <c r="KYW11" s="97"/>
      <c r="KYX11" s="97"/>
      <c r="KZB11" s="97"/>
      <c r="KZC11" s="97"/>
      <c r="KZG11" s="97"/>
      <c r="KZH11" s="97"/>
      <c r="KZL11" s="97"/>
      <c r="KZM11" s="97"/>
      <c r="KZQ11" s="97"/>
      <c r="KZR11" s="97"/>
      <c r="KZV11" s="97"/>
      <c r="KZW11" s="97"/>
      <c r="LAA11" s="97"/>
      <c r="LAB11" s="97"/>
      <c r="LAF11" s="97"/>
      <c r="LAG11" s="97"/>
      <c r="LAK11" s="97"/>
      <c r="LAL11" s="97"/>
      <c r="LAP11" s="97"/>
      <c r="LAQ11" s="97"/>
      <c r="LAU11" s="97"/>
      <c r="LAV11" s="97"/>
      <c r="LAZ11" s="97"/>
      <c r="LBA11" s="97"/>
      <c r="LBE11" s="97"/>
      <c r="LBF11" s="97"/>
      <c r="LBJ11" s="97"/>
      <c r="LBK11" s="97"/>
      <c r="LBO11" s="97"/>
      <c r="LBP11" s="97"/>
      <c r="LBT11" s="97"/>
      <c r="LBU11" s="97"/>
      <c r="LBY11" s="97"/>
      <c r="LBZ11" s="97"/>
      <c r="LCD11" s="97"/>
      <c r="LCE11" s="97"/>
      <c r="LCI11" s="97"/>
      <c r="LCJ11" s="97"/>
      <c r="LCN11" s="97"/>
      <c r="LCO11" s="97"/>
      <c r="LCS11" s="97"/>
      <c r="LCT11" s="97"/>
      <c r="LCX11" s="97"/>
      <c r="LCY11" s="97"/>
      <c r="LDC11" s="97"/>
      <c r="LDD11" s="97"/>
      <c r="LDH11" s="97"/>
      <c r="LDI11" s="97"/>
      <c r="LDM11" s="97"/>
      <c r="LDN11" s="97"/>
      <c r="LDR11" s="97"/>
      <c r="LDS11" s="97"/>
      <c r="LDW11" s="97"/>
      <c r="LDX11" s="97"/>
      <c r="LEB11" s="97"/>
      <c r="LEC11" s="97"/>
      <c r="LEG11" s="97"/>
      <c r="LEH11" s="97"/>
      <c r="LEL11" s="97"/>
      <c r="LEM11" s="97"/>
      <c r="LEQ11" s="97"/>
      <c r="LER11" s="97"/>
      <c r="LEV11" s="97"/>
      <c r="LEW11" s="97"/>
      <c r="LFA11" s="97"/>
      <c r="LFB11" s="97"/>
      <c r="LFF11" s="97"/>
      <c r="LFG11" s="97"/>
      <c r="LFK11" s="97"/>
      <c r="LFL11" s="97"/>
      <c r="LFP11" s="97"/>
      <c r="LFQ11" s="97"/>
      <c r="LFU11" s="97"/>
      <c r="LFV11" s="97"/>
      <c r="LFZ11" s="97"/>
      <c r="LGA11" s="97"/>
      <c r="LGE11" s="97"/>
      <c r="LGF11" s="97"/>
      <c r="LGJ11" s="97"/>
      <c r="LGK11" s="97"/>
      <c r="LGO11" s="97"/>
      <c r="LGP11" s="97"/>
      <c r="LGT11" s="97"/>
      <c r="LGU11" s="97"/>
      <c r="LGY11" s="97"/>
      <c r="LGZ11" s="97"/>
      <c r="LHD11" s="97"/>
      <c r="LHE11" s="97"/>
      <c r="LHI11" s="97"/>
      <c r="LHJ11" s="97"/>
      <c r="LHN11" s="97"/>
      <c r="LHO11" s="97"/>
      <c r="LHS11" s="97"/>
      <c r="LHT11" s="97"/>
      <c r="LHX11" s="97"/>
      <c r="LHY11" s="97"/>
      <c r="LIC11" s="97"/>
      <c r="LID11" s="97"/>
      <c r="LIH11" s="97"/>
      <c r="LII11" s="97"/>
      <c r="LIM11" s="97"/>
      <c r="LIN11" s="97"/>
      <c r="LIR11" s="97"/>
      <c r="LIS11" s="97"/>
      <c r="LIW11" s="97"/>
      <c r="LIX11" s="97"/>
      <c r="LJB11" s="97"/>
      <c r="LJC11" s="97"/>
      <c r="LJG11" s="97"/>
      <c r="LJH11" s="97"/>
      <c r="LJL11" s="97"/>
      <c r="LJM11" s="97"/>
      <c r="LJQ11" s="97"/>
      <c r="LJR11" s="97"/>
      <c r="LJV11" s="97"/>
      <c r="LJW11" s="97"/>
      <c r="LKA11" s="97"/>
      <c r="LKB11" s="97"/>
      <c r="LKF11" s="97"/>
      <c r="LKG11" s="97"/>
      <c r="LKK11" s="97"/>
      <c r="LKL11" s="97"/>
      <c r="LKP11" s="97"/>
      <c r="LKQ11" s="97"/>
      <c r="LKU11" s="97"/>
      <c r="LKV11" s="97"/>
      <c r="LKZ11" s="97"/>
      <c r="LLA11" s="97"/>
      <c r="LLE11" s="97"/>
      <c r="LLF11" s="97"/>
      <c r="LLJ11" s="97"/>
      <c r="LLK11" s="97"/>
      <c r="LLO11" s="97"/>
      <c r="LLP11" s="97"/>
      <c r="LLT11" s="97"/>
      <c r="LLU11" s="97"/>
      <c r="LLY11" s="97"/>
      <c r="LLZ11" s="97"/>
      <c r="LMD11" s="97"/>
      <c r="LME11" s="97"/>
      <c r="LMI11" s="97"/>
      <c r="LMJ11" s="97"/>
      <c r="LMN11" s="97"/>
      <c r="LMO11" s="97"/>
      <c r="LMS11" s="97"/>
      <c r="LMT11" s="97"/>
      <c r="LMX11" s="97"/>
      <c r="LMY11" s="97"/>
      <c r="LNC11" s="97"/>
      <c r="LND11" s="97"/>
      <c r="LNH11" s="97"/>
      <c r="LNI11" s="97"/>
      <c r="LNM11" s="97"/>
      <c r="LNN11" s="97"/>
      <c r="LNR11" s="97"/>
      <c r="LNS11" s="97"/>
      <c r="LNW11" s="97"/>
      <c r="LNX11" s="97"/>
      <c r="LOB11" s="97"/>
      <c r="LOC11" s="97"/>
      <c r="LOG11" s="97"/>
      <c r="LOH11" s="97"/>
      <c r="LOL11" s="97"/>
      <c r="LOM11" s="97"/>
      <c r="LOQ11" s="97"/>
      <c r="LOR11" s="97"/>
      <c r="LOV11" s="97"/>
      <c r="LOW11" s="97"/>
      <c r="LPA11" s="97"/>
      <c r="LPB11" s="97"/>
      <c r="LPF11" s="97"/>
      <c r="LPG11" s="97"/>
      <c r="LPK11" s="97"/>
      <c r="LPL11" s="97"/>
      <c r="LPP11" s="97"/>
      <c r="LPQ11" s="97"/>
      <c r="LPU11" s="97"/>
      <c r="LPV11" s="97"/>
      <c r="LPZ11" s="97"/>
      <c r="LQA11" s="97"/>
      <c r="LQE11" s="97"/>
      <c r="LQF11" s="97"/>
      <c r="LQJ11" s="97"/>
      <c r="LQK11" s="97"/>
      <c r="LQO11" s="97"/>
      <c r="LQP11" s="97"/>
      <c r="LQT11" s="97"/>
      <c r="LQU11" s="97"/>
      <c r="LQY11" s="97"/>
      <c r="LQZ11" s="97"/>
      <c r="LRD11" s="97"/>
      <c r="LRE11" s="97"/>
      <c r="LRI11" s="97"/>
      <c r="LRJ11" s="97"/>
      <c r="LRN11" s="97"/>
      <c r="LRO11" s="97"/>
      <c r="LRS11" s="97"/>
      <c r="LRT11" s="97"/>
      <c r="LRX11" s="97"/>
      <c r="LRY11" s="97"/>
      <c r="LSC11" s="97"/>
      <c r="LSD11" s="97"/>
      <c r="LSH11" s="97"/>
      <c r="LSI11" s="97"/>
      <c r="LSM11" s="97"/>
      <c r="LSN11" s="97"/>
      <c r="LSR11" s="97"/>
      <c r="LSS11" s="97"/>
      <c r="LSW11" s="97"/>
      <c r="LSX11" s="97"/>
      <c r="LTB11" s="97"/>
      <c r="LTC11" s="97"/>
      <c r="LTG11" s="97"/>
      <c r="LTH11" s="97"/>
      <c r="LTL11" s="97"/>
      <c r="LTM11" s="97"/>
      <c r="LTQ11" s="97"/>
      <c r="LTR11" s="97"/>
      <c r="LTV11" s="97"/>
      <c r="LTW11" s="97"/>
      <c r="LUA11" s="97"/>
      <c r="LUB11" s="97"/>
      <c r="LUF11" s="97"/>
      <c r="LUG11" s="97"/>
      <c r="LUK11" s="97"/>
      <c r="LUL11" s="97"/>
      <c r="LUP11" s="97"/>
      <c r="LUQ11" s="97"/>
      <c r="LUU11" s="97"/>
      <c r="LUV11" s="97"/>
      <c r="LUZ11" s="97"/>
      <c r="LVA11" s="97"/>
      <c r="LVE11" s="97"/>
      <c r="LVF11" s="97"/>
      <c r="LVJ11" s="97"/>
      <c r="LVK11" s="97"/>
      <c r="LVO11" s="97"/>
      <c r="LVP11" s="97"/>
      <c r="LVT11" s="97"/>
      <c r="LVU11" s="97"/>
      <c r="LVY11" s="97"/>
      <c r="LVZ11" s="97"/>
      <c r="LWD11" s="97"/>
      <c r="LWE11" s="97"/>
      <c r="LWI11" s="97"/>
      <c r="LWJ11" s="97"/>
      <c r="LWN11" s="97"/>
      <c r="LWO11" s="97"/>
      <c r="LWS11" s="97"/>
      <c r="LWT11" s="97"/>
      <c r="LWX11" s="97"/>
      <c r="LWY11" s="97"/>
      <c r="LXC11" s="97"/>
      <c r="LXD11" s="97"/>
      <c r="LXH11" s="97"/>
      <c r="LXI11" s="97"/>
      <c r="LXM11" s="97"/>
      <c r="LXN11" s="97"/>
      <c r="LXR11" s="97"/>
      <c r="LXS11" s="97"/>
      <c r="LXW11" s="97"/>
      <c r="LXX11" s="97"/>
      <c r="LYB11" s="97"/>
      <c r="LYC11" s="97"/>
      <c r="LYG11" s="97"/>
      <c r="LYH11" s="97"/>
      <c r="LYL11" s="97"/>
      <c r="LYM11" s="97"/>
      <c r="LYQ11" s="97"/>
      <c r="LYR11" s="97"/>
      <c r="LYV11" s="97"/>
      <c r="LYW11" s="97"/>
      <c r="LZA11" s="97"/>
      <c r="LZB11" s="97"/>
      <c r="LZF11" s="97"/>
      <c r="LZG11" s="97"/>
      <c r="LZK11" s="97"/>
      <c r="LZL11" s="97"/>
      <c r="LZP11" s="97"/>
      <c r="LZQ11" s="97"/>
      <c r="LZU11" s="97"/>
      <c r="LZV11" s="97"/>
      <c r="LZZ11" s="97"/>
      <c r="MAA11" s="97"/>
      <c r="MAE11" s="97"/>
      <c r="MAF11" s="97"/>
      <c r="MAJ11" s="97"/>
      <c r="MAK11" s="97"/>
      <c r="MAO11" s="97"/>
      <c r="MAP11" s="97"/>
      <c r="MAT11" s="97"/>
      <c r="MAU11" s="97"/>
      <c r="MAY11" s="97"/>
      <c r="MAZ11" s="97"/>
      <c r="MBD11" s="97"/>
      <c r="MBE11" s="97"/>
      <c r="MBI11" s="97"/>
      <c r="MBJ11" s="97"/>
      <c r="MBN11" s="97"/>
      <c r="MBO11" s="97"/>
      <c r="MBS11" s="97"/>
      <c r="MBT11" s="97"/>
      <c r="MBX11" s="97"/>
      <c r="MBY11" s="97"/>
      <c r="MCC11" s="97"/>
      <c r="MCD11" s="97"/>
      <c r="MCH11" s="97"/>
      <c r="MCI11" s="97"/>
      <c r="MCM11" s="97"/>
      <c r="MCN11" s="97"/>
      <c r="MCR11" s="97"/>
      <c r="MCS11" s="97"/>
      <c r="MCW11" s="97"/>
      <c r="MCX11" s="97"/>
      <c r="MDB11" s="97"/>
      <c r="MDC11" s="97"/>
      <c r="MDG11" s="97"/>
      <c r="MDH11" s="97"/>
      <c r="MDL11" s="97"/>
      <c r="MDM11" s="97"/>
      <c r="MDQ11" s="97"/>
      <c r="MDR11" s="97"/>
      <c r="MDV11" s="97"/>
      <c r="MDW11" s="97"/>
      <c r="MEA11" s="97"/>
      <c r="MEB11" s="97"/>
      <c r="MEF11" s="97"/>
      <c r="MEG11" s="97"/>
      <c r="MEK11" s="97"/>
      <c r="MEL11" s="97"/>
      <c r="MEP11" s="97"/>
      <c r="MEQ11" s="97"/>
      <c r="MEU11" s="97"/>
      <c r="MEV11" s="97"/>
      <c r="MEZ11" s="97"/>
      <c r="MFA11" s="97"/>
      <c r="MFE11" s="97"/>
      <c r="MFF11" s="97"/>
      <c r="MFJ11" s="97"/>
      <c r="MFK11" s="97"/>
      <c r="MFO11" s="97"/>
      <c r="MFP11" s="97"/>
      <c r="MFT11" s="97"/>
      <c r="MFU11" s="97"/>
      <c r="MFY11" s="97"/>
      <c r="MFZ11" s="97"/>
      <c r="MGD11" s="97"/>
      <c r="MGE11" s="97"/>
      <c r="MGI11" s="97"/>
      <c r="MGJ11" s="97"/>
      <c r="MGN11" s="97"/>
      <c r="MGO11" s="97"/>
      <c r="MGS11" s="97"/>
      <c r="MGT11" s="97"/>
      <c r="MGX11" s="97"/>
      <c r="MGY11" s="97"/>
      <c r="MHC11" s="97"/>
      <c r="MHD11" s="97"/>
      <c r="MHH11" s="97"/>
      <c r="MHI11" s="97"/>
      <c r="MHM11" s="97"/>
      <c r="MHN11" s="97"/>
      <c r="MHR11" s="97"/>
      <c r="MHS11" s="97"/>
      <c r="MHW11" s="97"/>
      <c r="MHX11" s="97"/>
      <c r="MIB11" s="97"/>
      <c r="MIC11" s="97"/>
      <c r="MIG11" s="97"/>
      <c r="MIH11" s="97"/>
      <c r="MIL11" s="97"/>
      <c r="MIM11" s="97"/>
      <c r="MIQ11" s="97"/>
      <c r="MIR11" s="97"/>
      <c r="MIV11" s="97"/>
      <c r="MIW11" s="97"/>
      <c r="MJA11" s="97"/>
      <c r="MJB11" s="97"/>
      <c r="MJF11" s="97"/>
      <c r="MJG11" s="97"/>
      <c r="MJK11" s="97"/>
      <c r="MJL11" s="97"/>
      <c r="MJP11" s="97"/>
      <c r="MJQ11" s="97"/>
      <c r="MJU11" s="97"/>
      <c r="MJV11" s="97"/>
      <c r="MJZ11" s="97"/>
      <c r="MKA11" s="97"/>
      <c r="MKE11" s="97"/>
      <c r="MKF11" s="97"/>
      <c r="MKJ11" s="97"/>
      <c r="MKK11" s="97"/>
      <c r="MKO11" s="97"/>
      <c r="MKP11" s="97"/>
      <c r="MKT11" s="97"/>
      <c r="MKU11" s="97"/>
      <c r="MKY11" s="97"/>
      <c r="MKZ11" s="97"/>
      <c r="MLD11" s="97"/>
      <c r="MLE11" s="97"/>
      <c r="MLI11" s="97"/>
      <c r="MLJ11" s="97"/>
      <c r="MLN11" s="97"/>
      <c r="MLO11" s="97"/>
      <c r="MLS11" s="97"/>
      <c r="MLT11" s="97"/>
      <c r="MLX11" s="97"/>
      <c r="MLY11" s="97"/>
      <c r="MMC11" s="97"/>
      <c r="MMD11" s="97"/>
      <c r="MMH11" s="97"/>
      <c r="MMI11" s="97"/>
      <c r="MMM11" s="97"/>
      <c r="MMN11" s="97"/>
      <c r="MMR11" s="97"/>
      <c r="MMS11" s="97"/>
      <c r="MMW11" s="97"/>
      <c r="MMX11" s="97"/>
      <c r="MNB11" s="97"/>
      <c r="MNC11" s="97"/>
      <c r="MNG11" s="97"/>
      <c r="MNH11" s="97"/>
      <c r="MNL11" s="97"/>
      <c r="MNM11" s="97"/>
      <c r="MNQ11" s="97"/>
      <c r="MNR11" s="97"/>
      <c r="MNV11" s="97"/>
      <c r="MNW11" s="97"/>
      <c r="MOA11" s="97"/>
      <c r="MOB11" s="97"/>
      <c r="MOF11" s="97"/>
      <c r="MOG11" s="97"/>
      <c r="MOK11" s="97"/>
      <c r="MOL11" s="97"/>
      <c r="MOP11" s="97"/>
      <c r="MOQ11" s="97"/>
      <c r="MOU11" s="97"/>
      <c r="MOV11" s="97"/>
      <c r="MOZ11" s="97"/>
      <c r="MPA11" s="97"/>
      <c r="MPE11" s="97"/>
      <c r="MPF11" s="97"/>
      <c r="MPJ11" s="97"/>
      <c r="MPK11" s="97"/>
      <c r="MPO11" s="97"/>
      <c r="MPP11" s="97"/>
      <c r="MPT11" s="97"/>
      <c r="MPU11" s="97"/>
      <c r="MPY11" s="97"/>
      <c r="MPZ11" s="97"/>
      <c r="MQD11" s="97"/>
      <c r="MQE11" s="97"/>
      <c r="MQI11" s="97"/>
      <c r="MQJ11" s="97"/>
      <c r="MQN11" s="97"/>
      <c r="MQO11" s="97"/>
      <c r="MQS11" s="97"/>
      <c r="MQT11" s="97"/>
      <c r="MQX11" s="97"/>
      <c r="MQY11" s="97"/>
      <c r="MRC11" s="97"/>
      <c r="MRD11" s="97"/>
      <c r="MRH11" s="97"/>
      <c r="MRI11" s="97"/>
      <c r="MRM11" s="97"/>
      <c r="MRN11" s="97"/>
      <c r="MRR11" s="97"/>
      <c r="MRS11" s="97"/>
      <c r="MRW11" s="97"/>
      <c r="MRX11" s="97"/>
      <c r="MSB11" s="97"/>
      <c r="MSC11" s="97"/>
      <c r="MSG11" s="97"/>
      <c r="MSH11" s="97"/>
      <c r="MSL11" s="97"/>
      <c r="MSM11" s="97"/>
      <c r="MSQ11" s="97"/>
      <c r="MSR11" s="97"/>
      <c r="MSV11" s="97"/>
      <c r="MSW11" s="97"/>
      <c r="MTA11" s="97"/>
      <c r="MTB11" s="97"/>
      <c r="MTF11" s="97"/>
      <c r="MTG11" s="97"/>
      <c r="MTK11" s="97"/>
      <c r="MTL11" s="97"/>
      <c r="MTP11" s="97"/>
      <c r="MTQ11" s="97"/>
      <c r="MTU11" s="97"/>
      <c r="MTV11" s="97"/>
      <c r="MTZ11" s="97"/>
      <c r="MUA11" s="97"/>
      <c r="MUE11" s="97"/>
      <c r="MUF11" s="97"/>
      <c r="MUJ11" s="97"/>
      <c r="MUK11" s="97"/>
      <c r="MUO11" s="97"/>
      <c r="MUP11" s="97"/>
      <c r="MUT11" s="97"/>
      <c r="MUU11" s="97"/>
      <c r="MUY11" s="97"/>
      <c r="MUZ11" s="97"/>
      <c r="MVD11" s="97"/>
      <c r="MVE11" s="97"/>
      <c r="MVI11" s="97"/>
      <c r="MVJ11" s="97"/>
      <c r="MVN11" s="97"/>
      <c r="MVO11" s="97"/>
      <c r="MVS11" s="97"/>
      <c r="MVT11" s="97"/>
      <c r="MVX11" s="97"/>
      <c r="MVY11" s="97"/>
      <c r="MWC11" s="97"/>
      <c r="MWD11" s="97"/>
      <c r="MWH11" s="97"/>
      <c r="MWI11" s="97"/>
      <c r="MWM11" s="97"/>
      <c r="MWN11" s="97"/>
      <c r="MWR11" s="97"/>
      <c r="MWS11" s="97"/>
      <c r="MWW11" s="97"/>
      <c r="MWX11" s="97"/>
      <c r="MXB11" s="97"/>
      <c r="MXC11" s="97"/>
      <c r="MXG11" s="97"/>
      <c r="MXH11" s="97"/>
      <c r="MXL11" s="97"/>
      <c r="MXM11" s="97"/>
      <c r="MXQ11" s="97"/>
      <c r="MXR11" s="97"/>
      <c r="MXV11" s="97"/>
      <c r="MXW11" s="97"/>
      <c r="MYA11" s="97"/>
      <c r="MYB11" s="97"/>
      <c r="MYF11" s="97"/>
      <c r="MYG11" s="97"/>
      <c r="MYK11" s="97"/>
      <c r="MYL11" s="97"/>
      <c r="MYP11" s="97"/>
      <c r="MYQ11" s="97"/>
      <c r="MYU11" s="97"/>
      <c r="MYV11" s="97"/>
      <c r="MYZ11" s="97"/>
      <c r="MZA11" s="97"/>
      <c r="MZE11" s="97"/>
      <c r="MZF11" s="97"/>
      <c r="MZJ11" s="97"/>
      <c r="MZK11" s="97"/>
      <c r="MZO11" s="97"/>
      <c r="MZP11" s="97"/>
      <c r="MZT11" s="97"/>
      <c r="MZU11" s="97"/>
      <c r="MZY11" s="97"/>
      <c r="MZZ11" s="97"/>
      <c r="NAD11" s="97"/>
      <c r="NAE11" s="97"/>
      <c r="NAI11" s="97"/>
      <c r="NAJ11" s="97"/>
      <c r="NAN11" s="97"/>
      <c r="NAO11" s="97"/>
      <c r="NAS11" s="97"/>
      <c r="NAT11" s="97"/>
      <c r="NAX11" s="97"/>
      <c r="NAY11" s="97"/>
      <c r="NBC11" s="97"/>
      <c r="NBD11" s="97"/>
      <c r="NBH11" s="97"/>
      <c r="NBI11" s="97"/>
      <c r="NBM11" s="97"/>
      <c r="NBN11" s="97"/>
      <c r="NBR11" s="97"/>
      <c r="NBS11" s="97"/>
      <c r="NBW11" s="97"/>
      <c r="NBX11" s="97"/>
      <c r="NCB11" s="97"/>
      <c r="NCC11" s="97"/>
      <c r="NCG11" s="97"/>
      <c r="NCH11" s="97"/>
      <c r="NCL11" s="97"/>
      <c r="NCM11" s="97"/>
      <c r="NCQ11" s="97"/>
      <c r="NCR11" s="97"/>
      <c r="NCV11" s="97"/>
      <c r="NCW11" s="97"/>
      <c r="NDA11" s="97"/>
      <c r="NDB11" s="97"/>
      <c r="NDF11" s="97"/>
      <c r="NDG11" s="97"/>
      <c r="NDK11" s="97"/>
      <c r="NDL11" s="97"/>
      <c r="NDP11" s="97"/>
      <c r="NDQ11" s="97"/>
      <c r="NDU11" s="97"/>
      <c r="NDV11" s="97"/>
      <c r="NDZ11" s="97"/>
      <c r="NEA11" s="97"/>
      <c r="NEE11" s="97"/>
      <c r="NEF11" s="97"/>
      <c r="NEJ11" s="97"/>
      <c r="NEK11" s="97"/>
      <c r="NEO11" s="97"/>
      <c r="NEP11" s="97"/>
      <c r="NET11" s="97"/>
      <c r="NEU11" s="97"/>
      <c r="NEY11" s="97"/>
      <c r="NEZ11" s="97"/>
      <c r="NFD11" s="97"/>
      <c r="NFE11" s="97"/>
      <c r="NFI11" s="97"/>
      <c r="NFJ11" s="97"/>
      <c r="NFN11" s="97"/>
      <c r="NFO11" s="97"/>
      <c r="NFS11" s="97"/>
      <c r="NFT11" s="97"/>
      <c r="NFX11" s="97"/>
      <c r="NFY11" s="97"/>
      <c r="NGC11" s="97"/>
      <c r="NGD11" s="97"/>
      <c r="NGH11" s="97"/>
      <c r="NGI11" s="97"/>
      <c r="NGM11" s="97"/>
      <c r="NGN11" s="97"/>
      <c r="NGR11" s="97"/>
      <c r="NGS11" s="97"/>
      <c r="NGW11" s="97"/>
      <c r="NGX11" s="97"/>
      <c r="NHB11" s="97"/>
      <c r="NHC11" s="97"/>
      <c r="NHG11" s="97"/>
      <c r="NHH11" s="97"/>
      <c r="NHL11" s="97"/>
      <c r="NHM11" s="97"/>
      <c r="NHQ11" s="97"/>
      <c r="NHR11" s="97"/>
      <c r="NHV11" s="97"/>
      <c r="NHW11" s="97"/>
      <c r="NIA11" s="97"/>
      <c r="NIB11" s="97"/>
      <c r="NIF11" s="97"/>
      <c r="NIG11" s="97"/>
      <c r="NIK11" s="97"/>
      <c r="NIL11" s="97"/>
      <c r="NIP11" s="97"/>
      <c r="NIQ11" s="97"/>
      <c r="NIU11" s="97"/>
      <c r="NIV11" s="97"/>
      <c r="NIZ11" s="97"/>
      <c r="NJA11" s="97"/>
      <c r="NJE11" s="97"/>
      <c r="NJF11" s="97"/>
      <c r="NJJ11" s="97"/>
      <c r="NJK11" s="97"/>
      <c r="NJO11" s="97"/>
      <c r="NJP11" s="97"/>
      <c r="NJT11" s="97"/>
      <c r="NJU11" s="97"/>
      <c r="NJY11" s="97"/>
      <c r="NJZ11" s="97"/>
      <c r="NKD11" s="97"/>
      <c r="NKE11" s="97"/>
      <c r="NKI11" s="97"/>
      <c r="NKJ11" s="97"/>
      <c r="NKN11" s="97"/>
      <c r="NKO11" s="97"/>
      <c r="NKS11" s="97"/>
      <c r="NKT11" s="97"/>
      <c r="NKX11" s="97"/>
      <c r="NKY11" s="97"/>
      <c r="NLC11" s="97"/>
      <c r="NLD11" s="97"/>
      <c r="NLH11" s="97"/>
      <c r="NLI11" s="97"/>
      <c r="NLM11" s="97"/>
      <c r="NLN11" s="97"/>
      <c r="NLR11" s="97"/>
      <c r="NLS11" s="97"/>
      <c r="NLW11" s="97"/>
      <c r="NLX11" s="97"/>
      <c r="NMB11" s="97"/>
      <c r="NMC11" s="97"/>
      <c r="NMG11" s="97"/>
      <c r="NMH11" s="97"/>
      <c r="NML11" s="97"/>
      <c r="NMM11" s="97"/>
      <c r="NMQ11" s="97"/>
      <c r="NMR11" s="97"/>
      <c r="NMV11" s="97"/>
      <c r="NMW11" s="97"/>
      <c r="NNA11" s="97"/>
      <c r="NNB11" s="97"/>
      <c r="NNF11" s="97"/>
      <c r="NNG11" s="97"/>
      <c r="NNK11" s="97"/>
      <c r="NNL11" s="97"/>
      <c r="NNP11" s="97"/>
      <c r="NNQ11" s="97"/>
      <c r="NNU11" s="97"/>
      <c r="NNV11" s="97"/>
      <c r="NNZ11" s="97"/>
      <c r="NOA11" s="97"/>
      <c r="NOE11" s="97"/>
      <c r="NOF11" s="97"/>
      <c r="NOJ11" s="97"/>
      <c r="NOK11" s="97"/>
      <c r="NOO11" s="97"/>
      <c r="NOP11" s="97"/>
      <c r="NOT11" s="97"/>
      <c r="NOU11" s="97"/>
      <c r="NOY11" s="97"/>
      <c r="NOZ11" s="97"/>
      <c r="NPD11" s="97"/>
      <c r="NPE11" s="97"/>
      <c r="NPI11" s="97"/>
      <c r="NPJ11" s="97"/>
      <c r="NPN11" s="97"/>
      <c r="NPO11" s="97"/>
      <c r="NPS11" s="97"/>
      <c r="NPT11" s="97"/>
      <c r="NPX11" s="97"/>
      <c r="NPY11" s="97"/>
      <c r="NQC11" s="97"/>
      <c r="NQD11" s="97"/>
      <c r="NQH11" s="97"/>
      <c r="NQI11" s="97"/>
      <c r="NQM11" s="97"/>
      <c r="NQN11" s="97"/>
      <c r="NQR11" s="97"/>
      <c r="NQS11" s="97"/>
      <c r="NQW11" s="97"/>
      <c r="NQX11" s="97"/>
      <c r="NRB11" s="97"/>
      <c r="NRC11" s="97"/>
      <c r="NRG11" s="97"/>
      <c r="NRH11" s="97"/>
      <c r="NRL11" s="97"/>
      <c r="NRM11" s="97"/>
      <c r="NRQ11" s="97"/>
      <c r="NRR11" s="97"/>
      <c r="NRV11" s="97"/>
      <c r="NRW11" s="97"/>
      <c r="NSA11" s="97"/>
      <c r="NSB11" s="97"/>
      <c r="NSF11" s="97"/>
      <c r="NSG11" s="97"/>
      <c r="NSK11" s="97"/>
      <c r="NSL11" s="97"/>
      <c r="NSP11" s="97"/>
      <c r="NSQ11" s="97"/>
      <c r="NSU11" s="97"/>
      <c r="NSV11" s="97"/>
      <c r="NSZ11" s="97"/>
      <c r="NTA11" s="97"/>
      <c r="NTE11" s="97"/>
      <c r="NTF11" s="97"/>
      <c r="NTJ11" s="97"/>
      <c r="NTK11" s="97"/>
      <c r="NTO11" s="97"/>
      <c r="NTP11" s="97"/>
      <c r="NTT11" s="97"/>
      <c r="NTU11" s="97"/>
      <c r="NTY11" s="97"/>
      <c r="NTZ11" s="97"/>
      <c r="NUD11" s="97"/>
      <c r="NUE11" s="97"/>
      <c r="NUI11" s="97"/>
      <c r="NUJ11" s="97"/>
      <c r="NUN11" s="97"/>
      <c r="NUO11" s="97"/>
      <c r="NUS11" s="97"/>
      <c r="NUT11" s="97"/>
      <c r="NUX11" s="97"/>
      <c r="NUY11" s="97"/>
      <c r="NVC11" s="97"/>
      <c r="NVD11" s="97"/>
      <c r="NVH11" s="97"/>
      <c r="NVI11" s="97"/>
      <c r="NVM11" s="97"/>
      <c r="NVN11" s="97"/>
      <c r="NVR11" s="97"/>
      <c r="NVS11" s="97"/>
      <c r="NVW11" s="97"/>
      <c r="NVX11" s="97"/>
      <c r="NWB11" s="97"/>
      <c r="NWC11" s="97"/>
      <c r="NWG11" s="97"/>
      <c r="NWH11" s="97"/>
      <c r="NWL11" s="97"/>
      <c r="NWM11" s="97"/>
      <c r="NWQ11" s="97"/>
      <c r="NWR11" s="97"/>
      <c r="NWV11" s="97"/>
      <c r="NWW11" s="97"/>
      <c r="NXA11" s="97"/>
      <c r="NXB11" s="97"/>
      <c r="NXF11" s="97"/>
      <c r="NXG11" s="97"/>
      <c r="NXK11" s="97"/>
      <c r="NXL11" s="97"/>
      <c r="NXP11" s="97"/>
      <c r="NXQ11" s="97"/>
      <c r="NXU11" s="97"/>
      <c r="NXV11" s="97"/>
      <c r="NXZ11" s="97"/>
      <c r="NYA11" s="97"/>
      <c r="NYE11" s="97"/>
      <c r="NYF11" s="97"/>
      <c r="NYJ11" s="97"/>
      <c r="NYK11" s="97"/>
      <c r="NYO11" s="97"/>
      <c r="NYP11" s="97"/>
      <c r="NYT11" s="97"/>
      <c r="NYU11" s="97"/>
      <c r="NYY11" s="97"/>
      <c r="NYZ11" s="97"/>
      <c r="NZD11" s="97"/>
      <c r="NZE11" s="97"/>
      <c r="NZI11" s="97"/>
      <c r="NZJ11" s="97"/>
      <c r="NZN11" s="97"/>
      <c r="NZO11" s="97"/>
      <c r="NZS11" s="97"/>
      <c r="NZT11" s="97"/>
      <c r="NZX11" s="97"/>
      <c r="NZY11" s="97"/>
      <c r="OAC11" s="97"/>
      <c r="OAD11" s="97"/>
      <c r="OAH11" s="97"/>
      <c r="OAI11" s="97"/>
      <c r="OAM11" s="97"/>
      <c r="OAN11" s="97"/>
      <c r="OAR11" s="97"/>
      <c r="OAS11" s="97"/>
      <c r="OAW11" s="97"/>
      <c r="OAX11" s="97"/>
      <c r="OBB11" s="97"/>
      <c r="OBC11" s="97"/>
      <c r="OBG11" s="97"/>
      <c r="OBH11" s="97"/>
      <c r="OBL11" s="97"/>
      <c r="OBM11" s="97"/>
      <c r="OBQ11" s="97"/>
      <c r="OBR11" s="97"/>
      <c r="OBV11" s="97"/>
      <c r="OBW11" s="97"/>
      <c r="OCA11" s="97"/>
      <c r="OCB11" s="97"/>
      <c r="OCF11" s="97"/>
      <c r="OCG11" s="97"/>
      <c r="OCK11" s="97"/>
      <c r="OCL11" s="97"/>
      <c r="OCP11" s="97"/>
      <c r="OCQ11" s="97"/>
      <c r="OCU11" s="97"/>
      <c r="OCV11" s="97"/>
      <c r="OCZ11" s="97"/>
      <c r="ODA11" s="97"/>
      <c r="ODE11" s="97"/>
      <c r="ODF11" s="97"/>
      <c r="ODJ11" s="97"/>
      <c r="ODK11" s="97"/>
      <c r="ODO11" s="97"/>
      <c r="ODP11" s="97"/>
      <c r="ODT11" s="97"/>
      <c r="ODU11" s="97"/>
      <c r="ODY11" s="97"/>
      <c r="ODZ11" s="97"/>
      <c r="OED11" s="97"/>
      <c r="OEE11" s="97"/>
      <c r="OEI11" s="97"/>
      <c r="OEJ11" s="97"/>
      <c r="OEN11" s="97"/>
      <c r="OEO11" s="97"/>
      <c r="OES11" s="97"/>
      <c r="OET11" s="97"/>
      <c r="OEX11" s="97"/>
      <c r="OEY11" s="97"/>
      <c r="OFC11" s="97"/>
      <c r="OFD11" s="97"/>
      <c r="OFH11" s="97"/>
      <c r="OFI11" s="97"/>
      <c r="OFM11" s="97"/>
      <c r="OFN11" s="97"/>
      <c r="OFR11" s="97"/>
      <c r="OFS11" s="97"/>
      <c r="OFW11" s="97"/>
      <c r="OFX11" s="97"/>
      <c r="OGB11" s="97"/>
      <c r="OGC11" s="97"/>
      <c r="OGG11" s="97"/>
      <c r="OGH11" s="97"/>
      <c r="OGL11" s="97"/>
      <c r="OGM11" s="97"/>
      <c r="OGQ11" s="97"/>
      <c r="OGR11" s="97"/>
      <c r="OGV11" s="97"/>
      <c r="OGW11" s="97"/>
      <c r="OHA11" s="97"/>
      <c r="OHB11" s="97"/>
      <c r="OHF11" s="97"/>
      <c r="OHG11" s="97"/>
      <c r="OHK11" s="97"/>
      <c r="OHL11" s="97"/>
      <c r="OHP11" s="97"/>
      <c r="OHQ11" s="97"/>
      <c r="OHU11" s="97"/>
      <c r="OHV11" s="97"/>
      <c r="OHZ11" s="97"/>
      <c r="OIA11" s="97"/>
      <c r="OIE11" s="97"/>
      <c r="OIF11" s="97"/>
      <c r="OIJ11" s="97"/>
      <c r="OIK11" s="97"/>
      <c r="OIO11" s="97"/>
      <c r="OIP11" s="97"/>
      <c r="OIT11" s="97"/>
      <c r="OIU11" s="97"/>
      <c r="OIY11" s="97"/>
      <c r="OIZ11" s="97"/>
      <c r="OJD11" s="97"/>
      <c r="OJE11" s="97"/>
      <c r="OJI11" s="97"/>
      <c r="OJJ11" s="97"/>
      <c r="OJN11" s="97"/>
      <c r="OJO11" s="97"/>
      <c r="OJS11" s="97"/>
      <c r="OJT11" s="97"/>
      <c r="OJX11" s="97"/>
      <c r="OJY11" s="97"/>
      <c r="OKC11" s="97"/>
      <c r="OKD11" s="97"/>
      <c r="OKH11" s="97"/>
      <c r="OKI11" s="97"/>
      <c r="OKM11" s="97"/>
      <c r="OKN11" s="97"/>
      <c r="OKR11" s="97"/>
      <c r="OKS11" s="97"/>
      <c r="OKW11" s="97"/>
      <c r="OKX11" s="97"/>
      <c r="OLB11" s="97"/>
      <c r="OLC11" s="97"/>
      <c r="OLG11" s="97"/>
      <c r="OLH11" s="97"/>
      <c r="OLL11" s="97"/>
      <c r="OLM11" s="97"/>
      <c r="OLQ11" s="97"/>
      <c r="OLR11" s="97"/>
      <c r="OLV11" s="97"/>
      <c r="OLW11" s="97"/>
      <c r="OMA11" s="97"/>
      <c r="OMB11" s="97"/>
      <c r="OMF11" s="97"/>
      <c r="OMG11" s="97"/>
      <c r="OMK11" s="97"/>
      <c r="OML11" s="97"/>
      <c r="OMP11" s="97"/>
      <c r="OMQ11" s="97"/>
      <c r="OMU11" s="97"/>
      <c r="OMV11" s="97"/>
      <c r="OMZ11" s="97"/>
      <c r="ONA11" s="97"/>
      <c r="ONE11" s="97"/>
      <c r="ONF11" s="97"/>
      <c r="ONJ11" s="97"/>
      <c r="ONK11" s="97"/>
      <c r="ONO11" s="97"/>
      <c r="ONP11" s="97"/>
      <c r="ONT11" s="97"/>
      <c r="ONU11" s="97"/>
      <c r="ONY11" s="97"/>
      <c r="ONZ11" s="97"/>
      <c r="OOD11" s="97"/>
      <c r="OOE11" s="97"/>
      <c r="OOI11" s="97"/>
      <c r="OOJ11" s="97"/>
      <c r="OON11" s="97"/>
      <c r="OOO11" s="97"/>
      <c r="OOS11" s="97"/>
      <c r="OOT11" s="97"/>
      <c r="OOX11" s="97"/>
      <c r="OOY11" s="97"/>
      <c r="OPC11" s="97"/>
      <c r="OPD11" s="97"/>
      <c r="OPH11" s="97"/>
      <c r="OPI11" s="97"/>
      <c r="OPM11" s="97"/>
      <c r="OPN11" s="97"/>
      <c r="OPR11" s="97"/>
      <c r="OPS11" s="97"/>
      <c r="OPW11" s="97"/>
      <c r="OPX11" s="97"/>
      <c r="OQB11" s="97"/>
      <c r="OQC11" s="97"/>
      <c r="OQG11" s="97"/>
      <c r="OQH11" s="97"/>
      <c r="OQL11" s="97"/>
      <c r="OQM11" s="97"/>
      <c r="OQQ11" s="97"/>
      <c r="OQR11" s="97"/>
      <c r="OQV11" s="97"/>
      <c r="OQW11" s="97"/>
      <c r="ORA11" s="97"/>
      <c r="ORB11" s="97"/>
      <c r="ORF11" s="97"/>
      <c r="ORG11" s="97"/>
      <c r="ORK11" s="97"/>
      <c r="ORL11" s="97"/>
      <c r="ORP11" s="97"/>
      <c r="ORQ11" s="97"/>
      <c r="ORU11" s="97"/>
      <c r="ORV11" s="97"/>
      <c r="ORZ11" s="97"/>
      <c r="OSA11" s="97"/>
      <c r="OSE11" s="97"/>
      <c r="OSF11" s="97"/>
      <c r="OSJ11" s="97"/>
      <c r="OSK11" s="97"/>
      <c r="OSO11" s="97"/>
      <c r="OSP11" s="97"/>
      <c r="OST11" s="97"/>
      <c r="OSU11" s="97"/>
      <c r="OSY11" s="97"/>
      <c r="OSZ11" s="97"/>
      <c r="OTD11" s="97"/>
      <c r="OTE11" s="97"/>
      <c r="OTI11" s="97"/>
      <c r="OTJ11" s="97"/>
      <c r="OTN11" s="97"/>
      <c r="OTO11" s="97"/>
      <c r="OTS11" s="97"/>
      <c r="OTT11" s="97"/>
      <c r="OTX11" s="97"/>
      <c r="OTY11" s="97"/>
      <c r="OUC11" s="97"/>
      <c r="OUD11" s="97"/>
      <c r="OUH11" s="97"/>
      <c r="OUI11" s="97"/>
      <c r="OUM11" s="97"/>
      <c r="OUN11" s="97"/>
      <c r="OUR11" s="97"/>
      <c r="OUS11" s="97"/>
      <c r="OUW11" s="97"/>
      <c r="OUX11" s="97"/>
      <c r="OVB11" s="97"/>
      <c r="OVC11" s="97"/>
      <c r="OVG11" s="97"/>
      <c r="OVH11" s="97"/>
      <c r="OVL11" s="97"/>
      <c r="OVM11" s="97"/>
      <c r="OVQ11" s="97"/>
      <c r="OVR11" s="97"/>
      <c r="OVV11" s="97"/>
      <c r="OVW11" s="97"/>
      <c r="OWA11" s="97"/>
      <c r="OWB11" s="97"/>
      <c r="OWF11" s="97"/>
      <c r="OWG11" s="97"/>
      <c r="OWK11" s="97"/>
      <c r="OWL11" s="97"/>
      <c r="OWP11" s="97"/>
      <c r="OWQ11" s="97"/>
      <c r="OWU11" s="97"/>
      <c r="OWV11" s="97"/>
      <c r="OWZ11" s="97"/>
      <c r="OXA11" s="97"/>
      <c r="OXE11" s="97"/>
      <c r="OXF11" s="97"/>
      <c r="OXJ11" s="97"/>
      <c r="OXK11" s="97"/>
      <c r="OXO11" s="97"/>
      <c r="OXP11" s="97"/>
      <c r="OXT11" s="97"/>
      <c r="OXU11" s="97"/>
      <c r="OXY11" s="97"/>
      <c r="OXZ11" s="97"/>
      <c r="OYD11" s="97"/>
      <c r="OYE11" s="97"/>
      <c r="OYI11" s="97"/>
      <c r="OYJ11" s="97"/>
      <c r="OYN11" s="97"/>
      <c r="OYO11" s="97"/>
      <c r="OYS11" s="97"/>
      <c r="OYT11" s="97"/>
      <c r="OYX11" s="97"/>
      <c r="OYY11" s="97"/>
      <c r="OZC11" s="97"/>
      <c r="OZD11" s="97"/>
      <c r="OZH11" s="97"/>
      <c r="OZI11" s="97"/>
      <c r="OZM11" s="97"/>
      <c r="OZN11" s="97"/>
      <c r="OZR11" s="97"/>
      <c r="OZS11" s="97"/>
      <c r="OZW11" s="97"/>
      <c r="OZX11" s="97"/>
      <c r="PAB11" s="97"/>
      <c r="PAC11" s="97"/>
      <c r="PAG11" s="97"/>
      <c r="PAH11" s="97"/>
      <c r="PAL11" s="97"/>
      <c r="PAM11" s="97"/>
      <c r="PAQ11" s="97"/>
      <c r="PAR11" s="97"/>
      <c r="PAV11" s="97"/>
      <c r="PAW11" s="97"/>
      <c r="PBA11" s="97"/>
      <c r="PBB11" s="97"/>
      <c r="PBF11" s="97"/>
      <c r="PBG11" s="97"/>
      <c r="PBK11" s="97"/>
      <c r="PBL11" s="97"/>
      <c r="PBP11" s="97"/>
      <c r="PBQ11" s="97"/>
      <c r="PBU11" s="97"/>
      <c r="PBV11" s="97"/>
      <c r="PBZ11" s="97"/>
      <c r="PCA11" s="97"/>
      <c r="PCE11" s="97"/>
      <c r="PCF11" s="97"/>
      <c r="PCJ11" s="97"/>
      <c r="PCK11" s="97"/>
      <c r="PCO11" s="97"/>
      <c r="PCP11" s="97"/>
      <c r="PCT11" s="97"/>
      <c r="PCU11" s="97"/>
      <c r="PCY11" s="97"/>
      <c r="PCZ11" s="97"/>
      <c r="PDD11" s="97"/>
      <c r="PDE11" s="97"/>
      <c r="PDI11" s="97"/>
      <c r="PDJ11" s="97"/>
      <c r="PDN11" s="97"/>
      <c r="PDO11" s="97"/>
      <c r="PDS11" s="97"/>
      <c r="PDT11" s="97"/>
      <c r="PDX11" s="97"/>
      <c r="PDY11" s="97"/>
      <c r="PEC11" s="97"/>
      <c r="PED11" s="97"/>
      <c r="PEH11" s="97"/>
      <c r="PEI11" s="97"/>
      <c r="PEM11" s="97"/>
      <c r="PEN11" s="97"/>
      <c r="PER11" s="97"/>
      <c r="PES11" s="97"/>
      <c r="PEW11" s="97"/>
      <c r="PEX11" s="97"/>
      <c r="PFB11" s="97"/>
      <c r="PFC11" s="97"/>
      <c r="PFG11" s="97"/>
      <c r="PFH11" s="97"/>
      <c r="PFL11" s="97"/>
      <c r="PFM11" s="97"/>
      <c r="PFQ11" s="97"/>
      <c r="PFR11" s="97"/>
      <c r="PFV11" s="97"/>
      <c r="PFW11" s="97"/>
      <c r="PGA11" s="97"/>
      <c r="PGB11" s="97"/>
      <c r="PGF11" s="97"/>
      <c r="PGG11" s="97"/>
      <c r="PGK11" s="97"/>
      <c r="PGL11" s="97"/>
      <c r="PGP11" s="97"/>
      <c r="PGQ11" s="97"/>
      <c r="PGU11" s="97"/>
      <c r="PGV11" s="97"/>
      <c r="PGZ11" s="97"/>
      <c r="PHA11" s="97"/>
      <c r="PHE11" s="97"/>
      <c r="PHF11" s="97"/>
      <c r="PHJ11" s="97"/>
      <c r="PHK11" s="97"/>
      <c r="PHO11" s="97"/>
      <c r="PHP11" s="97"/>
      <c r="PHT11" s="97"/>
      <c r="PHU11" s="97"/>
      <c r="PHY11" s="97"/>
      <c r="PHZ11" s="97"/>
      <c r="PID11" s="97"/>
      <c r="PIE11" s="97"/>
      <c r="PII11" s="97"/>
      <c r="PIJ11" s="97"/>
      <c r="PIN11" s="97"/>
      <c r="PIO11" s="97"/>
      <c r="PIS11" s="97"/>
      <c r="PIT11" s="97"/>
      <c r="PIX11" s="97"/>
      <c r="PIY11" s="97"/>
      <c r="PJC11" s="97"/>
      <c r="PJD11" s="97"/>
      <c r="PJH11" s="97"/>
      <c r="PJI11" s="97"/>
      <c r="PJM11" s="97"/>
      <c r="PJN11" s="97"/>
      <c r="PJR11" s="97"/>
      <c r="PJS11" s="97"/>
      <c r="PJW11" s="97"/>
      <c r="PJX11" s="97"/>
      <c r="PKB11" s="97"/>
      <c r="PKC11" s="97"/>
      <c r="PKG11" s="97"/>
      <c r="PKH11" s="97"/>
      <c r="PKL11" s="97"/>
      <c r="PKM11" s="97"/>
      <c r="PKQ11" s="97"/>
      <c r="PKR11" s="97"/>
      <c r="PKV11" s="97"/>
      <c r="PKW11" s="97"/>
      <c r="PLA11" s="97"/>
      <c r="PLB11" s="97"/>
      <c r="PLF11" s="97"/>
      <c r="PLG11" s="97"/>
      <c r="PLK11" s="97"/>
      <c r="PLL11" s="97"/>
      <c r="PLP11" s="97"/>
      <c r="PLQ11" s="97"/>
      <c r="PLU11" s="97"/>
      <c r="PLV11" s="97"/>
      <c r="PLZ11" s="97"/>
      <c r="PMA11" s="97"/>
      <c r="PME11" s="97"/>
      <c r="PMF11" s="97"/>
      <c r="PMJ11" s="97"/>
      <c r="PMK11" s="97"/>
      <c r="PMO11" s="97"/>
      <c r="PMP11" s="97"/>
      <c r="PMT11" s="97"/>
      <c r="PMU11" s="97"/>
      <c r="PMY11" s="97"/>
      <c r="PMZ11" s="97"/>
      <c r="PND11" s="97"/>
      <c r="PNE11" s="97"/>
      <c r="PNI11" s="97"/>
      <c r="PNJ11" s="97"/>
      <c r="PNN11" s="97"/>
      <c r="PNO11" s="97"/>
      <c r="PNS11" s="97"/>
      <c r="PNT11" s="97"/>
      <c r="PNX11" s="97"/>
      <c r="PNY11" s="97"/>
      <c r="POC11" s="97"/>
      <c r="POD11" s="97"/>
      <c r="POH11" s="97"/>
      <c r="POI11" s="97"/>
      <c r="POM11" s="97"/>
      <c r="PON11" s="97"/>
      <c r="POR11" s="97"/>
      <c r="POS11" s="97"/>
      <c r="POW11" s="97"/>
      <c r="POX11" s="97"/>
      <c r="PPB11" s="97"/>
      <c r="PPC11" s="97"/>
      <c r="PPG11" s="97"/>
      <c r="PPH11" s="97"/>
      <c r="PPL11" s="97"/>
      <c r="PPM11" s="97"/>
      <c r="PPQ11" s="97"/>
      <c r="PPR11" s="97"/>
      <c r="PPV11" s="97"/>
      <c r="PPW11" s="97"/>
      <c r="PQA11" s="97"/>
      <c r="PQB11" s="97"/>
      <c r="PQF11" s="97"/>
      <c r="PQG11" s="97"/>
      <c r="PQK11" s="97"/>
      <c r="PQL11" s="97"/>
      <c r="PQP11" s="97"/>
      <c r="PQQ11" s="97"/>
      <c r="PQU11" s="97"/>
      <c r="PQV11" s="97"/>
      <c r="PQZ11" s="97"/>
      <c r="PRA11" s="97"/>
      <c r="PRE11" s="97"/>
      <c r="PRF11" s="97"/>
      <c r="PRJ11" s="97"/>
      <c r="PRK11" s="97"/>
      <c r="PRO11" s="97"/>
      <c r="PRP11" s="97"/>
      <c r="PRT11" s="97"/>
      <c r="PRU11" s="97"/>
      <c r="PRY11" s="97"/>
      <c r="PRZ11" s="97"/>
      <c r="PSD11" s="97"/>
      <c r="PSE11" s="97"/>
      <c r="PSI11" s="97"/>
      <c r="PSJ11" s="97"/>
      <c r="PSN11" s="97"/>
      <c r="PSO11" s="97"/>
      <c r="PSS11" s="97"/>
      <c r="PST11" s="97"/>
      <c r="PSX11" s="97"/>
      <c r="PSY11" s="97"/>
      <c r="PTC11" s="97"/>
      <c r="PTD11" s="97"/>
      <c r="PTH11" s="97"/>
      <c r="PTI11" s="97"/>
      <c r="PTM11" s="97"/>
      <c r="PTN11" s="97"/>
      <c r="PTR11" s="97"/>
      <c r="PTS11" s="97"/>
      <c r="PTW11" s="97"/>
      <c r="PTX11" s="97"/>
      <c r="PUB11" s="97"/>
      <c r="PUC11" s="97"/>
      <c r="PUG11" s="97"/>
      <c r="PUH11" s="97"/>
      <c r="PUL11" s="97"/>
      <c r="PUM11" s="97"/>
      <c r="PUQ11" s="97"/>
      <c r="PUR11" s="97"/>
      <c r="PUV11" s="97"/>
      <c r="PUW11" s="97"/>
      <c r="PVA11" s="97"/>
      <c r="PVB11" s="97"/>
      <c r="PVF11" s="97"/>
      <c r="PVG11" s="97"/>
      <c r="PVK11" s="97"/>
      <c r="PVL11" s="97"/>
      <c r="PVP11" s="97"/>
      <c r="PVQ11" s="97"/>
      <c r="PVU11" s="97"/>
      <c r="PVV11" s="97"/>
      <c r="PVZ11" s="97"/>
      <c r="PWA11" s="97"/>
      <c r="PWE11" s="97"/>
      <c r="PWF11" s="97"/>
      <c r="PWJ11" s="97"/>
      <c r="PWK11" s="97"/>
      <c r="PWO11" s="97"/>
      <c r="PWP11" s="97"/>
      <c r="PWT11" s="97"/>
      <c r="PWU11" s="97"/>
      <c r="PWY11" s="97"/>
      <c r="PWZ11" s="97"/>
      <c r="PXD11" s="97"/>
      <c r="PXE11" s="97"/>
      <c r="PXI11" s="97"/>
      <c r="PXJ11" s="97"/>
      <c r="PXN11" s="97"/>
      <c r="PXO11" s="97"/>
      <c r="PXS11" s="97"/>
      <c r="PXT11" s="97"/>
      <c r="PXX11" s="97"/>
      <c r="PXY11" s="97"/>
      <c r="PYC11" s="97"/>
      <c r="PYD11" s="97"/>
      <c r="PYH11" s="97"/>
      <c r="PYI11" s="97"/>
      <c r="PYM11" s="97"/>
      <c r="PYN11" s="97"/>
      <c r="PYR11" s="97"/>
      <c r="PYS11" s="97"/>
      <c r="PYW11" s="97"/>
      <c r="PYX11" s="97"/>
      <c r="PZB11" s="97"/>
      <c r="PZC11" s="97"/>
      <c r="PZG11" s="97"/>
      <c r="PZH11" s="97"/>
      <c r="PZL11" s="97"/>
      <c r="PZM11" s="97"/>
      <c r="PZQ11" s="97"/>
      <c r="PZR11" s="97"/>
      <c r="PZV11" s="97"/>
      <c r="PZW11" s="97"/>
      <c r="QAA11" s="97"/>
      <c r="QAB11" s="97"/>
      <c r="QAF11" s="97"/>
      <c r="QAG11" s="97"/>
      <c r="QAK11" s="97"/>
      <c r="QAL11" s="97"/>
      <c r="QAP11" s="97"/>
      <c r="QAQ11" s="97"/>
      <c r="QAU11" s="97"/>
      <c r="QAV11" s="97"/>
      <c r="QAZ11" s="97"/>
      <c r="QBA11" s="97"/>
      <c r="QBE11" s="97"/>
      <c r="QBF11" s="97"/>
      <c r="QBJ11" s="97"/>
      <c r="QBK11" s="97"/>
      <c r="QBO11" s="97"/>
      <c r="QBP11" s="97"/>
      <c r="QBT11" s="97"/>
      <c r="QBU11" s="97"/>
      <c r="QBY11" s="97"/>
      <c r="QBZ11" s="97"/>
      <c r="QCD11" s="97"/>
      <c r="QCE11" s="97"/>
      <c r="QCI11" s="97"/>
      <c r="QCJ11" s="97"/>
      <c r="QCN11" s="97"/>
      <c r="QCO11" s="97"/>
      <c r="QCS11" s="97"/>
      <c r="QCT11" s="97"/>
      <c r="QCX11" s="97"/>
      <c r="QCY11" s="97"/>
      <c r="QDC11" s="97"/>
      <c r="QDD11" s="97"/>
      <c r="QDH11" s="97"/>
      <c r="QDI11" s="97"/>
      <c r="QDM11" s="97"/>
      <c r="QDN11" s="97"/>
      <c r="QDR11" s="97"/>
      <c r="QDS11" s="97"/>
      <c r="QDW11" s="97"/>
      <c r="QDX11" s="97"/>
      <c r="QEB11" s="97"/>
      <c r="QEC11" s="97"/>
      <c r="QEG11" s="97"/>
      <c r="QEH11" s="97"/>
      <c r="QEL11" s="97"/>
      <c r="QEM11" s="97"/>
      <c r="QEQ11" s="97"/>
      <c r="QER11" s="97"/>
      <c r="QEV11" s="97"/>
      <c r="QEW11" s="97"/>
      <c r="QFA11" s="97"/>
      <c r="QFB11" s="97"/>
      <c r="QFF11" s="97"/>
      <c r="QFG11" s="97"/>
      <c r="QFK11" s="97"/>
      <c r="QFL11" s="97"/>
      <c r="QFP11" s="97"/>
      <c r="QFQ11" s="97"/>
      <c r="QFU11" s="97"/>
      <c r="QFV11" s="97"/>
      <c r="QFZ11" s="97"/>
      <c r="QGA11" s="97"/>
      <c r="QGE11" s="97"/>
      <c r="QGF11" s="97"/>
      <c r="QGJ11" s="97"/>
      <c r="QGK11" s="97"/>
      <c r="QGO11" s="97"/>
      <c r="QGP11" s="97"/>
      <c r="QGT11" s="97"/>
      <c r="QGU11" s="97"/>
      <c r="QGY11" s="97"/>
      <c r="QGZ11" s="97"/>
      <c r="QHD11" s="97"/>
      <c r="QHE11" s="97"/>
      <c r="QHI11" s="97"/>
      <c r="QHJ11" s="97"/>
      <c r="QHN11" s="97"/>
      <c r="QHO11" s="97"/>
      <c r="QHS11" s="97"/>
      <c r="QHT11" s="97"/>
      <c r="QHX11" s="97"/>
      <c r="QHY11" s="97"/>
      <c r="QIC11" s="97"/>
      <c r="QID11" s="97"/>
      <c r="QIH11" s="97"/>
      <c r="QII11" s="97"/>
      <c r="QIM11" s="97"/>
      <c r="QIN11" s="97"/>
      <c r="QIR11" s="97"/>
      <c r="QIS11" s="97"/>
      <c r="QIW11" s="97"/>
      <c r="QIX11" s="97"/>
      <c r="QJB11" s="97"/>
      <c r="QJC11" s="97"/>
      <c r="QJG11" s="97"/>
      <c r="QJH11" s="97"/>
      <c r="QJL11" s="97"/>
      <c r="QJM11" s="97"/>
      <c r="QJQ11" s="97"/>
      <c r="QJR11" s="97"/>
      <c r="QJV11" s="97"/>
      <c r="QJW11" s="97"/>
      <c r="QKA11" s="97"/>
      <c r="QKB11" s="97"/>
      <c r="QKF11" s="97"/>
      <c r="QKG11" s="97"/>
      <c r="QKK11" s="97"/>
      <c r="QKL11" s="97"/>
      <c r="QKP11" s="97"/>
      <c r="QKQ11" s="97"/>
      <c r="QKU11" s="97"/>
      <c r="QKV11" s="97"/>
      <c r="QKZ11" s="97"/>
      <c r="QLA11" s="97"/>
      <c r="QLE11" s="97"/>
      <c r="QLF11" s="97"/>
      <c r="QLJ11" s="97"/>
      <c r="QLK11" s="97"/>
      <c r="QLO11" s="97"/>
      <c r="QLP11" s="97"/>
      <c r="QLT11" s="97"/>
      <c r="QLU11" s="97"/>
      <c r="QLY11" s="97"/>
      <c r="QLZ11" s="97"/>
      <c r="QMD11" s="97"/>
      <c r="QME11" s="97"/>
      <c r="QMI11" s="97"/>
      <c r="QMJ11" s="97"/>
      <c r="QMN11" s="97"/>
      <c r="QMO11" s="97"/>
      <c r="QMS11" s="97"/>
      <c r="QMT11" s="97"/>
      <c r="QMX11" s="97"/>
      <c r="QMY11" s="97"/>
      <c r="QNC11" s="97"/>
      <c r="QND11" s="97"/>
      <c r="QNH11" s="97"/>
      <c r="QNI11" s="97"/>
      <c r="QNM11" s="97"/>
      <c r="QNN11" s="97"/>
      <c r="QNR11" s="97"/>
      <c r="QNS11" s="97"/>
      <c r="QNW11" s="97"/>
      <c r="QNX11" s="97"/>
      <c r="QOB11" s="97"/>
      <c r="QOC11" s="97"/>
      <c r="QOG11" s="97"/>
      <c r="QOH11" s="97"/>
      <c r="QOL11" s="97"/>
      <c r="QOM11" s="97"/>
      <c r="QOQ11" s="97"/>
      <c r="QOR11" s="97"/>
      <c r="QOV11" s="97"/>
      <c r="QOW11" s="97"/>
      <c r="QPA11" s="97"/>
      <c r="QPB11" s="97"/>
      <c r="QPF11" s="97"/>
      <c r="QPG11" s="97"/>
      <c r="QPK11" s="97"/>
      <c r="QPL11" s="97"/>
      <c r="QPP11" s="97"/>
      <c r="QPQ11" s="97"/>
      <c r="QPU11" s="97"/>
      <c r="QPV11" s="97"/>
      <c r="QPZ11" s="97"/>
      <c r="QQA11" s="97"/>
      <c r="QQE11" s="97"/>
      <c r="QQF11" s="97"/>
      <c r="QQJ11" s="97"/>
      <c r="QQK11" s="97"/>
      <c r="QQO11" s="97"/>
      <c r="QQP11" s="97"/>
      <c r="QQT11" s="97"/>
      <c r="QQU11" s="97"/>
      <c r="QQY11" s="97"/>
      <c r="QQZ11" s="97"/>
      <c r="QRD11" s="97"/>
      <c r="QRE11" s="97"/>
      <c r="QRI11" s="97"/>
      <c r="QRJ11" s="97"/>
      <c r="QRN11" s="97"/>
      <c r="QRO11" s="97"/>
      <c r="QRS11" s="97"/>
      <c r="QRT11" s="97"/>
      <c r="QRX11" s="97"/>
      <c r="QRY11" s="97"/>
      <c r="QSC11" s="97"/>
      <c r="QSD11" s="97"/>
      <c r="QSH11" s="97"/>
      <c r="QSI11" s="97"/>
      <c r="QSM11" s="97"/>
      <c r="QSN11" s="97"/>
      <c r="QSR11" s="97"/>
      <c r="QSS11" s="97"/>
      <c r="QSW11" s="97"/>
      <c r="QSX11" s="97"/>
      <c r="QTB11" s="97"/>
      <c r="QTC11" s="97"/>
      <c r="QTG11" s="97"/>
      <c r="QTH11" s="97"/>
      <c r="QTL11" s="97"/>
      <c r="QTM11" s="97"/>
      <c r="QTQ11" s="97"/>
      <c r="QTR11" s="97"/>
      <c r="QTV11" s="97"/>
      <c r="QTW11" s="97"/>
      <c r="QUA11" s="97"/>
      <c r="QUB11" s="97"/>
      <c r="QUF11" s="97"/>
      <c r="QUG11" s="97"/>
      <c r="QUK11" s="97"/>
      <c r="QUL11" s="97"/>
      <c r="QUP11" s="97"/>
      <c r="QUQ11" s="97"/>
      <c r="QUU11" s="97"/>
      <c r="QUV11" s="97"/>
      <c r="QUZ11" s="97"/>
      <c r="QVA11" s="97"/>
      <c r="QVE11" s="97"/>
      <c r="QVF11" s="97"/>
      <c r="QVJ11" s="97"/>
      <c r="QVK11" s="97"/>
      <c r="QVO11" s="97"/>
      <c r="QVP11" s="97"/>
      <c r="QVT11" s="97"/>
      <c r="QVU11" s="97"/>
      <c r="QVY11" s="97"/>
      <c r="QVZ11" s="97"/>
      <c r="QWD11" s="97"/>
      <c r="QWE11" s="97"/>
      <c r="QWI11" s="97"/>
      <c r="QWJ11" s="97"/>
      <c r="QWN11" s="97"/>
      <c r="QWO11" s="97"/>
      <c r="QWS11" s="97"/>
      <c r="QWT11" s="97"/>
      <c r="QWX11" s="97"/>
      <c r="QWY11" s="97"/>
      <c r="QXC11" s="97"/>
      <c r="QXD11" s="97"/>
      <c r="QXH11" s="97"/>
      <c r="QXI11" s="97"/>
      <c r="QXM11" s="97"/>
      <c r="QXN11" s="97"/>
      <c r="QXR11" s="97"/>
      <c r="QXS11" s="97"/>
      <c r="QXW11" s="97"/>
      <c r="QXX11" s="97"/>
      <c r="QYB11" s="97"/>
      <c r="QYC11" s="97"/>
      <c r="QYG11" s="97"/>
      <c r="QYH11" s="97"/>
      <c r="QYL11" s="97"/>
      <c r="QYM11" s="97"/>
      <c r="QYQ11" s="97"/>
      <c r="QYR11" s="97"/>
      <c r="QYV11" s="97"/>
      <c r="QYW11" s="97"/>
      <c r="QZA11" s="97"/>
      <c r="QZB11" s="97"/>
      <c r="QZF11" s="97"/>
      <c r="QZG11" s="97"/>
      <c r="QZK11" s="97"/>
      <c r="QZL11" s="97"/>
      <c r="QZP11" s="97"/>
      <c r="QZQ11" s="97"/>
      <c r="QZU11" s="97"/>
      <c r="QZV11" s="97"/>
      <c r="QZZ11" s="97"/>
      <c r="RAA11" s="97"/>
      <c r="RAE11" s="97"/>
      <c r="RAF11" s="97"/>
      <c r="RAJ11" s="97"/>
      <c r="RAK11" s="97"/>
      <c r="RAO11" s="97"/>
      <c r="RAP11" s="97"/>
      <c r="RAT11" s="97"/>
      <c r="RAU11" s="97"/>
      <c r="RAY11" s="97"/>
      <c r="RAZ11" s="97"/>
      <c r="RBD11" s="97"/>
      <c r="RBE11" s="97"/>
      <c r="RBI11" s="97"/>
      <c r="RBJ11" s="97"/>
      <c r="RBN11" s="97"/>
      <c r="RBO11" s="97"/>
      <c r="RBS11" s="97"/>
      <c r="RBT11" s="97"/>
      <c r="RBX11" s="97"/>
      <c r="RBY11" s="97"/>
      <c r="RCC11" s="97"/>
      <c r="RCD11" s="97"/>
      <c r="RCH11" s="97"/>
      <c r="RCI11" s="97"/>
      <c r="RCM11" s="97"/>
      <c r="RCN11" s="97"/>
      <c r="RCR11" s="97"/>
      <c r="RCS11" s="97"/>
      <c r="RCW11" s="97"/>
      <c r="RCX11" s="97"/>
      <c r="RDB11" s="97"/>
      <c r="RDC11" s="97"/>
      <c r="RDG11" s="97"/>
      <c r="RDH11" s="97"/>
      <c r="RDL11" s="97"/>
      <c r="RDM11" s="97"/>
      <c r="RDQ11" s="97"/>
      <c r="RDR11" s="97"/>
      <c r="RDV11" s="97"/>
      <c r="RDW11" s="97"/>
      <c r="REA11" s="97"/>
      <c r="REB11" s="97"/>
      <c r="REF11" s="97"/>
      <c r="REG11" s="97"/>
      <c r="REK11" s="97"/>
      <c r="REL11" s="97"/>
      <c r="REP11" s="97"/>
      <c r="REQ11" s="97"/>
      <c r="REU11" s="97"/>
      <c r="REV11" s="97"/>
      <c r="REZ11" s="97"/>
      <c r="RFA11" s="97"/>
      <c r="RFE11" s="97"/>
      <c r="RFF11" s="97"/>
      <c r="RFJ11" s="97"/>
      <c r="RFK11" s="97"/>
      <c r="RFO11" s="97"/>
      <c r="RFP11" s="97"/>
      <c r="RFT11" s="97"/>
      <c r="RFU11" s="97"/>
      <c r="RFY11" s="97"/>
      <c r="RFZ11" s="97"/>
      <c r="RGD11" s="97"/>
      <c r="RGE11" s="97"/>
      <c r="RGI11" s="97"/>
      <c r="RGJ11" s="97"/>
      <c r="RGN11" s="97"/>
      <c r="RGO11" s="97"/>
      <c r="RGS11" s="97"/>
      <c r="RGT11" s="97"/>
      <c r="RGX11" s="97"/>
      <c r="RGY11" s="97"/>
      <c r="RHC11" s="97"/>
      <c r="RHD11" s="97"/>
      <c r="RHH11" s="97"/>
      <c r="RHI11" s="97"/>
      <c r="RHM11" s="97"/>
      <c r="RHN11" s="97"/>
      <c r="RHR11" s="97"/>
      <c r="RHS11" s="97"/>
      <c r="RHW11" s="97"/>
      <c r="RHX11" s="97"/>
      <c r="RIB11" s="97"/>
      <c r="RIC11" s="97"/>
      <c r="RIG11" s="97"/>
      <c r="RIH11" s="97"/>
      <c r="RIL11" s="97"/>
      <c r="RIM11" s="97"/>
      <c r="RIQ11" s="97"/>
      <c r="RIR11" s="97"/>
      <c r="RIV11" s="97"/>
      <c r="RIW11" s="97"/>
      <c r="RJA11" s="97"/>
      <c r="RJB11" s="97"/>
      <c r="RJF11" s="97"/>
      <c r="RJG11" s="97"/>
      <c r="RJK11" s="97"/>
      <c r="RJL11" s="97"/>
      <c r="RJP11" s="97"/>
      <c r="RJQ11" s="97"/>
      <c r="RJU11" s="97"/>
      <c r="RJV11" s="97"/>
      <c r="RJZ11" s="97"/>
      <c r="RKA11" s="97"/>
      <c r="RKE11" s="97"/>
      <c r="RKF11" s="97"/>
      <c r="RKJ11" s="97"/>
      <c r="RKK11" s="97"/>
      <c r="RKO11" s="97"/>
      <c r="RKP11" s="97"/>
      <c r="RKT11" s="97"/>
      <c r="RKU11" s="97"/>
      <c r="RKY11" s="97"/>
      <c r="RKZ11" s="97"/>
      <c r="RLD11" s="97"/>
      <c r="RLE11" s="97"/>
      <c r="RLI11" s="97"/>
      <c r="RLJ11" s="97"/>
      <c r="RLN11" s="97"/>
      <c r="RLO11" s="97"/>
      <c r="RLS11" s="97"/>
      <c r="RLT11" s="97"/>
      <c r="RLX11" s="97"/>
      <c r="RLY11" s="97"/>
      <c r="RMC11" s="97"/>
      <c r="RMD11" s="97"/>
      <c r="RMH11" s="97"/>
      <c r="RMI11" s="97"/>
      <c r="RMM11" s="97"/>
      <c r="RMN11" s="97"/>
      <c r="RMR11" s="97"/>
      <c r="RMS11" s="97"/>
      <c r="RMW11" s="97"/>
      <c r="RMX11" s="97"/>
      <c r="RNB11" s="97"/>
      <c r="RNC11" s="97"/>
      <c r="RNG11" s="97"/>
      <c r="RNH11" s="97"/>
      <c r="RNL11" s="97"/>
      <c r="RNM11" s="97"/>
      <c r="RNQ11" s="97"/>
      <c r="RNR11" s="97"/>
      <c r="RNV11" s="97"/>
      <c r="RNW11" s="97"/>
      <c r="ROA11" s="97"/>
      <c r="ROB11" s="97"/>
      <c r="ROF11" s="97"/>
      <c r="ROG11" s="97"/>
      <c r="ROK11" s="97"/>
      <c r="ROL11" s="97"/>
      <c r="ROP11" s="97"/>
      <c r="ROQ11" s="97"/>
      <c r="ROU11" s="97"/>
      <c r="ROV11" s="97"/>
      <c r="ROZ11" s="97"/>
      <c r="RPA11" s="97"/>
      <c r="RPE11" s="97"/>
      <c r="RPF11" s="97"/>
      <c r="RPJ11" s="97"/>
      <c r="RPK11" s="97"/>
      <c r="RPO11" s="97"/>
      <c r="RPP11" s="97"/>
      <c r="RPT11" s="97"/>
      <c r="RPU11" s="97"/>
      <c r="RPY11" s="97"/>
      <c r="RPZ11" s="97"/>
      <c r="RQD11" s="97"/>
      <c r="RQE11" s="97"/>
      <c r="RQI11" s="97"/>
      <c r="RQJ11" s="97"/>
      <c r="RQN11" s="97"/>
      <c r="RQO11" s="97"/>
      <c r="RQS11" s="97"/>
      <c r="RQT11" s="97"/>
      <c r="RQX11" s="97"/>
      <c r="RQY11" s="97"/>
      <c r="RRC11" s="97"/>
      <c r="RRD11" s="97"/>
      <c r="RRH11" s="97"/>
      <c r="RRI11" s="97"/>
      <c r="RRM11" s="97"/>
      <c r="RRN11" s="97"/>
      <c r="RRR11" s="97"/>
      <c r="RRS11" s="97"/>
      <c r="RRW11" s="97"/>
      <c r="RRX11" s="97"/>
      <c r="RSB11" s="97"/>
      <c r="RSC11" s="97"/>
      <c r="RSG11" s="97"/>
      <c r="RSH11" s="97"/>
      <c r="RSL11" s="97"/>
      <c r="RSM11" s="97"/>
      <c r="RSQ11" s="97"/>
      <c r="RSR11" s="97"/>
      <c r="RSV11" s="97"/>
      <c r="RSW11" s="97"/>
      <c r="RTA11" s="97"/>
      <c r="RTB11" s="97"/>
      <c r="RTF11" s="97"/>
      <c r="RTG11" s="97"/>
      <c r="RTK11" s="97"/>
      <c r="RTL11" s="97"/>
      <c r="RTP11" s="97"/>
      <c r="RTQ11" s="97"/>
      <c r="RTU11" s="97"/>
      <c r="RTV11" s="97"/>
      <c r="RTZ11" s="97"/>
      <c r="RUA11" s="97"/>
      <c r="RUE11" s="97"/>
      <c r="RUF11" s="97"/>
      <c r="RUJ11" s="97"/>
      <c r="RUK11" s="97"/>
      <c r="RUO11" s="97"/>
      <c r="RUP11" s="97"/>
      <c r="RUT11" s="97"/>
      <c r="RUU11" s="97"/>
      <c r="RUY11" s="97"/>
      <c r="RUZ11" s="97"/>
      <c r="RVD11" s="97"/>
      <c r="RVE11" s="97"/>
      <c r="RVI11" s="97"/>
      <c r="RVJ11" s="97"/>
      <c r="RVN11" s="97"/>
      <c r="RVO11" s="97"/>
      <c r="RVS11" s="97"/>
      <c r="RVT11" s="97"/>
      <c r="RVX11" s="97"/>
      <c r="RVY11" s="97"/>
      <c r="RWC11" s="97"/>
      <c r="RWD11" s="97"/>
      <c r="RWH11" s="97"/>
      <c r="RWI11" s="97"/>
      <c r="RWM11" s="97"/>
      <c r="RWN11" s="97"/>
      <c r="RWR11" s="97"/>
      <c r="RWS11" s="97"/>
      <c r="RWW11" s="97"/>
      <c r="RWX11" s="97"/>
      <c r="RXB11" s="97"/>
      <c r="RXC11" s="97"/>
      <c r="RXG11" s="97"/>
      <c r="RXH11" s="97"/>
      <c r="RXL11" s="97"/>
      <c r="RXM11" s="97"/>
      <c r="RXQ11" s="97"/>
      <c r="RXR11" s="97"/>
      <c r="RXV11" s="97"/>
      <c r="RXW11" s="97"/>
      <c r="RYA11" s="97"/>
      <c r="RYB11" s="97"/>
      <c r="RYF11" s="97"/>
      <c r="RYG11" s="97"/>
      <c r="RYK11" s="97"/>
      <c r="RYL11" s="97"/>
      <c r="RYP11" s="97"/>
      <c r="RYQ11" s="97"/>
      <c r="RYU11" s="97"/>
      <c r="RYV11" s="97"/>
      <c r="RYZ11" s="97"/>
      <c r="RZA11" s="97"/>
      <c r="RZE11" s="97"/>
      <c r="RZF11" s="97"/>
      <c r="RZJ11" s="97"/>
      <c r="RZK11" s="97"/>
      <c r="RZO11" s="97"/>
      <c r="RZP11" s="97"/>
      <c r="RZT11" s="97"/>
      <c r="RZU11" s="97"/>
      <c r="RZY11" s="97"/>
      <c r="RZZ11" s="97"/>
      <c r="SAD11" s="97"/>
      <c r="SAE11" s="97"/>
      <c r="SAI11" s="97"/>
      <c r="SAJ11" s="97"/>
      <c r="SAN11" s="97"/>
      <c r="SAO11" s="97"/>
      <c r="SAS11" s="97"/>
      <c r="SAT11" s="97"/>
      <c r="SAX11" s="97"/>
      <c r="SAY11" s="97"/>
      <c r="SBC11" s="97"/>
      <c r="SBD11" s="97"/>
      <c r="SBH11" s="97"/>
      <c r="SBI11" s="97"/>
      <c r="SBM11" s="97"/>
      <c r="SBN11" s="97"/>
      <c r="SBR11" s="97"/>
      <c r="SBS11" s="97"/>
      <c r="SBW11" s="97"/>
      <c r="SBX11" s="97"/>
      <c r="SCB11" s="97"/>
      <c r="SCC11" s="97"/>
      <c r="SCG11" s="97"/>
      <c r="SCH11" s="97"/>
      <c r="SCL11" s="97"/>
      <c r="SCM11" s="97"/>
      <c r="SCQ11" s="97"/>
      <c r="SCR11" s="97"/>
      <c r="SCV11" s="97"/>
      <c r="SCW11" s="97"/>
      <c r="SDA11" s="97"/>
      <c r="SDB11" s="97"/>
      <c r="SDF11" s="97"/>
      <c r="SDG11" s="97"/>
      <c r="SDK11" s="97"/>
      <c r="SDL11" s="97"/>
      <c r="SDP11" s="97"/>
      <c r="SDQ11" s="97"/>
      <c r="SDU11" s="97"/>
      <c r="SDV11" s="97"/>
      <c r="SDZ11" s="97"/>
      <c r="SEA11" s="97"/>
      <c r="SEE11" s="97"/>
      <c r="SEF11" s="97"/>
      <c r="SEJ11" s="97"/>
      <c r="SEK11" s="97"/>
      <c r="SEO11" s="97"/>
      <c r="SEP11" s="97"/>
      <c r="SET11" s="97"/>
      <c r="SEU11" s="97"/>
      <c r="SEY11" s="97"/>
      <c r="SEZ11" s="97"/>
      <c r="SFD11" s="97"/>
      <c r="SFE11" s="97"/>
      <c r="SFI11" s="97"/>
      <c r="SFJ11" s="97"/>
      <c r="SFN11" s="97"/>
      <c r="SFO11" s="97"/>
      <c r="SFS11" s="97"/>
      <c r="SFT11" s="97"/>
      <c r="SFX11" s="97"/>
      <c r="SFY11" s="97"/>
      <c r="SGC11" s="97"/>
      <c r="SGD11" s="97"/>
      <c r="SGH11" s="97"/>
      <c r="SGI11" s="97"/>
      <c r="SGM11" s="97"/>
      <c r="SGN11" s="97"/>
      <c r="SGR11" s="97"/>
      <c r="SGS11" s="97"/>
      <c r="SGW11" s="97"/>
      <c r="SGX11" s="97"/>
      <c r="SHB11" s="97"/>
      <c r="SHC11" s="97"/>
      <c r="SHG11" s="97"/>
      <c r="SHH11" s="97"/>
      <c r="SHL11" s="97"/>
      <c r="SHM11" s="97"/>
      <c r="SHQ11" s="97"/>
      <c r="SHR11" s="97"/>
      <c r="SHV11" s="97"/>
      <c r="SHW11" s="97"/>
      <c r="SIA11" s="97"/>
      <c r="SIB11" s="97"/>
      <c r="SIF11" s="97"/>
      <c r="SIG11" s="97"/>
      <c r="SIK11" s="97"/>
      <c r="SIL11" s="97"/>
      <c r="SIP11" s="97"/>
      <c r="SIQ11" s="97"/>
      <c r="SIU11" s="97"/>
      <c r="SIV11" s="97"/>
      <c r="SIZ11" s="97"/>
      <c r="SJA11" s="97"/>
      <c r="SJE11" s="97"/>
      <c r="SJF11" s="97"/>
      <c r="SJJ11" s="97"/>
      <c r="SJK11" s="97"/>
      <c r="SJO11" s="97"/>
      <c r="SJP11" s="97"/>
      <c r="SJT11" s="97"/>
      <c r="SJU11" s="97"/>
      <c r="SJY11" s="97"/>
      <c r="SJZ11" s="97"/>
      <c r="SKD11" s="97"/>
      <c r="SKE11" s="97"/>
      <c r="SKI11" s="97"/>
      <c r="SKJ11" s="97"/>
      <c r="SKN11" s="97"/>
      <c r="SKO11" s="97"/>
      <c r="SKS11" s="97"/>
      <c r="SKT11" s="97"/>
      <c r="SKX11" s="97"/>
      <c r="SKY11" s="97"/>
      <c r="SLC11" s="97"/>
      <c r="SLD11" s="97"/>
      <c r="SLH11" s="97"/>
      <c r="SLI11" s="97"/>
      <c r="SLM11" s="97"/>
      <c r="SLN11" s="97"/>
      <c r="SLR11" s="97"/>
      <c r="SLS11" s="97"/>
      <c r="SLW11" s="97"/>
      <c r="SLX11" s="97"/>
      <c r="SMB11" s="97"/>
      <c r="SMC11" s="97"/>
      <c r="SMG11" s="97"/>
      <c r="SMH11" s="97"/>
      <c r="SML11" s="97"/>
      <c r="SMM11" s="97"/>
      <c r="SMQ11" s="97"/>
      <c r="SMR11" s="97"/>
      <c r="SMV11" s="97"/>
      <c r="SMW11" s="97"/>
      <c r="SNA11" s="97"/>
      <c r="SNB11" s="97"/>
      <c r="SNF11" s="97"/>
      <c r="SNG11" s="97"/>
      <c r="SNK11" s="97"/>
      <c r="SNL11" s="97"/>
      <c r="SNP11" s="97"/>
      <c r="SNQ11" s="97"/>
      <c r="SNU11" s="97"/>
      <c r="SNV11" s="97"/>
      <c r="SNZ11" s="97"/>
      <c r="SOA11" s="97"/>
      <c r="SOE11" s="97"/>
      <c r="SOF11" s="97"/>
      <c r="SOJ11" s="97"/>
      <c r="SOK11" s="97"/>
      <c r="SOO11" s="97"/>
      <c r="SOP11" s="97"/>
      <c r="SOT11" s="97"/>
      <c r="SOU11" s="97"/>
      <c r="SOY11" s="97"/>
      <c r="SOZ11" s="97"/>
      <c r="SPD11" s="97"/>
      <c r="SPE11" s="97"/>
      <c r="SPI11" s="97"/>
      <c r="SPJ11" s="97"/>
      <c r="SPN11" s="97"/>
      <c r="SPO11" s="97"/>
      <c r="SPS11" s="97"/>
      <c r="SPT11" s="97"/>
      <c r="SPX11" s="97"/>
      <c r="SPY11" s="97"/>
      <c r="SQC11" s="97"/>
      <c r="SQD11" s="97"/>
      <c r="SQH11" s="97"/>
      <c r="SQI11" s="97"/>
      <c r="SQM11" s="97"/>
      <c r="SQN11" s="97"/>
      <c r="SQR11" s="97"/>
      <c r="SQS11" s="97"/>
      <c r="SQW11" s="97"/>
      <c r="SQX11" s="97"/>
      <c r="SRB11" s="97"/>
      <c r="SRC11" s="97"/>
      <c r="SRG11" s="97"/>
      <c r="SRH11" s="97"/>
      <c r="SRL11" s="97"/>
      <c r="SRM11" s="97"/>
      <c r="SRQ11" s="97"/>
      <c r="SRR11" s="97"/>
      <c r="SRV11" s="97"/>
      <c r="SRW11" s="97"/>
      <c r="SSA11" s="97"/>
      <c r="SSB11" s="97"/>
      <c r="SSF11" s="97"/>
      <c r="SSG11" s="97"/>
      <c r="SSK11" s="97"/>
      <c r="SSL11" s="97"/>
      <c r="SSP11" s="97"/>
      <c r="SSQ11" s="97"/>
      <c r="SSU11" s="97"/>
      <c r="SSV11" s="97"/>
      <c r="SSZ11" s="97"/>
      <c r="STA11" s="97"/>
      <c r="STE11" s="97"/>
      <c r="STF11" s="97"/>
      <c r="STJ11" s="97"/>
      <c r="STK11" s="97"/>
      <c r="STO11" s="97"/>
      <c r="STP11" s="97"/>
      <c r="STT11" s="97"/>
      <c r="STU11" s="97"/>
      <c r="STY11" s="97"/>
      <c r="STZ11" s="97"/>
      <c r="SUD11" s="97"/>
      <c r="SUE11" s="97"/>
      <c r="SUI11" s="97"/>
      <c r="SUJ11" s="97"/>
      <c r="SUN11" s="97"/>
      <c r="SUO11" s="97"/>
      <c r="SUS11" s="97"/>
      <c r="SUT11" s="97"/>
      <c r="SUX11" s="97"/>
      <c r="SUY11" s="97"/>
      <c r="SVC11" s="97"/>
      <c r="SVD11" s="97"/>
      <c r="SVH11" s="97"/>
      <c r="SVI11" s="97"/>
      <c r="SVM11" s="97"/>
      <c r="SVN11" s="97"/>
      <c r="SVR11" s="97"/>
      <c r="SVS11" s="97"/>
      <c r="SVW11" s="97"/>
      <c r="SVX11" s="97"/>
      <c r="SWB11" s="97"/>
      <c r="SWC11" s="97"/>
      <c r="SWG11" s="97"/>
      <c r="SWH11" s="97"/>
      <c r="SWL11" s="97"/>
      <c r="SWM11" s="97"/>
      <c r="SWQ11" s="97"/>
      <c r="SWR11" s="97"/>
      <c r="SWV11" s="97"/>
      <c r="SWW11" s="97"/>
      <c r="SXA11" s="97"/>
      <c r="SXB11" s="97"/>
      <c r="SXF11" s="97"/>
      <c r="SXG11" s="97"/>
      <c r="SXK11" s="97"/>
      <c r="SXL11" s="97"/>
      <c r="SXP11" s="97"/>
      <c r="SXQ11" s="97"/>
      <c r="SXU11" s="97"/>
      <c r="SXV11" s="97"/>
      <c r="SXZ11" s="97"/>
      <c r="SYA11" s="97"/>
      <c r="SYE11" s="97"/>
      <c r="SYF11" s="97"/>
      <c r="SYJ11" s="97"/>
      <c r="SYK11" s="97"/>
      <c r="SYO11" s="97"/>
      <c r="SYP11" s="97"/>
      <c r="SYT11" s="97"/>
      <c r="SYU11" s="97"/>
      <c r="SYY11" s="97"/>
      <c r="SYZ11" s="97"/>
      <c r="SZD11" s="97"/>
      <c r="SZE11" s="97"/>
      <c r="SZI11" s="97"/>
      <c r="SZJ11" s="97"/>
      <c r="SZN11" s="97"/>
      <c r="SZO11" s="97"/>
      <c r="SZS11" s="97"/>
      <c r="SZT11" s="97"/>
      <c r="SZX11" s="97"/>
      <c r="SZY11" s="97"/>
      <c r="TAC11" s="97"/>
      <c r="TAD11" s="97"/>
      <c r="TAH11" s="97"/>
      <c r="TAI11" s="97"/>
      <c r="TAM11" s="97"/>
      <c r="TAN11" s="97"/>
      <c r="TAR11" s="97"/>
      <c r="TAS11" s="97"/>
      <c r="TAW11" s="97"/>
      <c r="TAX11" s="97"/>
      <c r="TBB11" s="97"/>
      <c r="TBC11" s="97"/>
      <c r="TBG11" s="97"/>
      <c r="TBH11" s="97"/>
      <c r="TBL11" s="97"/>
      <c r="TBM11" s="97"/>
      <c r="TBQ11" s="97"/>
      <c r="TBR11" s="97"/>
      <c r="TBV11" s="97"/>
      <c r="TBW11" s="97"/>
      <c r="TCA11" s="97"/>
      <c r="TCB11" s="97"/>
      <c r="TCF11" s="97"/>
      <c r="TCG11" s="97"/>
      <c r="TCK11" s="97"/>
      <c r="TCL11" s="97"/>
      <c r="TCP11" s="97"/>
      <c r="TCQ11" s="97"/>
      <c r="TCU11" s="97"/>
      <c r="TCV11" s="97"/>
      <c r="TCZ11" s="97"/>
      <c r="TDA11" s="97"/>
      <c r="TDE11" s="97"/>
      <c r="TDF11" s="97"/>
      <c r="TDJ11" s="97"/>
      <c r="TDK11" s="97"/>
      <c r="TDO11" s="97"/>
      <c r="TDP11" s="97"/>
      <c r="TDT11" s="97"/>
      <c r="TDU11" s="97"/>
      <c r="TDY11" s="97"/>
      <c r="TDZ11" s="97"/>
      <c r="TED11" s="97"/>
      <c r="TEE11" s="97"/>
      <c r="TEI11" s="97"/>
      <c r="TEJ11" s="97"/>
      <c r="TEN11" s="97"/>
      <c r="TEO11" s="97"/>
      <c r="TES11" s="97"/>
      <c r="TET11" s="97"/>
      <c r="TEX11" s="97"/>
      <c r="TEY11" s="97"/>
      <c r="TFC11" s="97"/>
      <c r="TFD11" s="97"/>
      <c r="TFH11" s="97"/>
      <c r="TFI11" s="97"/>
      <c r="TFM11" s="97"/>
      <c r="TFN11" s="97"/>
      <c r="TFR11" s="97"/>
      <c r="TFS11" s="97"/>
      <c r="TFW11" s="97"/>
      <c r="TFX11" s="97"/>
      <c r="TGB11" s="97"/>
      <c r="TGC11" s="97"/>
      <c r="TGG11" s="97"/>
      <c r="TGH11" s="97"/>
      <c r="TGL11" s="97"/>
      <c r="TGM11" s="97"/>
      <c r="TGQ11" s="97"/>
      <c r="TGR11" s="97"/>
      <c r="TGV11" s="97"/>
      <c r="TGW11" s="97"/>
      <c r="THA11" s="97"/>
      <c r="THB11" s="97"/>
      <c r="THF11" s="97"/>
      <c r="THG11" s="97"/>
      <c r="THK11" s="97"/>
      <c r="THL11" s="97"/>
      <c r="THP11" s="97"/>
      <c r="THQ11" s="97"/>
      <c r="THU11" s="97"/>
      <c r="THV11" s="97"/>
      <c r="THZ11" s="97"/>
      <c r="TIA11" s="97"/>
      <c r="TIE11" s="97"/>
      <c r="TIF11" s="97"/>
      <c r="TIJ11" s="97"/>
      <c r="TIK11" s="97"/>
      <c r="TIO11" s="97"/>
      <c r="TIP11" s="97"/>
      <c r="TIT11" s="97"/>
      <c r="TIU11" s="97"/>
      <c r="TIY11" s="97"/>
      <c r="TIZ11" s="97"/>
      <c r="TJD11" s="97"/>
      <c r="TJE11" s="97"/>
      <c r="TJI11" s="97"/>
      <c r="TJJ11" s="97"/>
      <c r="TJN11" s="97"/>
      <c r="TJO11" s="97"/>
      <c r="TJS11" s="97"/>
      <c r="TJT11" s="97"/>
      <c r="TJX11" s="97"/>
      <c r="TJY11" s="97"/>
      <c r="TKC11" s="97"/>
      <c r="TKD11" s="97"/>
      <c r="TKH11" s="97"/>
      <c r="TKI11" s="97"/>
      <c r="TKM11" s="97"/>
      <c r="TKN11" s="97"/>
      <c r="TKR11" s="97"/>
      <c r="TKS11" s="97"/>
      <c r="TKW11" s="97"/>
      <c r="TKX11" s="97"/>
      <c r="TLB11" s="97"/>
      <c r="TLC11" s="97"/>
      <c r="TLG11" s="97"/>
      <c r="TLH11" s="97"/>
      <c r="TLL11" s="97"/>
      <c r="TLM11" s="97"/>
      <c r="TLQ11" s="97"/>
      <c r="TLR11" s="97"/>
      <c r="TLV11" s="97"/>
      <c r="TLW11" s="97"/>
      <c r="TMA11" s="97"/>
      <c r="TMB11" s="97"/>
      <c r="TMF11" s="97"/>
      <c r="TMG11" s="97"/>
      <c r="TMK11" s="97"/>
      <c r="TML11" s="97"/>
      <c r="TMP11" s="97"/>
      <c r="TMQ11" s="97"/>
      <c r="TMU11" s="97"/>
      <c r="TMV11" s="97"/>
      <c r="TMZ11" s="97"/>
      <c r="TNA11" s="97"/>
      <c r="TNE11" s="97"/>
      <c r="TNF11" s="97"/>
      <c r="TNJ11" s="97"/>
      <c r="TNK11" s="97"/>
      <c r="TNO11" s="97"/>
      <c r="TNP11" s="97"/>
      <c r="TNT11" s="97"/>
      <c r="TNU11" s="97"/>
      <c r="TNY11" s="97"/>
      <c r="TNZ11" s="97"/>
      <c r="TOD11" s="97"/>
      <c r="TOE11" s="97"/>
      <c r="TOI11" s="97"/>
      <c r="TOJ11" s="97"/>
      <c r="TON11" s="97"/>
      <c r="TOO11" s="97"/>
      <c r="TOS11" s="97"/>
      <c r="TOT11" s="97"/>
      <c r="TOX11" s="97"/>
      <c r="TOY11" s="97"/>
      <c r="TPC11" s="97"/>
      <c r="TPD11" s="97"/>
      <c r="TPH11" s="97"/>
      <c r="TPI11" s="97"/>
      <c r="TPM11" s="97"/>
      <c r="TPN11" s="97"/>
      <c r="TPR11" s="97"/>
      <c r="TPS11" s="97"/>
      <c r="TPW11" s="97"/>
      <c r="TPX11" s="97"/>
      <c r="TQB11" s="97"/>
      <c r="TQC11" s="97"/>
      <c r="TQG11" s="97"/>
      <c r="TQH11" s="97"/>
      <c r="TQL11" s="97"/>
      <c r="TQM11" s="97"/>
      <c r="TQQ11" s="97"/>
      <c r="TQR11" s="97"/>
      <c r="TQV11" s="97"/>
      <c r="TQW11" s="97"/>
      <c r="TRA11" s="97"/>
      <c r="TRB11" s="97"/>
      <c r="TRF11" s="97"/>
      <c r="TRG11" s="97"/>
      <c r="TRK11" s="97"/>
      <c r="TRL11" s="97"/>
      <c r="TRP11" s="97"/>
      <c r="TRQ11" s="97"/>
      <c r="TRU11" s="97"/>
      <c r="TRV11" s="97"/>
      <c r="TRZ11" s="97"/>
      <c r="TSA11" s="97"/>
      <c r="TSE11" s="97"/>
      <c r="TSF11" s="97"/>
      <c r="TSJ11" s="97"/>
      <c r="TSK11" s="97"/>
      <c r="TSO11" s="97"/>
      <c r="TSP11" s="97"/>
      <c r="TST11" s="97"/>
      <c r="TSU11" s="97"/>
      <c r="TSY11" s="97"/>
      <c r="TSZ11" s="97"/>
      <c r="TTD11" s="97"/>
      <c r="TTE11" s="97"/>
      <c r="TTI11" s="97"/>
      <c r="TTJ11" s="97"/>
      <c r="TTN11" s="97"/>
      <c r="TTO11" s="97"/>
      <c r="TTS11" s="97"/>
      <c r="TTT11" s="97"/>
      <c r="TTX11" s="97"/>
      <c r="TTY11" s="97"/>
      <c r="TUC11" s="97"/>
      <c r="TUD11" s="97"/>
      <c r="TUH11" s="97"/>
      <c r="TUI11" s="97"/>
      <c r="TUM11" s="97"/>
      <c r="TUN11" s="97"/>
      <c r="TUR11" s="97"/>
      <c r="TUS11" s="97"/>
      <c r="TUW11" s="97"/>
      <c r="TUX11" s="97"/>
      <c r="TVB11" s="97"/>
      <c r="TVC11" s="97"/>
      <c r="TVG11" s="97"/>
      <c r="TVH11" s="97"/>
      <c r="TVL11" s="97"/>
      <c r="TVM11" s="97"/>
      <c r="TVQ11" s="97"/>
      <c r="TVR11" s="97"/>
      <c r="TVV11" s="97"/>
      <c r="TVW11" s="97"/>
      <c r="TWA11" s="97"/>
      <c r="TWB11" s="97"/>
      <c r="TWF11" s="97"/>
      <c r="TWG11" s="97"/>
      <c r="TWK11" s="97"/>
      <c r="TWL11" s="97"/>
      <c r="TWP11" s="97"/>
      <c r="TWQ11" s="97"/>
      <c r="TWU11" s="97"/>
      <c r="TWV11" s="97"/>
      <c r="TWZ11" s="97"/>
      <c r="TXA11" s="97"/>
      <c r="TXE11" s="97"/>
      <c r="TXF11" s="97"/>
      <c r="TXJ11" s="97"/>
      <c r="TXK11" s="97"/>
      <c r="TXO11" s="97"/>
      <c r="TXP11" s="97"/>
      <c r="TXT11" s="97"/>
      <c r="TXU11" s="97"/>
      <c r="TXY11" s="97"/>
      <c r="TXZ11" s="97"/>
      <c r="TYD11" s="97"/>
      <c r="TYE11" s="97"/>
      <c r="TYI11" s="97"/>
      <c r="TYJ11" s="97"/>
      <c r="TYN11" s="97"/>
      <c r="TYO11" s="97"/>
      <c r="TYS11" s="97"/>
      <c r="TYT11" s="97"/>
      <c r="TYX11" s="97"/>
      <c r="TYY11" s="97"/>
      <c r="TZC11" s="97"/>
      <c r="TZD11" s="97"/>
      <c r="TZH11" s="97"/>
      <c r="TZI11" s="97"/>
      <c r="TZM11" s="97"/>
      <c r="TZN11" s="97"/>
      <c r="TZR11" s="97"/>
      <c r="TZS11" s="97"/>
      <c r="TZW11" s="97"/>
      <c r="TZX11" s="97"/>
      <c r="UAB11" s="97"/>
      <c r="UAC11" s="97"/>
      <c r="UAG11" s="97"/>
      <c r="UAH11" s="97"/>
      <c r="UAL11" s="97"/>
      <c r="UAM11" s="97"/>
      <c r="UAQ11" s="97"/>
      <c r="UAR11" s="97"/>
      <c r="UAV11" s="97"/>
      <c r="UAW11" s="97"/>
      <c r="UBA11" s="97"/>
      <c r="UBB11" s="97"/>
      <c r="UBF11" s="97"/>
      <c r="UBG11" s="97"/>
      <c r="UBK11" s="97"/>
      <c r="UBL11" s="97"/>
      <c r="UBP11" s="97"/>
      <c r="UBQ11" s="97"/>
      <c r="UBU11" s="97"/>
      <c r="UBV11" s="97"/>
      <c r="UBZ11" s="97"/>
      <c r="UCA11" s="97"/>
      <c r="UCE11" s="97"/>
      <c r="UCF11" s="97"/>
      <c r="UCJ11" s="97"/>
      <c r="UCK11" s="97"/>
      <c r="UCO11" s="97"/>
      <c r="UCP11" s="97"/>
      <c r="UCT11" s="97"/>
      <c r="UCU11" s="97"/>
      <c r="UCY11" s="97"/>
      <c r="UCZ11" s="97"/>
      <c r="UDD11" s="97"/>
      <c r="UDE11" s="97"/>
      <c r="UDI11" s="97"/>
      <c r="UDJ11" s="97"/>
      <c r="UDN11" s="97"/>
      <c r="UDO11" s="97"/>
      <c r="UDS11" s="97"/>
      <c r="UDT11" s="97"/>
      <c r="UDX11" s="97"/>
      <c r="UDY11" s="97"/>
      <c r="UEC11" s="97"/>
      <c r="UED11" s="97"/>
      <c r="UEH11" s="97"/>
      <c r="UEI11" s="97"/>
      <c r="UEM11" s="97"/>
      <c r="UEN11" s="97"/>
      <c r="UER11" s="97"/>
      <c r="UES11" s="97"/>
      <c r="UEW11" s="97"/>
      <c r="UEX11" s="97"/>
      <c r="UFB11" s="97"/>
      <c r="UFC11" s="97"/>
      <c r="UFG11" s="97"/>
      <c r="UFH11" s="97"/>
      <c r="UFL11" s="97"/>
      <c r="UFM11" s="97"/>
      <c r="UFQ11" s="97"/>
      <c r="UFR11" s="97"/>
      <c r="UFV11" s="97"/>
      <c r="UFW11" s="97"/>
      <c r="UGA11" s="97"/>
      <c r="UGB11" s="97"/>
      <c r="UGF11" s="97"/>
      <c r="UGG11" s="97"/>
      <c r="UGK11" s="97"/>
      <c r="UGL11" s="97"/>
      <c r="UGP11" s="97"/>
      <c r="UGQ11" s="97"/>
      <c r="UGU11" s="97"/>
      <c r="UGV11" s="97"/>
      <c r="UGZ11" s="97"/>
      <c r="UHA11" s="97"/>
      <c r="UHE11" s="97"/>
      <c r="UHF11" s="97"/>
      <c r="UHJ11" s="97"/>
      <c r="UHK11" s="97"/>
      <c r="UHO11" s="97"/>
      <c r="UHP11" s="97"/>
      <c r="UHT11" s="97"/>
      <c r="UHU11" s="97"/>
      <c r="UHY11" s="97"/>
      <c r="UHZ11" s="97"/>
      <c r="UID11" s="97"/>
      <c r="UIE11" s="97"/>
      <c r="UII11" s="97"/>
      <c r="UIJ11" s="97"/>
      <c r="UIN11" s="97"/>
      <c r="UIO11" s="97"/>
      <c r="UIS11" s="97"/>
      <c r="UIT11" s="97"/>
      <c r="UIX11" s="97"/>
      <c r="UIY11" s="97"/>
      <c r="UJC11" s="97"/>
      <c r="UJD11" s="97"/>
      <c r="UJH11" s="97"/>
      <c r="UJI11" s="97"/>
      <c r="UJM11" s="97"/>
      <c r="UJN11" s="97"/>
      <c r="UJR11" s="97"/>
      <c r="UJS11" s="97"/>
      <c r="UJW11" s="97"/>
      <c r="UJX11" s="97"/>
      <c r="UKB11" s="97"/>
      <c r="UKC11" s="97"/>
      <c r="UKG11" s="97"/>
      <c r="UKH11" s="97"/>
      <c r="UKL11" s="97"/>
      <c r="UKM11" s="97"/>
      <c r="UKQ11" s="97"/>
      <c r="UKR11" s="97"/>
      <c r="UKV11" s="97"/>
      <c r="UKW11" s="97"/>
      <c r="ULA11" s="97"/>
      <c r="ULB11" s="97"/>
      <c r="ULF11" s="97"/>
      <c r="ULG11" s="97"/>
      <c r="ULK11" s="97"/>
      <c r="ULL11" s="97"/>
      <c r="ULP11" s="97"/>
      <c r="ULQ11" s="97"/>
      <c r="ULU11" s="97"/>
      <c r="ULV11" s="97"/>
      <c r="ULZ11" s="97"/>
      <c r="UMA11" s="97"/>
      <c r="UME11" s="97"/>
      <c r="UMF11" s="97"/>
      <c r="UMJ11" s="97"/>
      <c r="UMK11" s="97"/>
      <c r="UMO11" s="97"/>
      <c r="UMP11" s="97"/>
      <c r="UMT11" s="97"/>
      <c r="UMU11" s="97"/>
      <c r="UMY11" s="97"/>
      <c r="UMZ11" s="97"/>
      <c r="UND11" s="97"/>
      <c r="UNE11" s="97"/>
      <c r="UNI11" s="97"/>
      <c r="UNJ11" s="97"/>
      <c r="UNN11" s="97"/>
      <c r="UNO11" s="97"/>
      <c r="UNS11" s="97"/>
      <c r="UNT11" s="97"/>
      <c r="UNX11" s="97"/>
      <c r="UNY11" s="97"/>
      <c r="UOC11" s="97"/>
      <c r="UOD11" s="97"/>
      <c r="UOH11" s="97"/>
      <c r="UOI11" s="97"/>
      <c r="UOM11" s="97"/>
      <c r="UON11" s="97"/>
      <c r="UOR11" s="97"/>
      <c r="UOS11" s="97"/>
      <c r="UOW11" s="97"/>
      <c r="UOX11" s="97"/>
      <c r="UPB11" s="97"/>
      <c r="UPC11" s="97"/>
      <c r="UPG11" s="97"/>
      <c r="UPH11" s="97"/>
      <c r="UPL11" s="97"/>
      <c r="UPM11" s="97"/>
      <c r="UPQ11" s="97"/>
      <c r="UPR11" s="97"/>
      <c r="UPV11" s="97"/>
      <c r="UPW11" s="97"/>
      <c r="UQA11" s="97"/>
      <c r="UQB11" s="97"/>
      <c r="UQF11" s="97"/>
      <c r="UQG11" s="97"/>
      <c r="UQK11" s="97"/>
      <c r="UQL11" s="97"/>
      <c r="UQP11" s="97"/>
      <c r="UQQ11" s="97"/>
      <c r="UQU11" s="97"/>
      <c r="UQV11" s="97"/>
      <c r="UQZ11" s="97"/>
      <c r="URA11" s="97"/>
      <c r="URE11" s="97"/>
      <c r="URF11" s="97"/>
      <c r="URJ11" s="97"/>
      <c r="URK11" s="97"/>
      <c r="URO11" s="97"/>
      <c r="URP11" s="97"/>
      <c r="URT11" s="97"/>
      <c r="URU11" s="97"/>
      <c r="URY11" s="97"/>
      <c r="URZ11" s="97"/>
      <c r="USD11" s="97"/>
      <c r="USE11" s="97"/>
      <c r="USI11" s="97"/>
      <c r="USJ11" s="97"/>
      <c r="USN11" s="97"/>
      <c r="USO11" s="97"/>
      <c r="USS11" s="97"/>
      <c r="UST11" s="97"/>
      <c r="USX11" s="97"/>
      <c r="USY11" s="97"/>
      <c r="UTC11" s="97"/>
      <c r="UTD11" s="97"/>
      <c r="UTH11" s="97"/>
      <c r="UTI11" s="97"/>
      <c r="UTM11" s="97"/>
      <c r="UTN11" s="97"/>
      <c r="UTR11" s="97"/>
      <c r="UTS11" s="97"/>
      <c r="UTW11" s="97"/>
      <c r="UTX11" s="97"/>
      <c r="UUB11" s="97"/>
      <c r="UUC11" s="97"/>
      <c r="UUG11" s="97"/>
      <c r="UUH11" s="97"/>
      <c r="UUL11" s="97"/>
      <c r="UUM11" s="97"/>
      <c r="UUQ11" s="97"/>
      <c r="UUR11" s="97"/>
      <c r="UUV11" s="97"/>
      <c r="UUW11" s="97"/>
      <c r="UVA11" s="97"/>
      <c r="UVB11" s="97"/>
      <c r="UVF11" s="97"/>
      <c r="UVG11" s="97"/>
      <c r="UVK11" s="97"/>
      <c r="UVL11" s="97"/>
      <c r="UVP11" s="97"/>
      <c r="UVQ11" s="97"/>
      <c r="UVU11" s="97"/>
      <c r="UVV11" s="97"/>
      <c r="UVZ11" s="97"/>
      <c r="UWA11" s="97"/>
      <c r="UWE11" s="97"/>
      <c r="UWF11" s="97"/>
      <c r="UWJ11" s="97"/>
      <c r="UWK11" s="97"/>
      <c r="UWO11" s="97"/>
      <c r="UWP11" s="97"/>
      <c r="UWT11" s="97"/>
      <c r="UWU11" s="97"/>
      <c r="UWY11" s="97"/>
      <c r="UWZ11" s="97"/>
      <c r="UXD11" s="97"/>
      <c r="UXE11" s="97"/>
      <c r="UXI11" s="97"/>
      <c r="UXJ11" s="97"/>
      <c r="UXN11" s="97"/>
      <c r="UXO11" s="97"/>
      <c r="UXS11" s="97"/>
      <c r="UXT11" s="97"/>
      <c r="UXX11" s="97"/>
      <c r="UXY11" s="97"/>
      <c r="UYC11" s="97"/>
      <c r="UYD11" s="97"/>
      <c r="UYH11" s="97"/>
      <c r="UYI11" s="97"/>
      <c r="UYM11" s="97"/>
      <c r="UYN11" s="97"/>
      <c r="UYR11" s="97"/>
      <c r="UYS11" s="97"/>
      <c r="UYW11" s="97"/>
      <c r="UYX11" s="97"/>
      <c r="UZB11" s="97"/>
      <c r="UZC11" s="97"/>
      <c r="UZG11" s="97"/>
      <c r="UZH11" s="97"/>
      <c r="UZL11" s="97"/>
      <c r="UZM11" s="97"/>
      <c r="UZQ11" s="97"/>
      <c r="UZR11" s="97"/>
      <c r="UZV11" s="97"/>
      <c r="UZW11" s="97"/>
      <c r="VAA11" s="97"/>
      <c r="VAB11" s="97"/>
      <c r="VAF11" s="97"/>
      <c r="VAG11" s="97"/>
      <c r="VAK11" s="97"/>
      <c r="VAL11" s="97"/>
      <c r="VAP11" s="97"/>
      <c r="VAQ11" s="97"/>
      <c r="VAU11" s="97"/>
      <c r="VAV11" s="97"/>
      <c r="VAZ11" s="97"/>
      <c r="VBA11" s="97"/>
      <c r="VBE11" s="97"/>
      <c r="VBF11" s="97"/>
      <c r="VBJ11" s="97"/>
      <c r="VBK11" s="97"/>
      <c r="VBO11" s="97"/>
      <c r="VBP11" s="97"/>
      <c r="VBT11" s="97"/>
      <c r="VBU11" s="97"/>
      <c r="VBY11" s="97"/>
      <c r="VBZ11" s="97"/>
      <c r="VCD11" s="97"/>
      <c r="VCE11" s="97"/>
      <c r="VCI11" s="97"/>
      <c r="VCJ11" s="97"/>
      <c r="VCN11" s="97"/>
      <c r="VCO11" s="97"/>
      <c r="VCS11" s="97"/>
      <c r="VCT11" s="97"/>
      <c r="VCX11" s="97"/>
      <c r="VCY11" s="97"/>
      <c r="VDC11" s="97"/>
      <c r="VDD11" s="97"/>
      <c r="VDH11" s="97"/>
      <c r="VDI11" s="97"/>
      <c r="VDM11" s="97"/>
      <c r="VDN11" s="97"/>
      <c r="VDR11" s="97"/>
      <c r="VDS11" s="97"/>
      <c r="VDW11" s="97"/>
      <c r="VDX11" s="97"/>
      <c r="VEB11" s="97"/>
      <c r="VEC11" s="97"/>
      <c r="VEG11" s="97"/>
      <c r="VEH11" s="97"/>
      <c r="VEL11" s="97"/>
      <c r="VEM11" s="97"/>
      <c r="VEQ11" s="97"/>
      <c r="VER11" s="97"/>
      <c r="VEV11" s="97"/>
      <c r="VEW11" s="97"/>
      <c r="VFA11" s="97"/>
      <c r="VFB11" s="97"/>
      <c r="VFF11" s="97"/>
      <c r="VFG11" s="97"/>
      <c r="VFK11" s="97"/>
      <c r="VFL11" s="97"/>
      <c r="VFP11" s="97"/>
      <c r="VFQ11" s="97"/>
      <c r="VFU11" s="97"/>
      <c r="VFV11" s="97"/>
      <c r="VFZ11" s="97"/>
      <c r="VGA11" s="97"/>
      <c r="VGE11" s="97"/>
      <c r="VGF11" s="97"/>
      <c r="VGJ11" s="97"/>
      <c r="VGK11" s="97"/>
      <c r="VGO11" s="97"/>
      <c r="VGP11" s="97"/>
      <c r="VGT11" s="97"/>
      <c r="VGU11" s="97"/>
      <c r="VGY11" s="97"/>
      <c r="VGZ11" s="97"/>
      <c r="VHD11" s="97"/>
      <c r="VHE11" s="97"/>
      <c r="VHI11" s="97"/>
      <c r="VHJ11" s="97"/>
      <c r="VHN11" s="97"/>
      <c r="VHO11" s="97"/>
      <c r="VHS11" s="97"/>
      <c r="VHT11" s="97"/>
      <c r="VHX11" s="97"/>
      <c r="VHY11" s="97"/>
      <c r="VIC11" s="97"/>
      <c r="VID11" s="97"/>
      <c r="VIH11" s="97"/>
      <c r="VII11" s="97"/>
      <c r="VIM11" s="97"/>
      <c r="VIN11" s="97"/>
      <c r="VIR11" s="97"/>
      <c r="VIS11" s="97"/>
      <c r="VIW11" s="97"/>
      <c r="VIX11" s="97"/>
      <c r="VJB11" s="97"/>
      <c r="VJC11" s="97"/>
      <c r="VJG11" s="97"/>
      <c r="VJH11" s="97"/>
      <c r="VJL11" s="97"/>
      <c r="VJM11" s="97"/>
      <c r="VJQ11" s="97"/>
      <c r="VJR11" s="97"/>
      <c r="VJV11" s="97"/>
      <c r="VJW11" s="97"/>
      <c r="VKA11" s="97"/>
      <c r="VKB11" s="97"/>
      <c r="VKF11" s="97"/>
      <c r="VKG11" s="97"/>
      <c r="VKK11" s="97"/>
      <c r="VKL11" s="97"/>
      <c r="VKP11" s="97"/>
      <c r="VKQ11" s="97"/>
      <c r="VKU11" s="97"/>
      <c r="VKV11" s="97"/>
      <c r="VKZ11" s="97"/>
      <c r="VLA11" s="97"/>
      <c r="VLE11" s="97"/>
      <c r="VLF11" s="97"/>
      <c r="VLJ11" s="97"/>
      <c r="VLK11" s="97"/>
      <c r="VLO11" s="97"/>
      <c r="VLP11" s="97"/>
      <c r="VLT11" s="97"/>
      <c r="VLU11" s="97"/>
      <c r="VLY11" s="97"/>
      <c r="VLZ11" s="97"/>
      <c r="VMD11" s="97"/>
      <c r="VME11" s="97"/>
      <c r="VMI11" s="97"/>
      <c r="VMJ11" s="97"/>
      <c r="VMN11" s="97"/>
      <c r="VMO11" s="97"/>
      <c r="VMS11" s="97"/>
      <c r="VMT11" s="97"/>
      <c r="VMX11" s="97"/>
      <c r="VMY11" s="97"/>
      <c r="VNC11" s="97"/>
      <c r="VND11" s="97"/>
      <c r="VNH11" s="97"/>
      <c r="VNI11" s="97"/>
      <c r="VNM11" s="97"/>
      <c r="VNN11" s="97"/>
      <c r="VNR11" s="97"/>
      <c r="VNS11" s="97"/>
      <c r="VNW11" s="97"/>
      <c r="VNX11" s="97"/>
      <c r="VOB11" s="97"/>
      <c r="VOC11" s="97"/>
      <c r="VOG11" s="97"/>
      <c r="VOH11" s="97"/>
      <c r="VOL11" s="97"/>
      <c r="VOM11" s="97"/>
      <c r="VOQ11" s="97"/>
      <c r="VOR11" s="97"/>
      <c r="VOV11" s="97"/>
      <c r="VOW11" s="97"/>
      <c r="VPA11" s="97"/>
      <c r="VPB11" s="97"/>
      <c r="VPF11" s="97"/>
      <c r="VPG11" s="97"/>
      <c r="VPK11" s="97"/>
      <c r="VPL11" s="97"/>
      <c r="VPP11" s="97"/>
      <c r="VPQ11" s="97"/>
      <c r="VPU11" s="97"/>
      <c r="VPV11" s="97"/>
      <c r="VPZ11" s="97"/>
      <c r="VQA11" s="97"/>
      <c r="VQE11" s="97"/>
      <c r="VQF11" s="97"/>
      <c r="VQJ11" s="97"/>
      <c r="VQK11" s="97"/>
      <c r="VQO11" s="97"/>
      <c r="VQP11" s="97"/>
      <c r="VQT11" s="97"/>
      <c r="VQU11" s="97"/>
      <c r="VQY11" s="97"/>
      <c r="VQZ11" s="97"/>
      <c r="VRD11" s="97"/>
      <c r="VRE11" s="97"/>
      <c r="VRI11" s="97"/>
      <c r="VRJ11" s="97"/>
      <c r="VRN11" s="97"/>
      <c r="VRO11" s="97"/>
      <c r="VRS11" s="97"/>
      <c r="VRT11" s="97"/>
      <c r="VRX11" s="97"/>
      <c r="VRY11" s="97"/>
      <c r="VSC11" s="97"/>
      <c r="VSD11" s="97"/>
      <c r="VSH11" s="97"/>
      <c r="VSI11" s="97"/>
      <c r="VSM11" s="97"/>
      <c r="VSN11" s="97"/>
      <c r="VSR11" s="97"/>
      <c r="VSS11" s="97"/>
      <c r="VSW11" s="97"/>
      <c r="VSX11" s="97"/>
      <c r="VTB11" s="97"/>
      <c r="VTC11" s="97"/>
      <c r="VTG11" s="97"/>
      <c r="VTH11" s="97"/>
      <c r="VTL11" s="97"/>
      <c r="VTM11" s="97"/>
      <c r="VTQ11" s="97"/>
      <c r="VTR11" s="97"/>
      <c r="VTV11" s="97"/>
      <c r="VTW11" s="97"/>
      <c r="VUA11" s="97"/>
      <c r="VUB11" s="97"/>
      <c r="VUF11" s="97"/>
      <c r="VUG11" s="97"/>
      <c r="VUK11" s="97"/>
      <c r="VUL11" s="97"/>
      <c r="VUP11" s="97"/>
      <c r="VUQ11" s="97"/>
      <c r="VUU11" s="97"/>
      <c r="VUV11" s="97"/>
      <c r="VUZ11" s="97"/>
      <c r="VVA11" s="97"/>
      <c r="VVE11" s="97"/>
      <c r="VVF11" s="97"/>
      <c r="VVJ11" s="97"/>
      <c r="VVK11" s="97"/>
      <c r="VVO11" s="97"/>
      <c r="VVP11" s="97"/>
      <c r="VVT11" s="97"/>
      <c r="VVU11" s="97"/>
      <c r="VVY11" s="97"/>
      <c r="VVZ11" s="97"/>
      <c r="VWD11" s="97"/>
      <c r="VWE11" s="97"/>
      <c r="VWI11" s="97"/>
      <c r="VWJ11" s="97"/>
      <c r="VWN11" s="97"/>
      <c r="VWO11" s="97"/>
      <c r="VWS11" s="97"/>
      <c r="VWT11" s="97"/>
      <c r="VWX11" s="97"/>
      <c r="VWY11" s="97"/>
      <c r="VXC11" s="97"/>
      <c r="VXD11" s="97"/>
      <c r="VXH11" s="97"/>
      <c r="VXI11" s="97"/>
      <c r="VXM11" s="97"/>
      <c r="VXN11" s="97"/>
      <c r="VXR11" s="97"/>
      <c r="VXS11" s="97"/>
      <c r="VXW11" s="97"/>
      <c r="VXX11" s="97"/>
      <c r="VYB11" s="97"/>
      <c r="VYC11" s="97"/>
      <c r="VYG11" s="97"/>
      <c r="VYH11" s="97"/>
      <c r="VYL11" s="97"/>
      <c r="VYM11" s="97"/>
      <c r="VYQ11" s="97"/>
      <c r="VYR11" s="97"/>
      <c r="VYV11" s="97"/>
      <c r="VYW11" s="97"/>
      <c r="VZA11" s="97"/>
      <c r="VZB11" s="97"/>
      <c r="VZF11" s="97"/>
      <c r="VZG11" s="97"/>
      <c r="VZK11" s="97"/>
      <c r="VZL11" s="97"/>
      <c r="VZP11" s="97"/>
      <c r="VZQ11" s="97"/>
      <c r="VZU11" s="97"/>
      <c r="VZV11" s="97"/>
      <c r="VZZ11" s="97"/>
      <c r="WAA11" s="97"/>
      <c r="WAE11" s="97"/>
      <c r="WAF11" s="97"/>
      <c r="WAJ11" s="97"/>
      <c r="WAK11" s="97"/>
      <c r="WAO11" s="97"/>
      <c r="WAP11" s="97"/>
      <c r="WAT11" s="97"/>
      <c r="WAU11" s="97"/>
      <c r="WAY11" s="97"/>
      <c r="WAZ11" s="97"/>
      <c r="WBD11" s="97"/>
      <c r="WBE11" s="97"/>
      <c r="WBI11" s="97"/>
      <c r="WBJ11" s="97"/>
      <c r="WBN11" s="97"/>
      <c r="WBO11" s="97"/>
      <c r="WBS11" s="97"/>
      <c r="WBT11" s="97"/>
      <c r="WBX11" s="97"/>
      <c r="WBY11" s="97"/>
      <c r="WCC11" s="97"/>
      <c r="WCD11" s="97"/>
      <c r="WCH11" s="97"/>
      <c r="WCI11" s="97"/>
      <c r="WCM11" s="97"/>
      <c r="WCN11" s="97"/>
      <c r="WCR11" s="97"/>
      <c r="WCS11" s="97"/>
      <c r="WCW11" s="97"/>
      <c r="WCX11" s="97"/>
      <c r="WDB11" s="97"/>
      <c r="WDC11" s="97"/>
      <c r="WDG11" s="97"/>
      <c r="WDH11" s="97"/>
      <c r="WDL11" s="97"/>
      <c r="WDM11" s="97"/>
      <c r="WDQ11" s="97"/>
      <c r="WDR11" s="97"/>
      <c r="WDV11" s="97"/>
      <c r="WDW11" s="97"/>
      <c r="WEA11" s="97"/>
      <c r="WEB11" s="97"/>
      <c r="WEF11" s="97"/>
      <c r="WEG11" s="97"/>
      <c r="WEK11" s="97"/>
      <c r="WEL11" s="97"/>
      <c r="WEP11" s="97"/>
      <c r="WEQ11" s="97"/>
      <c r="WEU11" s="97"/>
      <c r="WEV11" s="97"/>
      <c r="WEZ11" s="97"/>
      <c r="WFA11" s="97"/>
      <c r="WFE11" s="97"/>
      <c r="WFF11" s="97"/>
      <c r="WFJ11" s="97"/>
      <c r="WFK11" s="97"/>
      <c r="WFO11" s="97"/>
      <c r="WFP11" s="97"/>
      <c r="WFT11" s="97"/>
      <c r="WFU11" s="97"/>
      <c r="WFY11" s="97"/>
      <c r="WFZ11" s="97"/>
      <c r="WGD11" s="97"/>
      <c r="WGE11" s="97"/>
      <c r="WGI11" s="97"/>
      <c r="WGJ11" s="97"/>
      <c r="WGN11" s="97"/>
      <c r="WGO11" s="97"/>
      <c r="WGS11" s="97"/>
      <c r="WGT11" s="97"/>
      <c r="WGX11" s="97"/>
      <c r="WGY11" s="97"/>
      <c r="WHC11" s="97"/>
      <c r="WHD11" s="97"/>
      <c r="WHH11" s="97"/>
      <c r="WHI11" s="97"/>
      <c r="WHM11" s="97"/>
      <c r="WHN11" s="97"/>
      <c r="WHR11" s="97"/>
      <c r="WHS11" s="97"/>
      <c r="WHW11" s="97"/>
      <c r="WHX11" s="97"/>
      <c r="WIB11" s="97"/>
      <c r="WIC11" s="97"/>
      <c r="WIG11" s="97"/>
      <c r="WIH11" s="97"/>
      <c r="WIL11" s="97"/>
      <c r="WIM11" s="97"/>
      <c r="WIQ11" s="97"/>
      <c r="WIR11" s="97"/>
      <c r="WIV11" s="97"/>
      <c r="WIW11" s="97"/>
      <c r="WJA11" s="97"/>
      <c r="WJB11" s="97"/>
      <c r="WJF11" s="97"/>
      <c r="WJG11" s="97"/>
      <c r="WJK11" s="97"/>
      <c r="WJL11" s="97"/>
      <c r="WJP11" s="97"/>
      <c r="WJQ11" s="97"/>
      <c r="WJU11" s="97"/>
      <c r="WJV11" s="97"/>
      <c r="WJZ11" s="97"/>
      <c r="WKA11" s="97"/>
      <c r="WKE11" s="97"/>
      <c r="WKF11" s="97"/>
      <c r="WKJ11" s="97"/>
      <c r="WKK11" s="97"/>
      <c r="WKO11" s="97"/>
      <c r="WKP11" s="97"/>
      <c r="WKT11" s="97"/>
      <c r="WKU11" s="97"/>
      <c r="WKY11" s="97"/>
      <c r="WKZ11" s="97"/>
      <c r="WLD11" s="97"/>
      <c r="WLE11" s="97"/>
      <c r="WLI11" s="97"/>
      <c r="WLJ11" s="97"/>
      <c r="WLN11" s="97"/>
      <c r="WLO11" s="97"/>
      <c r="WLS11" s="97"/>
      <c r="WLT11" s="97"/>
      <c r="WLX11" s="97"/>
      <c r="WLY11" s="97"/>
      <c r="WMC11" s="97"/>
      <c r="WMD11" s="97"/>
      <c r="WMH11" s="97"/>
      <c r="WMI11" s="97"/>
      <c r="WMM11" s="97"/>
      <c r="WMN11" s="97"/>
      <c r="WMR11" s="97"/>
      <c r="WMS11" s="97"/>
      <c r="WMW11" s="97"/>
      <c r="WMX11" s="97"/>
      <c r="WNB11" s="97"/>
      <c r="WNC11" s="97"/>
      <c r="WNG11" s="97"/>
      <c r="WNH11" s="97"/>
      <c r="WNL11" s="97"/>
      <c r="WNM11" s="97"/>
      <c r="WNQ11" s="97"/>
      <c r="WNR11" s="97"/>
      <c r="WNV11" s="97"/>
      <c r="WNW11" s="97"/>
      <c r="WOA11" s="97"/>
      <c r="WOB11" s="97"/>
      <c r="WOF11" s="97"/>
      <c r="WOG11" s="97"/>
      <c r="WOK11" s="97"/>
      <c r="WOL11" s="97"/>
      <c r="WOP11" s="97"/>
      <c r="WOQ11" s="97"/>
      <c r="WOU11" s="97"/>
      <c r="WOV11" s="97"/>
      <c r="WOZ11" s="97"/>
      <c r="WPA11" s="97"/>
      <c r="WPE11" s="97"/>
      <c r="WPF11" s="97"/>
      <c r="WPJ11" s="97"/>
      <c r="WPK11" s="97"/>
      <c r="WPO11" s="97"/>
      <c r="WPP11" s="97"/>
      <c r="WPT11" s="97"/>
      <c r="WPU11" s="97"/>
      <c r="WPY11" s="97"/>
      <c r="WPZ11" s="97"/>
      <c r="WQD11" s="97"/>
      <c r="WQE11" s="97"/>
      <c r="WQI11" s="97"/>
      <c r="WQJ11" s="97"/>
      <c r="WQN11" s="97"/>
      <c r="WQO11" s="97"/>
      <c r="WQS11" s="97"/>
      <c r="WQT11" s="97"/>
      <c r="WQX11" s="97"/>
      <c r="WQY11" s="97"/>
      <c r="WRC11" s="97"/>
      <c r="WRD11" s="97"/>
      <c r="WRH11" s="97"/>
      <c r="WRI11" s="97"/>
      <c r="WRM11" s="97"/>
      <c r="WRN11" s="97"/>
      <c r="WRR11" s="97"/>
      <c r="WRS11" s="97"/>
      <c r="WRW11" s="97"/>
      <c r="WRX11" s="97"/>
      <c r="WSB11" s="97"/>
      <c r="WSC11" s="97"/>
      <c r="WSG11" s="97"/>
      <c r="WSH11" s="97"/>
      <c r="WSL11" s="97"/>
      <c r="WSM11" s="97"/>
      <c r="WSQ11" s="97"/>
      <c r="WSR11" s="97"/>
      <c r="WSV11" s="97"/>
      <c r="WSW11" s="97"/>
      <c r="WTA11" s="97"/>
      <c r="WTB11" s="97"/>
      <c r="WTF11" s="97"/>
      <c r="WTG11" s="97"/>
      <c r="WTK11" s="97"/>
      <c r="WTL11" s="97"/>
      <c r="WTP11" s="97"/>
      <c r="WTQ11" s="97"/>
      <c r="WTU11" s="97"/>
      <c r="WTV11" s="97"/>
      <c r="WTZ11" s="97"/>
      <c r="WUA11" s="97"/>
      <c r="WUE11" s="97"/>
      <c r="WUF11" s="97"/>
      <c r="WUJ11" s="97"/>
      <c r="WUK11" s="97"/>
      <c r="WUO11" s="97"/>
      <c r="WUP11" s="97"/>
      <c r="WUT11" s="97"/>
      <c r="WUU11" s="97"/>
      <c r="WUY11" s="97"/>
      <c r="WUZ11" s="97"/>
      <c r="WVD11" s="97"/>
      <c r="WVE11" s="97"/>
      <c r="WVI11" s="97"/>
      <c r="WVJ11" s="97"/>
      <c r="WVN11" s="97"/>
      <c r="WVO11" s="97"/>
      <c r="WVS11" s="97"/>
      <c r="WVT11" s="97"/>
      <c r="WVX11" s="97"/>
      <c r="WVY11" s="97"/>
      <c r="WWC11" s="97"/>
      <c r="WWD11" s="97"/>
      <c r="WWH11" s="97"/>
      <c r="WWI11" s="97"/>
      <c r="WWM11" s="97"/>
      <c r="WWN11" s="97"/>
      <c r="WWR11" s="97"/>
      <c r="WWS11" s="97"/>
      <c r="WWW11" s="97"/>
      <c r="WWX11" s="97"/>
      <c r="WXB11" s="97"/>
      <c r="WXC11" s="97"/>
      <c r="WXG11" s="97"/>
      <c r="WXH11" s="97"/>
      <c r="WXL11" s="97"/>
      <c r="WXM11" s="97"/>
      <c r="WXQ11" s="97"/>
      <c r="WXR11" s="97"/>
      <c r="WXV11" s="97"/>
      <c r="WXW11" s="97"/>
      <c r="WYA11" s="97"/>
      <c r="WYB11" s="97"/>
      <c r="WYF11" s="97"/>
      <c r="WYG11" s="97"/>
      <c r="WYK11" s="97"/>
      <c r="WYL11" s="97"/>
      <c r="WYP11" s="97"/>
      <c r="WYQ11" s="97"/>
      <c r="WYU11" s="97"/>
      <c r="WYV11" s="97"/>
      <c r="WYZ11" s="97"/>
      <c r="WZA11" s="97"/>
      <c r="WZE11" s="97"/>
      <c r="WZF11" s="97"/>
      <c r="WZJ11" s="97"/>
      <c r="WZK11" s="97"/>
      <c r="WZO11" s="97"/>
      <c r="WZP11" s="97"/>
      <c r="WZT11" s="97"/>
      <c r="WZU11" s="97"/>
      <c r="WZY11" s="97"/>
      <c r="WZZ11" s="97"/>
      <c r="XAD11" s="97"/>
      <c r="XAE11" s="97"/>
      <c r="XAI11" s="97"/>
      <c r="XAJ11" s="97"/>
      <c r="XAN11" s="97"/>
      <c r="XAO11" s="97"/>
      <c r="XAS11" s="97"/>
      <c r="XAT11" s="97"/>
      <c r="XAX11" s="97"/>
      <c r="XAY11" s="97"/>
      <c r="XBC11" s="97"/>
      <c r="XBD11" s="97"/>
      <c r="XBH11" s="97"/>
      <c r="XBI11" s="97"/>
      <c r="XBM11" s="97"/>
      <c r="XBN11" s="97"/>
      <c r="XBR11" s="97"/>
      <c r="XBS11" s="97"/>
      <c r="XBW11" s="97"/>
      <c r="XBX11" s="97"/>
      <c r="XCB11" s="97"/>
      <c r="XCC11" s="97"/>
      <c r="XCG11" s="97"/>
      <c r="XCH11" s="97"/>
      <c r="XCL11" s="97"/>
      <c r="XCM11" s="97"/>
      <c r="XCQ11" s="97"/>
      <c r="XCR11" s="97"/>
      <c r="XCV11" s="97"/>
      <c r="XCW11" s="97"/>
      <c r="XDA11" s="97"/>
      <c r="XDB11" s="97"/>
      <c r="XDF11" s="97"/>
      <c r="XDG11" s="97"/>
      <c r="XDK11" s="97"/>
      <c r="XDL11" s="97"/>
      <c r="XDP11" s="97"/>
      <c r="XDQ11" s="97"/>
      <c r="XDU11" s="97"/>
      <c r="XDV11" s="97"/>
      <c r="XDZ11" s="97"/>
      <c r="XEA11" s="97"/>
      <c r="XEE11" s="97"/>
      <c r="XEF11" s="97"/>
      <c r="XEJ11" s="97"/>
      <c r="XEK11" s="97"/>
      <c r="XEO11" s="97"/>
      <c r="XEP11" s="97"/>
      <c r="XET11" s="97"/>
      <c r="XEU11" s="97"/>
      <c r="XEY11" s="97"/>
      <c r="XEZ11" s="97"/>
      <c r="XFD11" s="97"/>
    </row>
    <row r="12" spans="1:2045 2049:3070 3074:4095 4099:5120 5124:7165 7169:8190 8194:9215 9219:10240 10244:12285 12289:13310 13314:14335 14339:15360 15364:16384" s="212" customFormat="1" ht="14.2" customHeight="1" x14ac:dyDescent="0.35">
      <c r="A12" s="54" t="s">
        <v>401</v>
      </c>
      <c r="B12" s="54" t="s">
        <v>704</v>
      </c>
      <c r="C12" s="54" t="s">
        <v>705</v>
      </c>
      <c r="D12" s="463" t="s">
        <v>707</v>
      </c>
      <c r="E12" s="54"/>
    </row>
    <row r="13" spans="1:2045 2049:3070 3074:4095 4099:5120 5124:7165 7169:8190 8194:9215 9219:10240 10244:12285 12289:13310 13314:14335 14339:15360 15364:16384" ht="14.2" customHeight="1" thickBot="1" x14ac:dyDescent="0.4">
      <c r="A13" s="556" t="s">
        <v>193</v>
      </c>
      <c r="B13" s="556" t="s">
        <v>23</v>
      </c>
      <c r="C13" s="556" t="s">
        <v>24</v>
      </c>
      <c r="D13" s="556" t="s">
        <v>25</v>
      </c>
      <c r="E13" s="556"/>
    </row>
    <row r="14" spans="1:2045 2049:3070 3074:4095 4099:5120 5124:7165 7169:8190 8194:9215 9219:10240 10244:12285 12289:13310 13314:14335 14339:15360 15364:16384" ht="14.2" customHeight="1" x14ac:dyDescent="0.35"/>
    <row r="15" spans="1:2045 2049:3070 3074:4095 4099:5120 5124:7165 7169:8190 8194:9215 9219:10240 10244:12285 12289:13310 13314:14335 14339:15360 15364:16384" s="1" customFormat="1" ht="13.15" x14ac:dyDescent="0.4">
      <c r="A15" s="19"/>
      <c r="B15" s="19"/>
      <c r="C15" s="19"/>
      <c r="D15" s="19"/>
      <c r="E15" s="19"/>
    </row>
  </sheetData>
  <mergeCells count="1">
    <mergeCell ref="A1:E1"/>
  </mergeCells>
  <conditionalFormatting sqref="A3:E13">
    <cfRule type="expression" dxfId="786" priority="1">
      <formula>MOD(ROW(),2)=0</formula>
    </cfRule>
  </conditionalFormatting>
  <hyperlinks>
    <hyperlink ref="D6" r:id="rId1" xr:uid="{00000000-0004-0000-1200-000000000000}"/>
    <hyperlink ref="E4" r:id="rId2" xr:uid="{39826401-9E55-4455-967C-B8EC4544DCDE}"/>
    <hyperlink ref="D7" r:id="rId3" xr:uid="{A3BB6D07-F9DB-4CB9-8D11-489ED0ECE542}"/>
    <hyperlink ref="D5" r:id="rId4" xr:uid="{0A81EFE2-1412-41CA-990A-CCE1C56FB2C9}"/>
    <hyperlink ref="E8" r:id="rId5" xr:uid="{97C3AC36-9FF4-4F3C-B535-972CA8850200}"/>
    <hyperlink ref="E11" r:id="rId6" xr:uid="{8BC5C5DE-AC8C-4AC7-8B75-57B13D58697C}"/>
  </hyperlinks>
  <pageMargins left="0.7" right="0.7" top="0.75" bottom="0.75" header="0.3" footer="0.3"/>
  <pageSetup paperSize="5" fitToWidth="0" orientation="landscape" horizontalDpi="4294967293" verticalDpi="4294967293" r:id="rId7"/>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3">
    <tabColor theme="6" tint="0.59999389629810485"/>
    <pageSetUpPr fitToPage="1"/>
  </sheetPr>
  <dimension ref="A1:D14"/>
  <sheetViews>
    <sheetView zoomScaleNormal="100" workbookViewId="0">
      <selection activeCell="F19" sqref="F19"/>
    </sheetView>
  </sheetViews>
  <sheetFormatPr defaultColWidth="9.19921875" defaultRowHeight="12.75" x14ac:dyDescent="0.35"/>
  <cols>
    <col min="1" max="1" width="12.796875" style="23" customWidth="1"/>
    <col min="2" max="2" width="41" style="23" customWidth="1"/>
    <col min="3" max="3" width="77.19921875" style="22" customWidth="1"/>
    <col min="4" max="4" width="24.53125" style="23" customWidth="1"/>
    <col min="5" max="16384" width="9.19921875" style="23"/>
  </cols>
  <sheetData>
    <row r="1" spans="1:4" s="20" customFormat="1" ht="15" customHeight="1" thickBot="1" x14ac:dyDescent="0.45">
      <c r="A1" s="26" t="s">
        <v>639</v>
      </c>
      <c r="B1" s="27"/>
      <c r="C1" s="27"/>
      <c r="D1" s="23"/>
    </row>
    <row r="2" spans="1:4" s="21" customFormat="1" ht="13.15" x14ac:dyDescent="0.4">
      <c r="A2" s="37" t="s">
        <v>38</v>
      </c>
      <c r="B2" s="37" t="s">
        <v>39</v>
      </c>
      <c r="C2" s="38" t="s">
        <v>40</v>
      </c>
      <c r="D2" s="25"/>
    </row>
    <row r="3" spans="1:4" s="36" customFormat="1" hidden="1" x14ac:dyDescent="0.35">
      <c r="A3" s="213" t="s">
        <v>53</v>
      </c>
      <c r="B3" s="213" t="s">
        <v>54</v>
      </c>
      <c r="C3" s="214" t="s">
        <v>55</v>
      </c>
    </row>
    <row r="4" spans="1:4" x14ac:dyDescent="0.35">
      <c r="A4" s="352" t="s">
        <v>41</v>
      </c>
      <c r="B4" s="352" t="s">
        <v>246</v>
      </c>
      <c r="C4" s="353" t="s">
        <v>236</v>
      </c>
    </row>
    <row r="5" spans="1:4" x14ac:dyDescent="0.35">
      <c r="A5" s="352" t="s">
        <v>248</v>
      </c>
      <c r="B5" s="354" t="s">
        <v>247</v>
      </c>
      <c r="C5" s="353" t="s">
        <v>235</v>
      </c>
    </row>
    <row r="6" spans="1:4" ht="25.5" x14ac:dyDescent="0.35">
      <c r="A6" s="355" t="s">
        <v>325</v>
      </c>
      <c r="B6" s="355" t="s">
        <v>364</v>
      </c>
      <c r="C6" s="353" t="s">
        <v>363</v>
      </c>
    </row>
    <row r="7" spans="1:4" ht="38.25" x14ac:dyDescent="0.35">
      <c r="A7" s="355" t="s">
        <v>324</v>
      </c>
      <c r="B7" s="355" t="s">
        <v>365</v>
      </c>
      <c r="C7" s="353" t="s">
        <v>366</v>
      </c>
    </row>
    <row r="8" spans="1:4" ht="25.5" x14ac:dyDescent="0.35">
      <c r="A8" s="352" t="s">
        <v>17</v>
      </c>
      <c r="B8" s="352" t="s">
        <v>242</v>
      </c>
      <c r="C8" s="353" t="s">
        <v>238</v>
      </c>
    </row>
    <row r="9" spans="1:4" ht="38.25" x14ac:dyDescent="0.35">
      <c r="A9" s="352" t="s">
        <v>188</v>
      </c>
      <c r="B9" s="356" t="s">
        <v>243</v>
      </c>
      <c r="C9" s="357" t="s">
        <v>234</v>
      </c>
    </row>
    <row r="10" spans="1:4" ht="38.25" x14ac:dyDescent="0.35">
      <c r="A10" s="352" t="s">
        <v>233</v>
      </c>
      <c r="B10" s="352" t="s">
        <v>190</v>
      </c>
      <c r="C10" s="353" t="s">
        <v>239</v>
      </c>
    </row>
    <row r="11" spans="1:4" ht="38.25" x14ac:dyDescent="0.35">
      <c r="A11" s="352" t="s">
        <v>254</v>
      </c>
      <c r="B11" s="352" t="s">
        <v>361</v>
      </c>
      <c r="C11" s="353" t="s">
        <v>362</v>
      </c>
    </row>
    <row r="12" spans="1:4" ht="25.5" x14ac:dyDescent="0.35">
      <c r="A12" s="358" t="s">
        <v>37</v>
      </c>
      <c r="B12" s="358" t="s">
        <v>244</v>
      </c>
      <c r="C12" s="359" t="s">
        <v>240</v>
      </c>
    </row>
    <row r="13" spans="1:4" ht="38.25" x14ac:dyDescent="0.35">
      <c r="A13" s="360" t="s">
        <v>232</v>
      </c>
      <c r="B13" s="361" t="s">
        <v>241</v>
      </c>
      <c r="C13" s="362" t="s">
        <v>367</v>
      </c>
    </row>
    <row r="14" spans="1:4" ht="25.9" thickBot="1" x14ac:dyDescent="0.4">
      <c r="A14" s="363" t="s">
        <v>42</v>
      </c>
      <c r="B14" s="363" t="s">
        <v>245</v>
      </c>
      <c r="C14" s="364" t="s">
        <v>237</v>
      </c>
    </row>
  </sheetData>
  <sortState xmlns:xlrd2="http://schemas.microsoft.com/office/spreadsheetml/2017/richdata2" ref="A6:C14">
    <sortCondition ref="A6:A14"/>
  </sortState>
  <conditionalFormatting sqref="A4:C14">
    <cfRule type="expression" dxfId="785" priority="1">
      <formula>MOD(ROW(),2)=0</formula>
    </cfRule>
  </conditionalFormatting>
  <pageMargins left="0.5" right="0.5" top="0.5" bottom="0.5" header="0.3" footer="0.3"/>
  <pageSetup paperSize="5" fitToHeight="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6" tint="0.59999389629810485"/>
  </sheetPr>
  <dimension ref="A1:BF41"/>
  <sheetViews>
    <sheetView zoomScaleNormal="100" workbookViewId="0">
      <pane ySplit="4" topLeftCell="A5" activePane="bottomLeft" state="frozen"/>
      <selection activeCell="W24" sqref="W24"/>
      <selection pane="bottomLeft" activeCell="A5" sqref="A5:XFD25"/>
    </sheetView>
  </sheetViews>
  <sheetFormatPr defaultRowHeight="13.15" x14ac:dyDescent="0.4"/>
  <cols>
    <col min="1" max="1" width="25.59765625" customWidth="1"/>
    <col min="2" max="3" width="10.59765625" style="65" customWidth="1"/>
    <col min="4" max="4" width="9.796875" style="1" hidden="1" customWidth="1"/>
    <col min="5" max="5" width="5.19921875" style="161" customWidth="1"/>
    <col min="6" max="6" width="5.19921875" style="11" customWidth="1"/>
    <col min="7" max="7" width="5.19921875" style="161" customWidth="1"/>
    <col min="8" max="8" width="5.19921875" style="11" customWidth="1"/>
    <col min="9" max="9" width="5.19921875" style="161" customWidth="1"/>
    <col min="10" max="10" width="5.19921875" style="11" customWidth="1"/>
    <col min="11" max="11" width="5.19921875" style="171" customWidth="1"/>
    <col min="12" max="12" width="5.19921875" style="65" customWidth="1"/>
    <col min="13" max="13" width="5.19921875" style="171" customWidth="1"/>
    <col min="14" max="14" width="5.19921875" style="65" customWidth="1"/>
    <col min="15" max="15" width="5.19921875" style="171" customWidth="1"/>
    <col min="16" max="16" width="5.19921875" style="65" customWidth="1"/>
    <col min="17" max="17" width="5.19921875" style="171" customWidth="1"/>
    <col min="18" max="18" width="5.19921875" style="65" customWidth="1"/>
    <col min="19" max="19" width="5.19921875" style="171" customWidth="1"/>
    <col min="20" max="20" width="5.19921875" style="65" customWidth="1"/>
    <col min="21" max="21" width="5.19921875" style="171" customWidth="1"/>
    <col min="22" max="22" width="5.19921875" style="65" customWidth="1"/>
    <col min="23" max="23" width="5.19921875" style="183" customWidth="1"/>
    <col min="24" max="24" width="5.19921875" style="152" customWidth="1"/>
    <col min="25" max="25" width="5.19921875" style="183" customWidth="1"/>
    <col min="26" max="26" width="5.19921875" style="152" customWidth="1"/>
    <col min="27" max="27" width="5.19921875" style="183" customWidth="1"/>
    <col min="28" max="28" width="5.19921875" style="152" customWidth="1"/>
    <col min="29" max="31" width="5.19921875" style="2" customWidth="1"/>
    <col min="32" max="32" width="34.53125" customWidth="1"/>
    <col min="33" max="33" width="10.53125" style="1" customWidth="1"/>
    <col min="34" max="34" width="11.796875" style="1" customWidth="1"/>
    <col min="35" max="58" width="5.19921875" customWidth="1"/>
  </cols>
  <sheetData>
    <row r="1" spans="1:58" ht="45" customHeight="1" thickBot="1" x14ac:dyDescent="0.45">
      <c r="A1" s="733" t="s">
        <v>567</v>
      </c>
      <c r="B1" s="733"/>
      <c r="C1" s="733"/>
      <c r="D1" s="733"/>
      <c r="E1" s="733"/>
      <c r="F1" s="733"/>
      <c r="G1" s="733"/>
      <c r="H1" s="733"/>
      <c r="I1" s="733"/>
      <c r="J1" s="733"/>
      <c r="K1" s="733"/>
      <c r="L1" s="733"/>
      <c r="M1" s="733"/>
      <c r="N1" s="733"/>
      <c r="O1" s="733"/>
      <c r="P1" s="733"/>
      <c r="Q1" s="733"/>
      <c r="R1" s="733"/>
      <c r="S1" s="733"/>
      <c r="T1" s="733"/>
      <c r="U1" s="733"/>
      <c r="V1" s="733"/>
      <c r="W1" s="320"/>
      <c r="X1" s="320"/>
      <c r="Y1" s="320"/>
      <c r="Z1" s="320"/>
      <c r="AA1" s="320"/>
      <c r="AB1" s="320"/>
      <c r="AC1" s="320"/>
      <c r="AD1" s="320"/>
      <c r="AE1" s="320"/>
      <c r="AF1" s="320" t="s">
        <v>295</v>
      </c>
      <c r="AG1" s="320"/>
      <c r="AH1" s="320"/>
      <c r="AI1" s="320"/>
      <c r="AJ1" s="320"/>
      <c r="AK1" s="320"/>
      <c r="AL1" s="320"/>
      <c r="AM1" s="320"/>
      <c r="AN1" s="320"/>
      <c r="AO1" s="320"/>
      <c r="AP1" s="320"/>
      <c r="AQ1" s="320"/>
      <c r="AR1" s="320"/>
      <c r="AS1" s="320"/>
      <c r="AT1" s="320"/>
      <c r="AU1" s="320"/>
      <c r="AV1" s="320"/>
      <c r="AW1" s="320"/>
      <c r="AX1" s="320"/>
      <c r="AY1" s="320"/>
      <c r="AZ1" s="320"/>
      <c r="BA1" s="320"/>
      <c r="BB1" s="320"/>
      <c r="BC1" s="320"/>
      <c r="BD1" s="226"/>
      <c r="BE1" s="226"/>
      <c r="BF1" s="320"/>
    </row>
    <row r="2" spans="1:58" ht="40.049999999999997" customHeight="1" x14ac:dyDescent="0.4">
      <c r="A2" s="30" t="s">
        <v>630</v>
      </c>
      <c r="B2" s="532" t="s">
        <v>626</v>
      </c>
      <c r="C2" s="532" t="s">
        <v>627</v>
      </c>
      <c r="D2" s="29"/>
      <c r="E2" s="712" t="s">
        <v>62</v>
      </c>
      <c r="F2" s="713"/>
      <c r="G2" s="713"/>
      <c r="H2" s="713"/>
      <c r="I2" s="713"/>
      <c r="J2" s="714"/>
      <c r="K2" s="712" t="s">
        <v>63</v>
      </c>
      <c r="L2" s="713"/>
      <c r="M2" s="713"/>
      <c r="N2" s="713"/>
      <c r="O2" s="713"/>
      <c r="P2" s="714"/>
      <c r="Q2" s="712" t="s">
        <v>64</v>
      </c>
      <c r="R2" s="713"/>
      <c r="S2" s="713"/>
      <c r="T2" s="713"/>
      <c r="U2" s="713"/>
      <c r="V2" s="713"/>
      <c r="W2" s="712" t="s">
        <v>65</v>
      </c>
      <c r="X2" s="713"/>
      <c r="Y2" s="713"/>
      <c r="Z2" s="713"/>
      <c r="AA2" s="713"/>
      <c r="AB2" s="714"/>
      <c r="AC2" s="710" t="s">
        <v>97</v>
      </c>
      <c r="AD2" s="711"/>
      <c r="AE2" s="711"/>
      <c r="AF2" s="30" t="s">
        <v>630</v>
      </c>
      <c r="AG2" s="29" t="s">
        <v>626</v>
      </c>
      <c r="AH2" s="29" t="s">
        <v>627</v>
      </c>
      <c r="AI2" s="712" t="s">
        <v>198</v>
      </c>
      <c r="AJ2" s="713"/>
      <c r="AK2" s="713"/>
      <c r="AL2" s="713"/>
      <c r="AM2" s="713"/>
      <c r="AN2" s="713"/>
      <c r="AO2" s="710" t="s">
        <v>66</v>
      </c>
      <c r="AP2" s="711"/>
      <c r="AQ2" s="711"/>
      <c r="AR2" s="711"/>
      <c r="AS2" s="711"/>
      <c r="AT2" s="719"/>
      <c r="AU2" s="710" t="s">
        <v>67</v>
      </c>
      <c r="AV2" s="711"/>
      <c r="AW2" s="711"/>
      <c r="AX2" s="711"/>
      <c r="AY2" s="711"/>
      <c r="AZ2" s="719"/>
      <c r="BA2" s="710" t="s">
        <v>68</v>
      </c>
      <c r="BB2" s="711"/>
      <c r="BC2" s="711"/>
      <c r="BD2" s="711"/>
      <c r="BE2" s="711"/>
      <c r="BF2" s="711"/>
    </row>
    <row r="3" spans="1:58" ht="20.2" customHeight="1" x14ac:dyDescent="0.4">
      <c r="A3" s="82"/>
      <c r="B3" s="539"/>
      <c r="C3" s="539"/>
      <c r="D3" s="81"/>
      <c r="E3" s="718" t="s">
        <v>94</v>
      </c>
      <c r="F3" s="716"/>
      <c r="G3" s="716" t="s">
        <v>95</v>
      </c>
      <c r="H3" s="716"/>
      <c r="I3" s="716" t="s">
        <v>96</v>
      </c>
      <c r="J3" s="717"/>
      <c r="K3" s="716" t="s">
        <v>94</v>
      </c>
      <c r="L3" s="716"/>
      <c r="M3" s="716" t="s">
        <v>95</v>
      </c>
      <c r="N3" s="716"/>
      <c r="O3" s="716" t="s">
        <v>96</v>
      </c>
      <c r="P3" s="716"/>
      <c r="Q3" s="718" t="s">
        <v>94</v>
      </c>
      <c r="R3" s="716"/>
      <c r="S3" s="716" t="s">
        <v>95</v>
      </c>
      <c r="T3" s="716"/>
      <c r="U3" s="716" t="s">
        <v>96</v>
      </c>
      <c r="V3" s="716"/>
      <c r="W3" s="718" t="s">
        <v>94</v>
      </c>
      <c r="X3" s="716"/>
      <c r="Y3" s="716" t="s">
        <v>95</v>
      </c>
      <c r="Z3" s="716"/>
      <c r="AA3" s="716" t="s">
        <v>96</v>
      </c>
      <c r="AB3" s="716"/>
      <c r="AC3" s="95" t="s">
        <v>94</v>
      </c>
      <c r="AD3" s="88" t="s">
        <v>95</v>
      </c>
      <c r="AE3" s="88" t="s">
        <v>96</v>
      </c>
      <c r="AF3" s="82"/>
      <c r="AG3" s="81"/>
      <c r="AH3" s="81"/>
      <c r="AI3" s="718" t="s">
        <v>94</v>
      </c>
      <c r="AJ3" s="716"/>
      <c r="AK3" s="716" t="s">
        <v>95</v>
      </c>
      <c r="AL3" s="716"/>
      <c r="AM3" s="716" t="s">
        <v>96</v>
      </c>
      <c r="AN3" s="716"/>
      <c r="AO3" s="718" t="s">
        <v>94</v>
      </c>
      <c r="AP3" s="716"/>
      <c r="AQ3" s="716" t="s">
        <v>95</v>
      </c>
      <c r="AR3" s="716"/>
      <c r="AS3" s="716" t="s">
        <v>96</v>
      </c>
      <c r="AT3" s="717"/>
      <c r="AU3" s="718" t="s">
        <v>94</v>
      </c>
      <c r="AV3" s="716"/>
      <c r="AW3" s="716" t="s">
        <v>95</v>
      </c>
      <c r="AX3" s="716"/>
      <c r="AY3" s="716" t="s">
        <v>96</v>
      </c>
      <c r="AZ3" s="717"/>
      <c r="BA3" s="718" t="s">
        <v>94</v>
      </c>
      <c r="BB3" s="716"/>
      <c r="BC3" s="716" t="s">
        <v>95</v>
      </c>
      <c r="BD3" s="716"/>
      <c r="BE3" s="716" t="s">
        <v>96</v>
      </c>
      <c r="BF3" s="716"/>
    </row>
    <row r="4" spans="1:58" ht="40.049999999999997" hidden="1" customHeight="1" x14ac:dyDescent="0.4">
      <c r="A4" s="82" t="s">
        <v>51</v>
      </c>
      <c r="B4" s="539" t="s">
        <v>92</v>
      </c>
      <c r="C4" s="539" t="s">
        <v>93</v>
      </c>
      <c r="D4" s="81"/>
      <c r="E4" s="194" t="s">
        <v>105</v>
      </c>
      <c r="F4" s="197" t="s">
        <v>108</v>
      </c>
      <c r="G4" s="193" t="s">
        <v>106</v>
      </c>
      <c r="H4" s="197" t="s">
        <v>109</v>
      </c>
      <c r="I4" s="193" t="s">
        <v>107</v>
      </c>
      <c r="J4" s="201" t="s">
        <v>110</v>
      </c>
      <c r="K4" s="193" t="s">
        <v>178</v>
      </c>
      <c r="L4" s="197" t="s">
        <v>179</v>
      </c>
      <c r="M4" s="193" t="s">
        <v>180</v>
      </c>
      <c r="N4" s="197" t="s">
        <v>181</v>
      </c>
      <c r="O4" s="193" t="s">
        <v>182</v>
      </c>
      <c r="P4" s="197" t="s">
        <v>183</v>
      </c>
      <c r="Q4" s="194" t="s">
        <v>111</v>
      </c>
      <c r="R4" s="197" t="s">
        <v>112</v>
      </c>
      <c r="S4" s="193" t="s">
        <v>113</v>
      </c>
      <c r="T4" s="197" t="s">
        <v>114</v>
      </c>
      <c r="U4" s="193" t="s">
        <v>115</v>
      </c>
      <c r="V4" s="197" t="s">
        <v>116</v>
      </c>
      <c r="W4" s="193" t="s">
        <v>117</v>
      </c>
      <c r="X4" s="197" t="s">
        <v>118</v>
      </c>
      <c r="Y4" s="193" t="s">
        <v>119</v>
      </c>
      <c r="Z4" s="197" t="s">
        <v>120</v>
      </c>
      <c r="AA4" s="193" t="s">
        <v>121</v>
      </c>
      <c r="AB4" s="197" t="s">
        <v>122</v>
      </c>
      <c r="AC4" s="95" t="s">
        <v>123</v>
      </c>
      <c r="AD4" s="88" t="s">
        <v>124</v>
      </c>
      <c r="AE4" s="88" t="s">
        <v>125</v>
      </c>
      <c r="AF4" s="82" t="s">
        <v>51</v>
      </c>
      <c r="AG4" s="81" t="s">
        <v>92</v>
      </c>
      <c r="AH4" s="81" t="s">
        <v>93</v>
      </c>
      <c r="AI4" s="193" t="s">
        <v>126</v>
      </c>
      <c r="AJ4" s="197" t="s">
        <v>127</v>
      </c>
      <c r="AK4" s="193" t="s">
        <v>128</v>
      </c>
      <c r="AL4" s="197" t="s">
        <v>129</v>
      </c>
      <c r="AM4" s="193" t="s">
        <v>130</v>
      </c>
      <c r="AN4" s="197" t="s">
        <v>131</v>
      </c>
      <c r="AO4" s="194" t="s">
        <v>132</v>
      </c>
      <c r="AP4" s="197" t="s">
        <v>133</v>
      </c>
      <c r="AQ4" s="193" t="s">
        <v>134</v>
      </c>
      <c r="AR4" s="197" t="s">
        <v>135</v>
      </c>
      <c r="AS4" s="193" t="s">
        <v>136</v>
      </c>
      <c r="AT4" s="201" t="s">
        <v>137</v>
      </c>
      <c r="AU4" s="193" t="s">
        <v>138</v>
      </c>
      <c r="AV4" s="197" t="s">
        <v>139</v>
      </c>
      <c r="AW4" s="193" t="s">
        <v>140</v>
      </c>
      <c r="AX4" s="197" t="s">
        <v>141</v>
      </c>
      <c r="AY4" s="193" t="s">
        <v>142</v>
      </c>
      <c r="AZ4" s="197" t="s">
        <v>143</v>
      </c>
      <c r="BA4" s="194" t="s">
        <v>144</v>
      </c>
      <c r="BB4" s="197" t="s">
        <v>145</v>
      </c>
      <c r="BC4" s="193" t="s">
        <v>146</v>
      </c>
      <c r="BD4" s="197" t="s">
        <v>147</v>
      </c>
      <c r="BE4" s="193" t="s">
        <v>148</v>
      </c>
      <c r="BF4" s="197" t="s">
        <v>149</v>
      </c>
    </row>
    <row r="5" spans="1:58" ht="12.75" x14ac:dyDescent="0.35">
      <c r="A5" s="272" t="str">
        <f t="shared" ref="A5:A25" si="0">VLOOKUP(D5,VL_2020,2,FALSE)</f>
        <v xml:space="preserve">Spectrum 6228 </v>
      </c>
      <c r="B5" s="557" t="str">
        <f t="shared" ref="B5:B25" si="1">VLOOKUP(D5,VL_2020,3,FALSE)</f>
        <v>None</v>
      </c>
      <c r="C5" s="557" t="str">
        <f t="shared" ref="C5:C25" si="2">VLOOKUP(D5,VL_2020,4,FALSE)</f>
        <v>None</v>
      </c>
      <c r="D5" s="584" t="s">
        <v>517</v>
      </c>
      <c r="E5" s="333">
        <v>214.13</v>
      </c>
      <c r="F5" s="137" t="s">
        <v>103</v>
      </c>
      <c r="G5" s="334"/>
      <c r="H5" s="137"/>
      <c r="I5" s="334"/>
      <c r="J5" s="137"/>
      <c r="K5" s="335">
        <v>17.033300000000001</v>
      </c>
      <c r="L5" s="137" t="s">
        <v>334</v>
      </c>
      <c r="M5" s="336"/>
      <c r="N5" s="137"/>
      <c r="O5" s="336"/>
      <c r="P5" s="137"/>
      <c r="Q5" s="333">
        <v>114</v>
      </c>
      <c r="R5" s="137" t="s">
        <v>103</v>
      </c>
      <c r="S5" s="334"/>
      <c r="T5" s="137"/>
      <c r="U5" s="334"/>
      <c r="V5" s="137"/>
      <c r="W5" s="333">
        <v>48.333300000000001</v>
      </c>
      <c r="X5" s="137" t="s">
        <v>103</v>
      </c>
      <c r="Y5" s="334"/>
      <c r="Z5" s="137"/>
      <c r="AA5" s="334"/>
      <c r="AB5" s="137"/>
      <c r="AC5" s="85">
        <v>0</v>
      </c>
      <c r="AD5" s="86"/>
      <c r="AE5" s="86"/>
      <c r="AF5" s="83" t="str">
        <f t="shared" ref="AF5:AF25" si="3">A5</f>
        <v xml:space="preserve">Spectrum 6228 </v>
      </c>
      <c r="AG5" s="84" t="str">
        <f t="shared" ref="AG5:AG25" si="4">B5</f>
        <v>None</v>
      </c>
      <c r="AH5" s="84" t="str">
        <f t="shared" ref="AH5:AH25" si="5">C5</f>
        <v>None</v>
      </c>
      <c r="AI5" s="335">
        <v>53.333300000000001</v>
      </c>
      <c r="AJ5" s="304" t="s">
        <v>103</v>
      </c>
      <c r="AK5" s="336"/>
      <c r="AL5" s="304"/>
      <c r="AM5" s="336"/>
      <c r="AN5" s="305"/>
      <c r="AO5" s="335">
        <v>8.0032999999999994</v>
      </c>
      <c r="AP5" s="304" t="s">
        <v>103</v>
      </c>
      <c r="AQ5" s="336"/>
      <c r="AR5" s="304"/>
      <c r="AS5" s="336"/>
      <c r="AT5" s="305"/>
      <c r="AU5" s="335">
        <v>3.55</v>
      </c>
      <c r="AV5" s="304" t="s">
        <v>103</v>
      </c>
      <c r="AW5" s="336"/>
      <c r="AX5" s="304"/>
      <c r="AY5" s="336"/>
      <c r="AZ5" s="305"/>
      <c r="BA5" s="335">
        <v>73.23</v>
      </c>
      <c r="BB5" s="304" t="s">
        <v>103</v>
      </c>
      <c r="BC5" s="336"/>
      <c r="BD5" s="304"/>
      <c r="BE5" s="336"/>
      <c r="BF5" s="304"/>
    </row>
    <row r="6" spans="1:58" ht="12.75" x14ac:dyDescent="0.35">
      <c r="A6" s="47" t="str">
        <f t="shared" si="0"/>
        <v xml:space="preserve">Warren Seed DS 4878* </v>
      </c>
      <c r="B6" s="529" t="str">
        <f t="shared" si="1"/>
        <v>RR, LL</v>
      </c>
      <c r="C6" s="529" t="str">
        <f t="shared" si="2"/>
        <v>HX1,YGCB</v>
      </c>
      <c r="D6" s="280" t="s">
        <v>317</v>
      </c>
      <c r="E6" s="125">
        <v>211.87</v>
      </c>
      <c r="F6" s="126" t="s">
        <v>103</v>
      </c>
      <c r="G6" s="128">
        <v>254.26</v>
      </c>
      <c r="H6" s="126" t="s">
        <v>103</v>
      </c>
      <c r="I6" s="128"/>
      <c r="J6" s="126"/>
      <c r="K6" s="302">
        <v>18.0167</v>
      </c>
      <c r="L6" s="126" t="s">
        <v>104</v>
      </c>
      <c r="M6" s="307">
        <v>17.273299999999999</v>
      </c>
      <c r="N6" s="126" t="s">
        <v>339</v>
      </c>
      <c r="O6" s="307"/>
      <c r="P6" s="126"/>
      <c r="Q6" s="125">
        <v>110</v>
      </c>
      <c r="R6" s="126" t="s">
        <v>103</v>
      </c>
      <c r="S6" s="128">
        <v>117.17</v>
      </c>
      <c r="T6" s="126" t="s">
        <v>103</v>
      </c>
      <c r="U6" s="128"/>
      <c r="V6" s="126"/>
      <c r="W6" s="125">
        <v>46</v>
      </c>
      <c r="X6" s="126" t="s">
        <v>103</v>
      </c>
      <c r="Y6" s="128">
        <v>47.333300000000001</v>
      </c>
      <c r="Z6" s="126" t="s">
        <v>103</v>
      </c>
      <c r="AA6" s="128"/>
      <c r="AB6" s="126"/>
      <c r="AC6" s="62">
        <v>0</v>
      </c>
      <c r="AD6" s="46">
        <v>0</v>
      </c>
      <c r="AE6" s="46"/>
      <c r="AF6" s="47" t="str">
        <f t="shared" si="3"/>
        <v xml:space="preserve">Warren Seed DS 4878* </v>
      </c>
      <c r="AG6" s="48" t="str">
        <f t="shared" si="4"/>
        <v>RR, LL</v>
      </c>
      <c r="AH6" s="48" t="str">
        <f t="shared" si="5"/>
        <v>HX1,YGCB</v>
      </c>
      <c r="AI6" s="298">
        <v>53.8</v>
      </c>
      <c r="AJ6" s="311" t="s">
        <v>103</v>
      </c>
      <c r="AK6" s="301">
        <v>53.916699999999999</v>
      </c>
      <c r="AL6" s="311" t="s">
        <v>103</v>
      </c>
      <c r="AM6" s="301"/>
      <c r="AN6" s="312"/>
      <c r="AO6" s="298">
        <v>8.0832999999999995</v>
      </c>
      <c r="AP6" s="311" t="s">
        <v>103</v>
      </c>
      <c r="AQ6" s="301">
        <v>8.4232999999999993</v>
      </c>
      <c r="AR6" s="311" t="s">
        <v>103</v>
      </c>
      <c r="AS6" s="301"/>
      <c r="AT6" s="312"/>
      <c r="AU6" s="298">
        <v>3.4666999999999999</v>
      </c>
      <c r="AV6" s="311" t="s">
        <v>103</v>
      </c>
      <c r="AW6" s="301">
        <v>3.6032999999999999</v>
      </c>
      <c r="AX6" s="311" t="s">
        <v>570</v>
      </c>
      <c r="AY6" s="301"/>
      <c r="AZ6" s="312"/>
      <c r="BA6" s="298">
        <v>72.866699999999994</v>
      </c>
      <c r="BB6" s="311" t="s">
        <v>103</v>
      </c>
      <c r="BC6" s="301">
        <v>73.004999999999995</v>
      </c>
      <c r="BD6" s="311" t="s">
        <v>103</v>
      </c>
      <c r="BE6" s="301"/>
      <c r="BF6" s="311"/>
    </row>
    <row r="7" spans="1:58" ht="12.75" x14ac:dyDescent="0.35">
      <c r="A7" s="47" t="str">
        <f t="shared" si="0"/>
        <v>Warren Seed DS 5383</v>
      </c>
      <c r="B7" s="529" t="str">
        <f t="shared" si="1"/>
        <v>RR, LL </v>
      </c>
      <c r="C7" s="529" t="str">
        <f t="shared" si="2"/>
        <v>HX1,YGCB</v>
      </c>
      <c r="D7" s="280" t="s">
        <v>525</v>
      </c>
      <c r="E7" s="281">
        <v>208.7</v>
      </c>
      <c r="F7" s="282" t="s">
        <v>103</v>
      </c>
      <c r="G7" s="283"/>
      <c r="H7" s="282"/>
      <c r="I7" s="283"/>
      <c r="J7" s="282"/>
      <c r="K7" s="298">
        <v>17</v>
      </c>
      <c r="L7" s="282" t="s">
        <v>334</v>
      </c>
      <c r="M7" s="301"/>
      <c r="N7" s="282"/>
      <c r="O7" s="301"/>
      <c r="P7" s="282"/>
      <c r="Q7" s="281">
        <v>118</v>
      </c>
      <c r="R7" s="282" t="s">
        <v>103</v>
      </c>
      <c r="S7" s="283"/>
      <c r="T7" s="282"/>
      <c r="U7" s="283"/>
      <c r="V7" s="282"/>
      <c r="W7" s="281">
        <v>46.333300000000001</v>
      </c>
      <c r="X7" s="282" t="s">
        <v>103</v>
      </c>
      <c r="Y7" s="283"/>
      <c r="Z7" s="282"/>
      <c r="AA7" s="283"/>
      <c r="AB7" s="282"/>
      <c r="AC7" s="285">
        <v>0.32679738559999999</v>
      </c>
      <c r="AD7" s="286"/>
      <c r="AE7" s="286"/>
      <c r="AF7" s="280" t="str">
        <f t="shared" si="3"/>
        <v>Warren Seed DS 5383</v>
      </c>
      <c r="AG7" s="280" t="str">
        <f t="shared" si="4"/>
        <v>RR, LL </v>
      </c>
      <c r="AH7" s="280" t="str">
        <f t="shared" si="5"/>
        <v>HX1,YGCB</v>
      </c>
      <c r="AI7" s="298">
        <v>53.8</v>
      </c>
      <c r="AJ7" s="311" t="s">
        <v>103</v>
      </c>
      <c r="AK7" s="301"/>
      <c r="AL7" s="311"/>
      <c r="AM7" s="301"/>
      <c r="AN7" s="312"/>
      <c r="AO7" s="298">
        <v>8.2033000000000005</v>
      </c>
      <c r="AP7" s="311" t="s">
        <v>103</v>
      </c>
      <c r="AQ7" s="301"/>
      <c r="AR7" s="311"/>
      <c r="AS7" s="301"/>
      <c r="AT7" s="312"/>
      <c r="AU7" s="298">
        <v>3.5232999999999999</v>
      </c>
      <c r="AV7" s="311" t="s">
        <v>103</v>
      </c>
      <c r="AW7" s="301"/>
      <c r="AX7" s="311"/>
      <c r="AY7" s="301"/>
      <c r="AZ7" s="312"/>
      <c r="BA7" s="298">
        <v>73.083299999999994</v>
      </c>
      <c r="BB7" s="311" t="s">
        <v>103</v>
      </c>
      <c r="BC7" s="301"/>
      <c r="BD7" s="311"/>
      <c r="BE7" s="301"/>
      <c r="BF7" s="311"/>
    </row>
    <row r="8" spans="1:58" ht="12.75" x14ac:dyDescent="0.35">
      <c r="A8" s="513" t="str">
        <f t="shared" si="0"/>
        <v xml:space="preserve">Dyna-Gro D52VC63 </v>
      </c>
      <c r="B8" s="528" t="str">
        <f t="shared" si="1"/>
        <v>RR</v>
      </c>
      <c r="C8" s="528" t="str">
        <f t="shared" si="2"/>
        <v>VT2P</v>
      </c>
      <c r="D8" s="511" t="s">
        <v>514</v>
      </c>
      <c r="E8" s="281">
        <v>205.84</v>
      </c>
      <c r="F8" s="585" t="s">
        <v>103</v>
      </c>
      <c r="G8" s="565"/>
      <c r="H8" s="585"/>
      <c r="I8" s="565"/>
      <c r="J8" s="585"/>
      <c r="K8" s="298">
        <v>17.03</v>
      </c>
      <c r="L8" s="585" t="s">
        <v>334</v>
      </c>
      <c r="M8" s="586"/>
      <c r="N8" s="585"/>
      <c r="O8" s="586"/>
      <c r="P8" s="585"/>
      <c r="Q8" s="281">
        <v>117.33</v>
      </c>
      <c r="R8" s="585" t="s">
        <v>103</v>
      </c>
      <c r="S8" s="565"/>
      <c r="T8" s="585"/>
      <c r="U8" s="565"/>
      <c r="V8" s="585"/>
      <c r="W8" s="281">
        <v>48.333300000000001</v>
      </c>
      <c r="X8" s="585" t="s">
        <v>103</v>
      </c>
      <c r="Y8" s="565"/>
      <c r="Z8" s="585"/>
      <c r="AA8" s="565"/>
      <c r="AB8" s="585"/>
      <c r="AC8" s="285">
        <v>2.5667004389999999</v>
      </c>
      <c r="AD8" s="597"/>
      <c r="AE8" s="597"/>
      <c r="AF8" s="611" t="str">
        <f t="shared" si="3"/>
        <v xml:space="preserve">Dyna-Gro D52VC63 </v>
      </c>
      <c r="AG8" s="611" t="str">
        <f t="shared" si="4"/>
        <v>RR</v>
      </c>
      <c r="AH8" s="611" t="str">
        <f t="shared" si="5"/>
        <v>VT2P</v>
      </c>
      <c r="AI8" s="302">
        <v>52.566699999999997</v>
      </c>
      <c r="AJ8" s="613" t="s">
        <v>103</v>
      </c>
      <c r="AK8" s="587"/>
      <c r="AL8" s="613"/>
      <c r="AM8" s="587"/>
      <c r="AN8" s="306"/>
      <c r="AO8" s="302">
        <v>8.08</v>
      </c>
      <c r="AP8" s="613" t="s">
        <v>103</v>
      </c>
      <c r="AQ8" s="587"/>
      <c r="AR8" s="613"/>
      <c r="AS8" s="587"/>
      <c r="AT8" s="306"/>
      <c r="AU8" s="302">
        <v>3.6366999999999998</v>
      </c>
      <c r="AV8" s="613" t="s">
        <v>103</v>
      </c>
      <c r="AW8" s="587"/>
      <c r="AX8" s="613"/>
      <c r="AY8" s="587"/>
      <c r="AZ8" s="306"/>
      <c r="BA8" s="302">
        <v>72.760000000000005</v>
      </c>
      <c r="BB8" s="613" t="s">
        <v>103</v>
      </c>
      <c r="BC8" s="587"/>
      <c r="BD8" s="613"/>
      <c r="BE8" s="587"/>
      <c r="BF8" s="613"/>
    </row>
    <row r="9" spans="1:58" ht="12.75" x14ac:dyDescent="0.35">
      <c r="A9" s="47" t="str">
        <f t="shared" si="0"/>
        <v>Revere 1398 VT2P</v>
      </c>
      <c r="B9" s="529" t="str">
        <f t="shared" si="1"/>
        <v>RR</v>
      </c>
      <c r="C9" s="529" t="str">
        <f t="shared" si="2"/>
        <v>VT2P</v>
      </c>
      <c r="D9" s="48" t="s">
        <v>219</v>
      </c>
      <c r="E9" s="125">
        <v>203.98</v>
      </c>
      <c r="F9" s="126" t="s">
        <v>103</v>
      </c>
      <c r="G9" s="128">
        <v>235.08</v>
      </c>
      <c r="H9" s="126" t="s">
        <v>570</v>
      </c>
      <c r="I9" s="128">
        <v>236.85</v>
      </c>
      <c r="J9" s="126" t="s">
        <v>104</v>
      </c>
      <c r="K9" s="302">
        <v>17.866700000000002</v>
      </c>
      <c r="L9" s="126" t="s">
        <v>328</v>
      </c>
      <c r="M9" s="307">
        <v>17.414999999999999</v>
      </c>
      <c r="N9" s="126" t="s">
        <v>104</v>
      </c>
      <c r="O9" s="307">
        <v>17.833300000000001</v>
      </c>
      <c r="P9" s="126" t="s">
        <v>103</v>
      </c>
      <c r="Q9" s="125">
        <v>119</v>
      </c>
      <c r="R9" s="126" t="s">
        <v>103</v>
      </c>
      <c r="S9" s="128">
        <v>119.5</v>
      </c>
      <c r="T9" s="126" t="s">
        <v>103</v>
      </c>
      <c r="U9" s="128">
        <v>113.78</v>
      </c>
      <c r="V9" s="126" t="s">
        <v>103</v>
      </c>
      <c r="W9" s="125">
        <v>47</v>
      </c>
      <c r="X9" s="126" t="s">
        <v>103</v>
      </c>
      <c r="Y9" s="128">
        <v>49</v>
      </c>
      <c r="Z9" s="126" t="s">
        <v>103</v>
      </c>
      <c r="AA9" s="128">
        <v>46.555599999999998</v>
      </c>
      <c r="AB9" s="126" t="s">
        <v>103</v>
      </c>
      <c r="AC9" s="62">
        <v>0</v>
      </c>
      <c r="AD9" s="46">
        <v>0</v>
      </c>
      <c r="AE9" s="46">
        <v>0</v>
      </c>
      <c r="AF9" s="47" t="str">
        <f t="shared" si="3"/>
        <v>Revere 1398 VT2P</v>
      </c>
      <c r="AG9" s="48" t="str">
        <f t="shared" si="4"/>
        <v>RR</v>
      </c>
      <c r="AH9" s="48" t="str">
        <f t="shared" si="5"/>
        <v>VT2P</v>
      </c>
      <c r="AI9" s="298">
        <v>50.033299999999997</v>
      </c>
      <c r="AJ9" s="311" t="s">
        <v>103</v>
      </c>
      <c r="AK9" s="301">
        <v>53.521799999999999</v>
      </c>
      <c r="AL9" s="311" t="s">
        <v>103</v>
      </c>
      <c r="AM9" s="301">
        <v>54.626199999999997</v>
      </c>
      <c r="AN9" s="312" t="s">
        <v>103</v>
      </c>
      <c r="AO9" s="298">
        <v>7.9066999999999998</v>
      </c>
      <c r="AP9" s="311" t="s">
        <v>103</v>
      </c>
      <c r="AQ9" s="301">
        <v>8.5417000000000005</v>
      </c>
      <c r="AR9" s="311" t="s">
        <v>103</v>
      </c>
      <c r="AS9" s="301">
        <v>8.8491</v>
      </c>
      <c r="AT9" s="312" t="s">
        <v>103</v>
      </c>
      <c r="AU9" s="298">
        <v>3.5632999999999999</v>
      </c>
      <c r="AV9" s="311" t="s">
        <v>103</v>
      </c>
      <c r="AW9" s="301">
        <v>3.66</v>
      </c>
      <c r="AX9" s="311" t="s">
        <v>328</v>
      </c>
      <c r="AY9" s="301">
        <v>4.0698999999999996</v>
      </c>
      <c r="AZ9" s="312" t="s">
        <v>103</v>
      </c>
      <c r="BA9" s="298">
        <v>73.846699999999998</v>
      </c>
      <c r="BB9" s="311" t="s">
        <v>103</v>
      </c>
      <c r="BC9" s="301">
        <v>73.093299999999999</v>
      </c>
      <c r="BD9" s="311" t="s">
        <v>103</v>
      </c>
      <c r="BE9" s="301">
        <v>72.796400000000006</v>
      </c>
      <c r="BF9" s="311" t="s">
        <v>103</v>
      </c>
    </row>
    <row r="10" spans="1:58" ht="12.75" x14ac:dyDescent="0.35">
      <c r="A10" s="280" t="str">
        <f t="shared" si="0"/>
        <v xml:space="preserve">Warren Seed DS 5250* </v>
      </c>
      <c r="B10" s="530" t="str">
        <f t="shared" si="1"/>
        <v>RR, LL</v>
      </c>
      <c r="C10" s="530" t="str">
        <f t="shared" si="2"/>
        <v>HX1,YGCB</v>
      </c>
      <c r="D10" s="280" t="s">
        <v>318</v>
      </c>
      <c r="E10" s="125">
        <v>203.15</v>
      </c>
      <c r="F10" s="126" t="s">
        <v>103</v>
      </c>
      <c r="G10" s="128">
        <v>255.12</v>
      </c>
      <c r="H10" s="126" t="s">
        <v>103</v>
      </c>
      <c r="I10" s="128"/>
      <c r="J10" s="126"/>
      <c r="K10" s="302">
        <v>15.64</v>
      </c>
      <c r="L10" s="126" t="s">
        <v>14</v>
      </c>
      <c r="M10" s="307">
        <v>16.515000000000001</v>
      </c>
      <c r="N10" s="126" t="s">
        <v>252</v>
      </c>
      <c r="O10" s="307"/>
      <c r="P10" s="126"/>
      <c r="Q10" s="125">
        <v>118.67</v>
      </c>
      <c r="R10" s="126" t="s">
        <v>103</v>
      </c>
      <c r="S10" s="128">
        <v>123.67</v>
      </c>
      <c r="T10" s="126" t="s">
        <v>103</v>
      </c>
      <c r="U10" s="128"/>
      <c r="V10" s="126"/>
      <c r="W10" s="125">
        <v>49.333300000000001</v>
      </c>
      <c r="X10" s="126" t="s">
        <v>103</v>
      </c>
      <c r="Y10" s="128">
        <v>50</v>
      </c>
      <c r="Z10" s="126" t="s">
        <v>103</v>
      </c>
      <c r="AA10" s="128"/>
      <c r="AB10" s="126"/>
      <c r="AC10" s="62">
        <v>0</v>
      </c>
      <c r="AD10" s="46">
        <v>0</v>
      </c>
      <c r="AE10" s="46"/>
      <c r="AF10" s="47" t="str">
        <f t="shared" si="3"/>
        <v xml:space="preserve">Warren Seed DS 5250* </v>
      </c>
      <c r="AG10" s="48" t="str">
        <f t="shared" si="4"/>
        <v>RR, LL</v>
      </c>
      <c r="AH10" s="48" t="str">
        <f t="shared" si="5"/>
        <v>HX1,YGCB</v>
      </c>
      <c r="AI10" s="298">
        <v>51.333300000000001</v>
      </c>
      <c r="AJ10" s="311" t="s">
        <v>103</v>
      </c>
      <c r="AK10" s="301">
        <v>53.566699999999997</v>
      </c>
      <c r="AL10" s="311" t="s">
        <v>103</v>
      </c>
      <c r="AM10" s="301"/>
      <c r="AN10" s="312"/>
      <c r="AO10" s="298">
        <v>7.7533000000000003</v>
      </c>
      <c r="AP10" s="311" t="s">
        <v>103</v>
      </c>
      <c r="AQ10" s="301">
        <v>8.2850000000000001</v>
      </c>
      <c r="AR10" s="311" t="s">
        <v>103</v>
      </c>
      <c r="AS10" s="301"/>
      <c r="AT10" s="312"/>
      <c r="AU10" s="298">
        <v>3.5632999999999999</v>
      </c>
      <c r="AV10" s="311" t="s">
        <v>103</v>
      </c>
      <c r="AW10" s="301">
        <v>3.5583</v>
      </c>
      <c r="AX10" s="311" t="s">
        <v>252</v>
      </c>
      <c r="AY10" s="301"/>
      <c r="AZ10" s="312"/>
      <c r="BA10" s="298">
        <v>72.366699999999994</v>
      </c>
      <c r="BB10" s="311" t="s">
        <v>103</v>
      </c>
      <c r="BC10" s="301">
        <v>72.98</v>
      </c>
      <c r="BD10" s="311" t="s">
        <v>103</v>
      </c>
      <c r="BE10" s="301"/>
      <c r="BF10" s="311"/>
    </row>
    <row r="11" spans="1:58" ht="12.75" x14ac:dyDescent="0.35">
      <c r="A11" s="280" t="str">
        <f t="shared" si="0"/>
        <v xml:space="preserve">Dyna-Gro D50VC09 </v>
      </c>
      <c r="B11" s="530" t="str">
        <f t="shared" si="1"/>
        <v>RR</v>
      </c>
      <c r="C11" s="530" t="str">
        <f t="shared" si="2"/>
        <v>VT2P</v>
      </c>
      <c r="D11" s="48" t="s">
        <v>316</v>
      </c>
      <c r="E11" s="125">
        <v>200.43</v>
      </c>
      <c r="F11" s="126" t="s">
        <v>103</v>
      </c>
      <c r="G11" s="128">
        <v>242.34</v>
      </c>
      <c r="H11" s="126" t="s">
        <v>328</v>
      </c>
      <c r="I11" s="128"/>
      <c r="J11" s="126"/>
      <c r="K11" s="302">
        <v>17.170000000000002</v>
      </c>
      <c r="L11" s="126" t="s">
        <v>329</v>
      </c>
      <c r="M11" s="307">
        <v>16.71</v>
      </c>
      <c r="N11" s="126" t="s">
        <v>570</v>
      </c>
      <c r="O11" s="307"/>
      <c r="P11" s="126"/>
      <c r="Q11" s="125">
        <v>116.33</v>
      </c>
      <c r="R11" s="126" t="s">
        <v>103</v>
      </c>
      <c r="S11" s="128">
        <v>116.83</v>
      </c>
      <c r="T11" s="126" t="s">
        <v>103</v>
      </c>
      <c r="U11" s="128"/>
      <c r="V11" s="126"/>
      <c r="W11" s="125">
        <v>46.333300000000001</v>
      </c>
      <c r="X11" s="126" t="s">
        <v>103</v>
      </c>
      <c r="Y11" s="128">
        <v>47.333300000000001</v>
      </c>
      <c r="Z11" s="126" t="s">
        <v>103</v>
      </c>
      <c r="AA11" s="128"/>
      <c r="AB11" s="126"/>
      <c r="AC11" s="62">
        <v>0.303030303</v>
      </c>
      <c r="AD11" s="46">
        <v>0.1515151515</v>
      </c>
      <c r="AE11" s="46"/>
      <c r="AF11" s="47" t="str">
        <f t="shared" si="3"/>
        <v xml:space="preserve">Dyna-Gro D50VC09 </v>
      </c>
      <c r="AG11" s="48" t="str">
        <f t="shared" si="4"/>
        <v>RR</v>
      </c>
      <c r="AH11" s="48" t="str">
        <f t="shared" si="5"/>
        <v>VT2P</v>
      </c>
      <c r="AI11" s="302">
        <v>54.4</v>
      </c>
      <c r="AJ11" s="198" t="s">
        <v>103</v>
      </c>
      <c r="AK11" s="307">
        <v>53.95</v>
      </c>
      <c r="AL11" s="198" t="s">
        <v>103</v>
      </c>
      <c r="AM11" s="307"/>
      <c r="AN11" s="306"/>
      <c r="AO11" s="302">
        <v>7.9333</v>
      </c>
      <c r="AP11" s="198" t="s">
        <v>103</v>
      </c>
      <c r="AQ11" s="307">
        <v>8.4</v>
      </c>
      <c r="AR11" s="198" t="s">
        <v>103</v>
      </c>
      <c r="AS11" s="307"/>
      <c r="AT11" s="306"/>
      <c r="AU11" s="302">
        <v>3.7267000000000001</v>
      </c>
      <c r="AV11" s="198" t="s">
        <v>103</v>
      </c>
      <c r="AW11" s="307">
        <v>3.7117</v>
      </c>
      <c r="AX11" s="198" t="s">
        <v>103</v>
      </c>
      <c r="AY11" s="307"/>
      <c r="AZ11" s="306"/>
      <c r="BA11" s="302">
        <v>72.69</v>
      </c>
      <c r="BB11" s="198" t="s">
        <v>103</v>
      </c>
      <c r="BC11" s="307">
        <v>72.933300000000003</v>
      </c>
      <c r="BD11" s="198" t="s">
        <v>103</v>
      </c>
      <c r="BE11" s="307"/>
      <c r="BF11" s="198"/>
    </row>
    <row r="12" spans="1:58" ht="12.75" x14ac:dyDescent="0.35">
      <c r="A12" s="280" t="str">
        <f t="shared" si="0"/>
        <v xml:space="preserve">Dyna-Gro D52DC82 </v>
      </c>
      <c r="B12" s="530" t="str">
        <f t="shared" si="1"/>
        <v>RR</v>
      </c>
      <c r="C12" s="530" t="str">
        <f t="shared" si="2"/>
        <v>VT2P</v>
      </c>
      <c r="D12" s="48" t="s">
        <v>521</v>
      </c>
      <c r="E12" s="281">
        <v>198.48</v>
      </c>
      <c r="F12" s="282" t="s">
        <v>103</v>
      </c>
      <c r="G12" s="283"/>
      <c r="H12" s="282"/>
      <c r="I12" s="283"/>
      <c r="J12" s="282"/>
      <c r="K12" s="298">
        <v>17.8767</v>
      </c>
      <c r="L12" s="282" t="s">
        <v>328</v>
      </c>
      <c r="M12" s="301"/>
      <c r="N12" s="282"/>
      <c r="O12" s="301"/>
      <c r="P12" s="282"/>
      <c r="Q12" s="281">
        <v>116</v>
      </c>
      <c r="R12" s="282" t="s">
        <v>103</v>
      </c>
      <c r="S12" s="283"/>
      <c r="T12" s="282"/>
      <c r="U12" s="283"/>
      <c r="V12" s="282"/>
      <c r="W12" s="281">
        <v>46</v>
      </c>
      <c r="X12" s="282" t="s">
        <v>103</v>
      </c>
      <c r="Y12" s="283"/>
      <c r="Z12" s="282"/>
      <c r="AA12" s="283"/>
      <c r="AB12" s="282"/>
      <c r="AC12" s="285">
        <v>0.36630036630000001</v>
      </c>
      <c r="AD12" s="286"/>
      <c r="AE12" s="286"/>
      <c r="AF12" s="280" t="str">
        <f t="shared" si="3"/>
        <v xml:space="preserve">Dyna-Gro D52DC82 </v>
      </c>
      <c r="AG12" s="280" t="str">
        <f t="shared" si="4"/>
        <v>RR</v>
      </c>
      <c r="AH12" s="280" t="str">
        <f t="shared" si="5"/>
        <v>VT2P</v>
      </c>
      <c r="AI12" s="298">
        <v>54.366700000000002</v>
      </c>
      <c r="AJ12" s="311" t="s">
        <v>103</v>
      </c>
      <c r="AK12" s="301"/>
      <c r="AL12" s="311"/>
      <c r="AM12" s="301"/>
      <c r="AN12" s="312"/>
      <c r="AO12" s="298">
        <v>7.97</v>
      </c>
      <c r="AP12" s="311" t="s">
        <v>103</v>
      </c>
      <c r="AQ12" s="301"/>
      <c r="AR12" s="311"/>
      <c r="AS12" s="301"/>
      <c r="AT12" s="312"/>
      <c r="AU12" s="298">
        <v>3.6433</v>
      </c>
      <c r="AV12" s="311" t="s">
        <v>103</v>
      </c>
      <c r="AW12" s="301"/>
      <c r="AX12" s="311"/>
      <c r="AY12" s="301"/>
      <c r="AZ12" s="312"/>
      <c r="BA12" s="298">
        <v>73.13</v>
      </c>
      <c r="BB12" s="311" t="s">
        <v>103</v>
      </c>
      <c r="BC12" s="301"/>
      <c r="BD12" s="311"/>
      <c r="BE12" s="301"/>
      <c r="BF12" s="311"/>
    </row>
    <row r="13" spans="1:58" ht="12.75" x14ac:dyDescent="0.35">
      <c r="A13" s="280" t="str">
        <f t="shared" si="0"/>
        <v>Revere 1307 TC</v>
      </c>
      <c r="B13" s="530" t="str">
        <f t="shared" si="1"/>
        <v>RR</v>
      </c>
      <c r="C13" s="530" t="str">
        <f t="shared" si="2"/>
        <v>TRE</v>
      </c>
      <c r="D13" s="280" t="s">
        <v>221</v>
      </c>
      <c r="E13" s="125">
        <v>198.4</v>
      </c>
      <c r="F13" s="126" t="s">
        <v>103</v>
      </c>
      <c r="G13" s="128">
        <v>246.5</v>
      </c>
      <c r="H13" s="126" t="s">
        <v>104</v>
      </c>
      <c r="I13" s="128">
        <v>254.63</v>
      </c>
      <c r="J13" s="126" t="s">
        <v>103</v>
      </c>
      <c r="K13" s="302">
        <v>17.756699999999999</v>
      </c>
      <c r="L13" s="126" t="s">
        <v>328</v>
      </c>
      <c r="M13" s="307">
        <v>17.188300000000002</v>
      </c>
      <c r="N13" s="126" t="s">
        <v>570</v>
      </c>
      <c r="O13" s="307">
        <v>17.255600000000001</v>
      </c>
      <c r="P13" s="126" t="s">
        <v>104</v>
      </c>
      <c r="Q13" s="125">
        <v>117.67</v>
      </c>
      <c r="R13" s="126" t="s">
        <v>103</v>
      </c>
      <c r="S13" s="128">
        <v>117.67</v>
      </c>
      <c r="T13" s="126" t="s">
        <v>103</v>
      </c>
      <c r="U13" s="128">
        <v>112.7</v>
      </c>
      <c r="V13" s="126" t="s">
        <v>103</v>
      </c>
      <c r="W13" s="125">
        <v>47</v>
      </c>
      <c r="X13" s="126" t="s">
        <v>103</v>
      </c>
      <c r="Y13" s="128">
        <v>49.166699999999999</v>
      </c>
      <c r="Z13" s="126" t="s">
        <v>103</v>
      </c>
      <c r="AA13" s="128">
        <v>45.851900000000001</v>
      </c>
      <c r="AB13" s="126" t="s">
        <v>103</v>
      </c>
      <c r="AC13" s="62">
        <v>1.2177328843999999</v>
      </c>
      <c r="AD13" s="46">
        <v>0.60886644219999997</v>
      </c>
      <c r="AE13" s="46">
        <v>0.4059109615</v>
      </c>
      <c r="AF13" s="47" t="str">
        <f t="shared" si="3"/>
        <v>Revere 1307 TC</v>
      </c>
      <c r="AG13" s="48" t="str">
        <f t="shared" si="4"/>
        <v>RR</v>
      </c>
      <c r="AH13" s="48" t="str">
        <f t="shared" si="5"/>
        <v>TRE</v>
      </c>
      <c r="AI13" s="302">
        <v>56</v>
      </c>
      <c r="AJ13" s="198" t="s">
        <v>103</v>
      </c>
      <c r="AK13" s="307">
        <v>56.916699999999999</v>
      </c>
      <c r="AL13" s="198" t="s">
        <v>103</v>
      </c>
      <c r="AM13" s="307">
        <v>56.622199999999999</v>
      </c>
      <c r="AN13" s="306" t="s">
        <v>103</v>
      </c>
      <c r="AO13" s="302">
        <v>7.7967000000000004</v>
      </c>
      <c r="AP13" s="198" t="s">
        <v>103</v>
      </c>
      <c r="AQ13" s="307">
        <v>8.41</v>
      </c>
      <c r="AR13" s="198" t="s">
        <v>103</v>
      </c>
      <c r="AS13" s="307">
        <v>8.4853000000000005</v>
      </c>
      <c r="AT13" s="306" t="s">
        <v>103</v>
      </c>
      <c r="AU13" s="302">
        <v>3.4666999999999999</v>
      </c>
      <c r="AV13" s="198" t="s">
        <v>103</v>
      </c>
      <c r="AW13" s="307">
        <v>3.5417000000000001</v>
      </c>
      <c r="AX13" s="198" t="s">
        <v>574</v>
      </c>
      <c r="AY13" s="307">
        <v>3.8885000000000001</v>
      </c>
      <c r="AZ13" s="306" t="s">
        <v>103</v>
      </c>
      <c r="BA13" s="302">
        <v>73.146699999999996</v>
      </c>
      <c r="BB13" s="198" t="s">
        <v>103</v>
      </c>
      <c r="BC13" s="307">
        <v>73.241699999999994</v>
      </c>
      <c r="BD13" s="198" t="s">
        <v>103</v>
      </c>
      <c r="BE13" s="307">
        <v>73.013599999999997</v>
      </c>
      <c r="BF13" s="198" t="s">
        <v>103</v>
      </c>
    </row>
    <row r="14" spans="1:58" ht="12.75" x14ac:dyDescent="0.35">
      <c r="A14" s="513" t="str">
        <f t="shared" si="0"/>
        <v>Warren Seed DS 5018**</v>
      </c>
      <c r="B14" s="528" t="str">
        <f t="shared" si="1"/>
        <v>RR, LL </v>
      </c>
      <c r="C14" s="528" t="str">
        <f t="shared" si="2"/>
        <v>HX1,YGCB</v>
      </c>
      <c r="D14" s="280" t="s">
        <v>228</v>
      </c>
      <c r="E14" s="281">
        <v>195.58</v>
      </c>
      <c r="F14" s="282" t="s">
        <v>103</v>
      </c>
      <c r="G14" s="283">
        <v>239.71</v>
      </c>
      <c r="H14" s="282" t="s">
        <v>329</v>
      </c>
      <c r="I14" s="283">
        <v>242.39</v>
      </c>
      <c r="J14" s="282" t="s">
        <v>104</v>
      </c>
      <c r="K14" s="298">
        <v>16.703299999999999</v>
      </c>
      <c r="L14" s="282" t="s">
        <v>340</v>
      </c>
      <c r="M14" s="301">
        <v>16.4117</v>
      </c>
      <c r="N14" s="282" t="s">
        <v>574</v>
      </c>
      <c r="O14" s="301">
        <v>16.177800000000001</v>
      </c>
      <c r="P14" s="282" t="s">
        <v>341</v>
      </c>
      <c r="Q14" s="281">
        <v>117.33</v>
      </c>
      <c r="R14" s="282" t="s">
        <v>103</v>
      </c>
      <c r="S14" s="283">
        <v>120</v>
      </c>
      <c r="T14" s="282" t="s">
        <v>103</v>
      </c>
      <c r="U14" s="283">
        <v>115.37</v>
      </c>
      <c r="V14" s="282" t="s">
        <v>103</v>
      </c>
      <c r="W14" s="281">
        <v>48.666699999999999</v>
      </c>
      <c r="X14" s="282" t="s">
        <v>103</v>
      </c>
      <c r="Y14" s="283">
        <v>49.333300000000001</v>
      </c>
      <c r="Z14" s="282" t="s">
        <v>103</v>
      </c>
      <c r="AA14" s="283">
        <v>46.703699999999998</v>
      </c>
      <c r="AB14" s="282" t="s">
        <v>103</v>
      </c>
      <c r="AC14" s="285">
        <v>0</v>
      </c>
      <c r="AD14" s="286">
        <v>0</v>
      </c>
      <c r="AE14" s="286">
        <v>0</v>
      </c>
      <c r="AF14" s="280" t="str">
        <f t="shared" si="3"/>
        <v>Warren Seed DS 5018**</v>
      </c>
      <c r="AG14" s="280" t="str">
        <f t="shared" si="4"/>
        <v>RR, LL </v>
      </c>
      <c r="AH14" s="280" t="str">
        <f t="shared" si="5"/>
        <v>HX1,YGCB</v>
      </c>
      <c r="AI14" s="302">
        <v>50.2</v>
      </c>
      <c r="AJ14" s="198" t="s">
        <v>103</v>
      </c>
      <c r="AK14" s="307">
        <v>53.133299999999998</v>
      </c>
      <c r="AL14" s="198" t="s">
        <v>103</v>
      </c>
      <c r="AM14" s="307">
        <v>53.944400000000002</v>
      </c>
      <c r="AN14" s="306" t="s">
        <v>103</v>
      </c>
      <c r="AO14" s="302">
        <v>7.88</v>
      </c>
      <c r="AP14" s="198" t="s">
        <v>103</v>
      </c>
      <c r="AQ14" s="307">
        <v>8.1832999999999991</v>
      </c>
      <c r="AR14" s="198" t="s">
        <v>103</v>
      </c>
      <c r="AS14" s="307">
        <v>8.0188000000000006</v>
      </c>
      <c r="AT14" s="306" t="s">
        <v>177</v>
      </c>
      <c r="AU14" s="302">
        <v>3.66</v>
      </c>
      <c r="AV14" s="198" t="s">
        <v>103</v>
      </c>
      <c r="AW14" s="307">
        <v>3.6932999999999998</v>
      </c>
      <c r="AX14" s="198" t="s">
        <v>104</v>
      </c>
      <c r="AY14" s="307">
        <v>3.8502000000000001</v>
      </c>
      <c r="AZ14" s="306" t="s">
        <v>103</v>
      </c>
      <c r="BA14" s="302">
        <v>72.723299999999995</v>
      </c>
      <c r="BB14" s="198" t="s">
        <v>103</v>
      </c>
      <c r="BC14" s="307">
        <v>73.034999999999997</v>
      </c>
      <c r="BD14" s="198" t="s">
        <v>103</v>
      </c>
      <c r="BE14" s="307">
        <v>73.322699999999998</v>
      </c>
      <c r="BF14" s="198" t="s">
        <v>103</v>
      </c>
    </row>
    <row r="15" spans="1:58" ht="12.75" x14ac:dyDescent="0.35">
      <c r="A15" s="47" t="str">
        <f t="shared" si="0"/>
        <v>AgriGold A641-85 TRCRIB</v>
      </c>
      <c r="B15" s="529" t="str">
        <f t="shared" si="1"/>
        <v>RR</v>
      </c>
      <c r="C15" s="529" t="str">
        <f t="shared" si="2"/>
        <v>TRE</v>
      </c>
      <c r="D15" s="280" t="s">
        <v>518</v>
      </c>
      <c r="E15" s="281">
        <v>193.94</v>
      </c>
      <c r="F15" s="282" t="s">
        <v>103</v>
      </c>
      <c r="G15" s="283"/>
      <c r="H15" s="282"/>
      <c r="I15" s="283"/>
      <c r="J15" s="282"/>
      <c r="K15" s="298">
        <v>18.11</v>
      </c>
      <c r="L15" s="282" t="s">
        <v>104</v>
      </c>
      <c r="M15" s="301"/>
      <c r="N15" s="282"/>
      <c r="O15" s="301"/>
      <c r="P15" s="282"/>
      <c r="Q15" s="281">
        <v>120.67</v>
      </c>
      <c r="R15" s="282" t="s">
        <v>103</v>
      </c>
      <c r="S15" s="283"/>
      <c r="T15" s="282"/>
      <c r="U15" s="283"/>
      <c r="V15" s="282"/>
      <c r="W15" s="281">
        <v>50.333300000000001</v>
      </c>
      <c r="X15" s="282" t="s">
        <v>103</v>
      </c>
      <c r="Y15" s="283"/>
      <c r="Z15" s="282"/>
      <c r="AA15" s="283"/>
      <c r="AB15" s="282"/>
      <c r="AC15" s="285">
        <v>1.3745704466999999</v>
      </c>
      <c r="AD15" s="286"/>
      <c r="AE15" s="286"/>
      <c r="AF15" s="280" t="str">
        <f t="shared" si="3"/>
        <v>AgriGold A641-85 TRCRIB</v>
      </c>
      <c r="AG15" s="280" t="str">
        <f t="shared" si="4"/>
        <v>RR</v>
      </c>
      <c r="AH15" s="280" t="str">
        <f t="shared" si="5"/>
        <v>TRE</v>
      </c>
      <c r="AI15" s="302">
        <v>54.466700000000003</v>
      </c>
      <c r="AJ15" s="198" t="s">
        <v>103</v>
      </c>
      <c r="AK15" s="307"/>
      <c r="AL15" s="198"/>
      <c r="AM15" s="307"/>
      <c r="AN15" s="306"/>
      <c r="AO15" s="302">
        <v>7.8333000000000004</v>
      </c>
      <c r="AP15" s="198" t="s">
        <v>103</v>
      </c>
      <c r="AQ15" s="307"/>
      <c r="AR15" s="198"/>
      <c r="AS15" s="307"/>
      <c r="AT15" s="306"/>
      <c r="AU15" s="302">
        <v>3.4933000000000001</v>
      </c>
      <c r="AV15" s="198" t="s">
        <v>103</v>
      </c>
      <c r="AW15" s="307"/>
      <c r="AX15" s="198"/>
      <c r="AY15" s="307"/>
      <c r="AZ15" s="306"/>
      <c r="BA15" s="302">
        <v>73.366699999999994</v>
      </c>
      <c r="BB15" s="198" t="s">
        <v>103</v>
      </c>
      <c r="BC15" s="307"/>
      <c r="BD15" s="198"/>
      <c r="BE15" s="307"/>
      <c r="BF15" s="198"/>
    </row>
    <row r="16" spans="1:58" ht="12.75" x14ac:dyDescent="0.35">
      <c r="A16" s="513" t="str">
        <f t="shared" si="0"/>
        <v>Progeny 1912 VT2P</v>
      </c>
      <c r="B16" s="528" t="str">
        <f t="shared" si="1"/>
        <v>RR</v>
      </c>
      <c r="C16" s="528" t="str">
        <f t="shared" si="2"/>
        <v>VT2P</v>
      </c>
      <c r="D16" s="48" t="s">
        <v>515</v>
      </c>
      <c r="E16" s="125">
        <v>193.59</v>
      </c>
      <c r="F16" s="126" t="s">
        <v>103</v>
      </c>
      <c r="G16" s="128"/>
      <c r="H16" s="126"/>
      <c r="I16" s="128"/>
      <c r="J16" s="126"/>
      <c r="K16" s="302">
        <v>16.716699999999999</v>
      </c>
      <c r="L16" s="126" t="s">
        <v>340</v>
      </c>
      <c r="M16" s="307"/>
      <c r="N16" s="126"/>
      <c r="O16" s="307"/>
      <c r="P16" s="126"/>
      <c r="Q16" s="125">
        <v>116.67</v>
      </c>
      <c r="R16" s="126" t="s">
        <v>103</v>
      </c>
      <c r="S16" s="128"/>
      <c r="T16" s="126"/>
      <c r="U16" s="128"/>
      <c r="V16" s="126"/>
      <c r="W16" s="125">
        <v>45.666699999999999</v>
      </c>
      <c r="X16" s="126" t="s">
        <v>103</v>
      </c>
      <c r="Y16" s="128"/>
      <c r="Z16" s="126"/>
      <c r="AA16" s="128"/>
      <c r="AB16" s="126"/>
      <c r="AC16" s="62">
        <v>0.97721936669999998</v>
      </c>
      <c r="AD16" s="46"/>
      <c r="AE16" s="46"/>
      <c r="AF16" s="47" t="str">
        <f t="shared" si="3"/>
        <v>Progeny 1912 VT2P</v>
      </c>
      <c r="AG16" s="48" t="str">
        <f t="shared" si="4"/>
        <v>RR</v>
      </c>
      <c r="AH16" s="48" t="str">
        <f t="shared" si="5"/>
        <v>VT2P</v>
      </c>
      <c r="AI16" s="298">
        <v>49.7</v>
      </c>
      <c r="AJ16" s="311" t="s">
        <v>103</v>
      </c>
      <c r="AK16" s="301"/>
      <c r="AL16" s="311"/>
      <c r="AM16" s="301"/>
      <c r="AN16" s="312"/>
      <c r="AO16" s="298">
        <v>7.71</v>
      </c>
      <c r="AP16" s="311" t="s">
        <v>103</v>
      </c>
      <c r="AQ16" s="301"/>
      <c r="AR16" s="311"/>
      <c r="AS16" s="301"/>
      <c r="AT16" s="312"/>
      <c r="AU16" s="298">
        <v>3.6333000000000002</v>
      </c>
      <c r="AV16" s="311" t="s">
        <v>103</v>
      </c>
      <c r="AW16" s="301"/>
      <c r="AX16" s="311"/>
      <c r="AY16" s="301"/>
      <c r="AZ16" s="312"/>
      <c r="BA16" s="298">
        <v>72.706699999999998</v>
      </c>
      <c r="BB16" s="311" t="s">
        <v>103</v>
      </c>
      <c r="BC16" s="301"/>
      <c r="BD16" s="311"/>
      <c r="BE16" s="301"/>
      <c r="BF16" s="311"/>
    </row>
    <row r="17" spans="1:58" ht="12.75" x14ac:dyDescent="0.35">
      <c r="A17" s="47" t="str">
        <f t="shared" si="0"/>
        <v>Progeny 2012 VT2P</v>
      </c>
      <c r="B17" s="529" t="str">
        <f t="shared" si="1"/>
        <v>RR</v>
      </c>
      <c r="C17" s="529" t="str">
        <f t="shared" si="2"/>
        <v>VT2P</v>
      </c>
      <c r="D17" s="280" t="s">
        <v>223</v>
      </c>
      <c r="E17" s="125">
        <v>191.35</v>
      </c>
      <c r="F17" s="126" t="s">
        <v>103</v>
      </c>
      <c r="G17" s="128">
        <v>223.18</v>
      </c>
      <c r="H17" s="126" t="s">
        <v>574</v>
      </c>
      <c r="I17" s="128">
        <v>225.61</v>
      </c>
      <c r="J17" s="126" t="s">
        <v>177</v>
      </c>
      <c r="K17" s="302">
        <v>16.9133</v>
      </c>
      <c r="L17" s="126" t="s">
        <v>340</v>
      </c>
      <c r="M17" s="307">
        <v>16.809999999999999</v>
      </c>
      <c r="N17" s="126" t="s">
        <v>570</v>
      </c>
      <c r="O17" s="307">
        <v>17.132200000000001</v>
      </c>
      <c r="P17" s="126" t="s">
        <v>177</v>
      </c>
      <c r="Q17" s="125">
        <v>112.33</v>
      </c>
      <c r="R17" s="126" t="s">
        <v>103</v>
      </c>
      <c r="S17" s="128">
        <v>119.33</v>
      </c>
      <c r="T17" s="126" t="s">
        <v>103</v>
      </c>
      <c r="U17" s="128">
        <v>113.85</v>
      </c>
      <c r="V17" s="126" t="s">
        <v>103</v>
      </c>
      <c r="W17" s="125">
        <v>45</v>
      </c>
      <c r="X17" s="126" t="s">
        <v>103</v>
      </c>
      <c r="Y17" s="128">
        <v>48.333300000000001</v>
      </c>
      <c r="Z17" s="126" t="s">
        <v>103</v>
      </c>
      <c r="AA17" s="128">
        <v>44.370399999999997</v>
      </c>
      <c r="AB17" s="126" t="s">
        <v>103</v>
      </c>
      <c r="AC17" s="62">
        <v>0</v>
      </c>
      <c r="AD17" s="46">
        <v>0</v>
      </c>
      <c r="AE17" s="46">
        <v>0</v>
      </c>
      <c r="AF17" s="47" t="str">
        <f t="shared" si="3"/>
        <v>Progeny 2012 VT2P</v>
      </c>
      <c r="AG17" s="48" t="str">
        <f t="shared" si="4"/>
        <v>RR</v>
      </c>
      <c r="AH17" s="48" t="str">
        <f t="shared" si="5"/>
        <v>VT2P</v>
      </c>
      <c r="AI17" s="298">
        <v>53.7</v>
      </c>
      <c r="AJ17" s="311" t="s">
        <v>103</v>
      </c>
      <c r="AK17" s="301">
        <v>54.6</v>
      </c>
      <c r="AL17" s="311" t="s">
        <v>103</v>
      </c>
      <c r="AM17" s="301">
        <v>54.788899999999998</v>
      </c>
      <c r="AN17" s="312" t="s">
        <v>103</v>
      </c>
      <c r="AO17" s="298">
        <v>8.16</v>
      </c>
      <c r="AP17" s="311" t="s">
        <v>103</v>
      </c>
      <c r="AQ17" s="301">
        <v>8.5417000000000005</v>
      </c>
      <c r="AR17" s="311" t="s">
        <v>103</v>
      </c>
      <c r="AS17" s="301">
        <v>8.5993999999999993</v>
      </c>
      <c r="AT17" s="312" t="s">
        <v>103</v>
      </c>
      <c r="AU17" s="298">
        <v>3.65</v>
      </c>
      <c r="AV17" s="311" t="s">
        <v>103</v>
      </c>
      <c r="AW17" s="301">
        <v>3.6882999999999999</v>
      </c>
      <c r="AX17" s="311" t="s">
        <v>104</v>
      </c>
      <c r="AY17" s="301">
        <v>4.0086000000000004</v>
      </c>
      <c r="AZ17" s="312" t="s">
        <v>103</v>
      </c>
      <c r="BA17" s="298">
        <v>73.2667</v>
      </c>
      <c r="BB17" s="311" t="s">
        <v>103</v>
      </c>
      <c r="BC17" s="301">
        <v>72.861699999999999</v>
      </c>
      <c r="BD17" s="311" t="s">
        <v>103</v>
      </c>
      <c r="BE17" s="301">
        <v>72.8917</v>
      </c>
      <c r="BF17" s="311" t="s">
        <v>103</v>
      </c>
    </row>
    <row r="18" spans="1:58" ht="12.75" x14ac:dyDescent="0.35">
      <c r="A18" s="47" t="str">
        <f t="shared" si="0"/>
        <v xml:space="preserve">Warren Seed DS 5095 </v>
      </c>
      <c r="B18" s="529" t="str">
        <f t="shared" si="1"/>
        <v>RR, LL </v>
      </c>
      <c r="C18" s="529" t="str">
        <f t="shared" si="2"/>
        <v>HX1,YGCB</v>
      </c>
      <c r="D18" s="280" t="s">
        <v>524</v>
      </c>
      <c r="E18" s="125">
        <v>191.19</v>
      </c>
      <c r="F18" s="126" t="s">
        <v>103</v>
      </c>
      <c r="G18" s="128"/>
      <c r="H18" s="126"/>
      <c r="I18" s="128"/>
      <c r="J18" s="126"/>
      <c r="K18" s="302">
        <v>17.006699999999999</v>
      </c>
      <c r="L18" s="126" t="s">
        <v>334</v>
      </c>
      <c r="M18" s="307"/>
      <c r="N18" s="126"/>
      <c r="O18" s="307"/>
      <c r="P18" s="126"/>
      <c r="Q18" s="125">
        <v>114</v>
      </c>
      <c r="R18" s="126" t="s">
        <v>103</v>
      </c>
      <c r="S18" s="128"/>
      <c r="T18" s="126"/>
      <c r="U18" s="128"/>
      <c r="V18" s="126"/>
      <c r="W18" s="125">
        <v>46.333300000000001</v>
      </c>
      <c r="X18" s="126" t="s">
        <v>103</v>
      </c>
      <c r="Y18" s="128"/>
      <c r="Z18" s="126"/>
      <c r="AA18" s="128"/>
      <c r="AB18" s="126"/>
      <c r="AC18" s="62">
        <v>0</v>
      </c>
      <c r="AD18" s="46"/>
      <c r="AE18" s="46"/>
      <c r="AF18" s="47" t="str">
        <f t="shared" si="3"/>
        <v xml:space="preserve">Warren Seed DS 5095 </v>
      </c>
      <c r="AG18" s="48" t="str">
        <f t="shared" si="4"/>
        <v>RR, LL </v>
      </c>
      <c r="AH18" s="48" t="str">
        <f t="shared" si="5"/>
        <v>HX1,YGCB</v>
      </c>
      <c r="AI18" s="302">
        <v>53.1</v>
      </c>
      <c r="AJ18" s="198" t="s">
        <v>103</v>
      </c>
      <c r="AK18" s="307"/>
      <c r="AL18" s="198"/>
      <c r="AM18" s="307"/>
      <c r="AN18" s="306"/>
      <c r="AO18" s="302">
        <v>7.7032999999999996</v>
      </c>
      <c r="AP18" s="198" t="s">
        <v>103</v>
      </c>
      <c r="AQ18" s="307"/>
      <c r="AR18" s="198"/>
      <c r="AS18" s="307"/>
      <c r="AT18" s="306"/>
      <c r="AU18" s="302">
        <v>3.65</v>
      </c>
      <c r="AV18" s="198" t="s">
        <v>103</v>
      </c>
      <c r="AW18" s="307"/>
      <c r="AX18" s="198"/>
      <c r="AY18" s="307"/>
      <c r="AZ18" s="306"/>
      <c r="BA18" s="302">
        <v>73.3</v>
      </c>
      <c r="BB18" s="198" t="s">
        <v>103</v>
      </c>
      <c r="BC18" s="307"/>
      <c r="BD18" s="198"/>
      <c r="BE18" s="307"/>
      <c r="BF18" s="198"/>
    </row>
    <row r="19" spans="1:58" ht="12.75" x14ac:dyDescent="0.35">
      <c r="A19" s="280" t="str">
        <f t="shared" si="0"/>
        <v>AgriGold A643-52 VT2RIB</v>
      </c>
      <c r="B19" s="530" t="str">
        <f t="shared" si="1"/>
        <v>RR</v>
      </c>
      <c r="C19" s="530" t="str">
        <f t="shared" si="2"/>
        <v>VT2P</v>
      </c>
      <c r="D19" s="48" t="s">
        <v>519</v>
      </c>
      <c r="E19" s="281">
        <v>190.92</v>
      </c>
      <c r="F19" s="282" t="s">
        <v>103</v>
      </c>
      <c r="G19" s="283"/>
      <c r="H19" s="282"/>
      <c r="I19" s="283"/>
      <c r="J19" s="282"/>
      <c r="K19" s="298">
        <v>16.693300000000001</v>
      </c>
      <c r="L19" s="282" t="s">
        <v>340</v>
      </c>
      <c r="M19" s="301"/>
      <c r="N19" s="282"/>
      <c r="O19" s="301"/>
      <c r="P19" s="282"/>
      <c r="Q19" s="281">
        <v>117</v>
      </c>
      <c r="R19" s="282" t="s">
        <v>103</v>
      </c>
      <c r="S19" s="283"/>
      <c r="T19" s="282"/>
      <c r="U19" s="283"/>
      <c r="V19" s="282"/>
      <c r="W19" s="281">
        <v>47.666699999999999</v>
      </c>
      <c r="X19" s="282" t="s">
        <v>103</v>
      </c>
      <c r="Y19" s="283"/>
      <c r="Z19" s="282"/>
      <c r="AA19" s="283"/>
      <c r="AB19" s="282"/>
      <c r="AC19" s="285">
        <v>1.3962741906</v>
      </c>
      <c r="AD19" s="286"/>
      <c r="AE19" s="286"/>
      <c r="AF19" s="280" t="str">
        <f t="shared" si="3"/>
        <v>AgriGold A643-52 VT2RIB</v>
      </c>
      <c r="AG19" s="280" t="str">
        <f t="shared" si="4"/>
        <v>RR</v>
      </c>
      <c r="AH19" s="280" t="str">
        <f t="shared" si="5"/>
        <v>VT2P</v>
      </c>
      <c r="AI19" s="298">
        <v>52.566699999999997</v>
      </c>
      <c r="AJ19" s="311" t="s">
        <v>103</v>
      </c>
      <c r="AK19" s="301"/>
      <c r="AL19" s="311"/>
      <c r="AM19" s="301"/>
      <c r="AN19" s="312"/>
      <c r="AO19" s="298">
        <v>8.0399999999999991</v>
      </c>
      <c r="AP19" s="311" t="s">
        <v>103</v>
      </c>
      <c r="AQ19" s="301"/>
      <c r="AR19" s="311"/>
      <c r="AS19" s="301"/>
      <c r="AT19" s="312"/>
      <c r="AU19" s="298">
        <v>3.66</v>
      </c>
      <c r="AV19" s="311" t="s">
        <v>103</v>
      </c>
      <c r="AW19" s="301"/>
      <c r="AX19" s="311"/>
      <c r="AY19" s="301"/>
      <c r="AZ19" s="312"/>
      <c r="BA19" s="298">
        <v>73.693299999999994</v>
      </c>
      <c r="BB19" s="311" t="s">
        <v>103</v>
      </c>
      <c r="BC19" s="301"/>
      <c r="BD19" s="311"/>
      <c r="BE19" s="301"/>
      <c r="BF19" s="311"/>
    </row>
    <row r="20" spans="1:58" ht="12.75" x14ac:dyDescent="0.35">
      <c r="A20" s="280" t="str">
        <f t="shared" si="0"/>
        <v xml:space="preserve">Dekalb DKC59-82 </v>
      </c>
      <c r="B20" s="530" t="str">
        <f t="shared" si="1"/>
        <v>RR</v>
      </c>
      <c r="C20" s="530" t="str">
        <f t="shared" si="2"/>
        <v>VT2P</v>
      </c>
      <c r="D20" s="48" t="s">
        <v>520</v>
      </c>
      <c r="E20" s="125">
        <v>183.65</v>
      </c>
      <c r="F20" s="126" t="s">
        <v>103</v>
      </c>
      <c r="G20" s="128"/>
      <c r="H20" s="126"/>
      <c r="I20" s="128"/>
      <c r="J20" s="126"/>
      <c r="K20" s="302">
        <v>16.156700000000001</v>
      </c>
      <c r="L20" s="126" t="s">
        <v>330</v>
      </c>
      <c r="M20" s="307"/>
      <c r="N20" s="126"/>
      <c r="O20" s="307"/>
      <c r="P20" s="126"/>
      <c r="Q20" s="125">
        <v>110.67</v>
      </c>
      <c r="R20" s="126" t="s">
        <v>103</v>
      </c>
      <c r="S20" s="128"/>
      <c r="T20" s="126"/>
      <c r="U20" s="128"/>
      <c r="V20" s="126"/>
      <c r="W20" s="125">
        <v>45</v>
      </c>
      <c r="X20" s="126" t="s">
        <v>103</v>
      </c>
      <c r="Y20" s="128"/>
      <c r="Z20" s="126"/>
      <c r="AA20" s="128"/>
      <c r="AB20" s="126"/>
      <c r="AC20" s="62">
        <v>0.36231884060000003</v>
      </c>
      <c r="AD20" s="46"/>
      <c r="AE20" s="46"/>
      <c r="AF20" s="47" t="str">
        <f t="shared" si="3"/>
        <v xml:space="preserve">Dekalb DKC59-82 </v>
      </c>
      <c r="AG20" s="48" t="str">
        <f t="shared" si="4"/>
        <v>RR</v>
      </c>
      <c r="AH20" s="48" t="str">
        <f t="shared" si="5"/>
        <v>VT2P</v>
      </c>
      <c r="AI20" s="298">
        <v>53.7667</v>
      </c>
      <c r="AJ20" s="311" t="s">
        <v>103</v>
      </c>
      <c r="AK20" s="301"/>
      <c r="AL20" s="311"/>
      <c r="AM20" s="301"/>
      <c r="AN20" s="312"/>
      <c r="AO20" s="298">
        <v>7.68</v>
      </c>
      <c r="AP20" s="311" t="s">
        <v>103</v>
      </c>
      <c r="AQ20" s="301"/>
      <c r="AR20" s="311"/>
      <c r="AS20" s="301"/>
      <c r="AT20" s="312"/>
      <c r="AU20" s="298">
        <v>3.5432999999999999</v>
      </c>
      <c r="AV20" s="311" t="s">
        <v>103</v>
      </c>
      <c r="AW20" s="301"/>
      <c r="AX20" s="311"/>
      <c r="AY20" s="301"/>
      <c r="AZ20" s="312"/>
      <c r="BA20" s="298">
        <v>72.176699999999997</v>
      </c>
      <c r="BB20" s="311" t="s">
        <v>103</v>
      </c>
      <c r="BC20" s="301"/>
      <c r="BD20" s="311"/>
      <c r="BE20" s="301"/>
      <c r="BF20" s="311"/>
    </row>
    <row r="21" spans="1:58" ht="12.75" x14ac:dyDescent="0.35">
      <c r="A21" s="47" t="str">
        <f t="shared" si="0"/>
        <v xml:space="preserve">Dyna-Gro D53TC23 </v>
      </c>
      <c r="B21" s="529" t="str">
        <f t="shared" si="1"/>
        <v>RR</v>
      </c>
      <c r="C21" s="529" t="str">
        <f t="shared" si="2"/>
        <v>TRE</v>
      </c>
      <c r="D21" s="48" t="s">
        <v>522</v>
      </c>
      <c r="E21" s="125">
        <v>182.72</v>
      </c>
      <c r="F21" s="126" t="s">
        <v>103</v>
      </c>
      <c r="G21" s="128"/>
      <c r="H21" s="126"/>
      <c r="I21" s="128"/>
      <c r="J21" s="126"/>
      <c r="K21" s="302">
        <v>16.383299999999998</v>
      </c>
      <c r="L21" s="126" t="s">
        <v>568</v>
      </c>
      <c r="M21" s="307"/>
      <c r="N21" s="126"/>
      <c r="O21" s="307"/>
      <c r="P21" s="126"/>
      <c r="Q21" s="125">
        <v>116</v>
      </c>
      <c r="R21" s="126" t="s">
        <v>103</v>
      </c>
      <c r="S21" s="128"/>
      <c r="T21" s="126"/>
      <c r="U21" s="128"/>
      <c r="V21" s="126"/>
      <c r="W21" s="125">
        <v>46.333300000000001</v>
      </c>
      <c r="X21" s="126" t="s">
        <v>103</v>
      </c>
      <c r="Y21" s="128"/>
      <c r="Z21" s="126"/>
      <c r="AA21" s="128"/>
      <c r="AB21" s="126"/>
      <c r="AC21" s="62">
        <v>0</v>
      </c>
      <c r="AD21" s="46"/>
      <c r="AE21" s="46"/>
      <c r="AF21" s="47" t="str">
        <f t="shared" si="3"/>
        <v xml:space="preserve">Dyna-Gro D53TC23 </v>
      </c>
      <c r="AG21" s="48" t="str">
        <f t="shared" si="4"/>
        <v>RR</v>
      </c>
      <c r="AH21" s="48" t="str">
        <f t="shared" si="5"/>
        <v>TRE</v>
      </c>
      <c r="AI21" s="302">
        <v>53.433300000000003</v>
      </c>
      <c r="AJ21" s="198" t="s">
        <v>103</v>
      </c>
      <c r="AK21" s="307"/>
      <c r="AL21" s="198"/>
      <c r="AM21" s="307"/>
      <c r="AN21" s="306"/>
      <c r="AO21" s="302">
        <v>8.0032999999999994</v>
      </c>
      <c r="AP21" s="198" t="s">
        <v>103</v>
      </c>
      <c r="AQ21" s="307"/>
      <c r="AR21" s="198"/>
      <c r="AS21" s="307"/>
      <c r="AT21" s="306"/>
      <c r="AU21" s="302">
        <v>3.6833</v>
      </c>
      <c r="AV21" s="198" t="s">
        <v>103</v>
      </c>
      <c r="AW21" s="307"/>
      <c r="AX21" s="198"/>
      <c r="AY21" s="307"/>
      <c r="AZ21" s="306"/>
      <c r="BA21" s="302">
        <v>72.933300000000003</v>
      </c>
      <c r="BB21" s="198" t="s">
        <v>103</v>
      </c>
      <c r="BC21" s="307"/>
      <c r="BD21" s="198"/>
      <c r="BE21" s="307"/>
      <c r="BF21" s="198"/>
    </row>
    <row r="22" spans="1:58" ht="12.75" x14ac:dyDescent="0.35">
      <c r="A22" s="280" t="str">
        <f t="shared" si="0"/>
        <v xml:space="preserve">Dekalb DKC62-89 </v>
      </c>
      <c r="B22" s="530" t="str">
        <f t="shared" si="1"/>
        <v>RR</v>
      </c>
      <c r="C22" s="530" t="str">
        <f t="shared" si="2"/>
        <v>TRE</v>
      </c>
      <c r="D22" s="48" t="s">
        <v>315</v>
      </c>
      <c r="E22" s="281">
        <v>181.6</v>
      </c>
      <c r="F22" s="282" t="s">
        <v>103</v>
      </c>
      <c r="G22" s="283">
        <v>229.79</v>
      </c>
      <c r="H22" s="282" t="s">
        <v>252</v>
      </c>
      <c r="I22" s="283"/>
      <c r="J22" s="282"/>
      <c r="K22" s="298">
        <v>17.283300000000001</v>
      </c>
      <c r="L22" s="282" t="s">
        <v>329</v>
      </c>
      <c r="M22" s="301">
        <v>17.136700000000001</v>
      </c>
      <c r="N22" s="282" t="s">
        <v>570</v>
      </c>
      <c r="O22" s="301"/>
      <c r="P22" s="282"/>
      <c r="Q22" s="281">
        <v>111.67</v>
      </c>
      <c r="R22" s="282" t="s">
        <v>103</v>
      </c>
      <c r="S22" s="283">
        <v>117.17</v>
      </c>
      <c r="T22" s="282" t="s">
        <v>103</v>
      </c>
      <c r="U22" s="283"/>
      <c r="V22" s="282"/>
      <c r="W22" s="281">
        <v>46</v>
      </c>
      <c r="X22" s="282" t="s">
        <v>103</v>
      </c>
      <c r="Y22" s="283">
        <v>47.166699999999999</v>
      </c>
      <c r="Z22" s="282" t="s">
        <v>103</v>
      </c>
      <c r="AA22" s="283"/>
      <c r="AB22" s="282"/>
      <c r="AC22" s="285">
        <v>0</v>
      </c>
      <c r="AD22" s="286">
        <v>0</v>
      </c>
      <c r="AE22" s="286"/>
      <c r="AF22" s="280" t="str">
        <f t="shared" si="3"/>
        <v xml:space="preserve">Dekalb DKC62-89 </v>
      </c>
      <c r="AG22" s="280" t="str">
        <f t="shared" si="4"/>
        <v>RR</v>
      </c>
      <c r="AH22" s="280" t="str">
        <f t="shared" si="5"/>
        <v>TRE</v>
      </c>
      <c r="AI22" s="302">
        <v>54.033299999999997</v>
      </c>
      <c r="AJ22" s="198" t="s">
        <v>103</v>
      </c>
      <c r="AK22" s="307">
        <v>56</v>
      </c>
      <c r="AL22" s="198" t="s">
        <v>103</v>
      </c>
      <c r="AM22" s="307"/>
      <c r="AN22" s="306"/>
      <c r="AO22" s="302">
        <v>7.7133000000000003</v>
      </c>
      <c r="AP22" s="198" t="s">
        <v>103</v>
      </c>
      <c r="AQ22" s="307">
        <v>8.0816999999999997</v>
      </c>
      <c r="AR22" s="198" t="s">
        <v>103</v>
      </c>
      <c r="AS22" s="307"/>
      <c r="AT22" s="306"/>
      <c r="AU22" s="302">
        <v>3.6932999999999998</v>
      </c>
      <c r="AV22" s="198" t="s">
        <v>103</v>
      </c>
      <c r="AW22" s="307">
        <v>3.6882999999999999</v>
      </c>
      <c r="AX22" s="198" t="s">
        <v>104</v>
      </c>
      <c r="AY22" s="307"/>
      <c r="AZ22" s="306"/>
      <c r="BA22" s="302">
        <v>72.643299999999996</v>
      </c>
      <c r="BB22" s="198" t="s">
        <v>103</v>
      </c>
      <c r="BC22" s="307">
        <v>73.006699999999995</v>
      </c>
      <c r="BD22" s="198" t="s">
        <v>103</v>
      </c>
      <c r="BE22" s="307"/>
      <c r="BF22" s="198"/>
    </row>
    <row r="23" spans="1:58" ht="12.75" x14ac:dyDescent="0.35">
      <c r="A23" s="47" t="str">
        <f t="shared" si="0"/>
        <v xml:space="preserve">Dekalb DKC62-70 </v>
      </c>
      <c r="B23" s="529" t="str">
        <f t="shared" si="1"/>
        <v>RR</v>
      </c>
      <c r="C23" s="529" t="str">
        <f t="shared" si="2"/>
        <v>VT2P</v>
      </c>
      <c r="D23" s="280" t="s">
        <v>314</v>
      </c>
      <c r="E23" s="281">
        <v>180.29</v>
      </c>
      <c r="F23" s="282" t="s">
        <v>103</v>
      </c>
      <c r="G23" s="283">
        <v>225.1</v>
      </c>
      <c r="H23" s="282" t="s">
        <v>574</v>
      </c>
      <c r="I23" s="283"/>
      <c r="J23" s="282"/>
      <c r="K23" s="298">
        <v>18.443300000000001</v>
      </c>
      <c r="L23" s="282" t="s">
        <v>103</v>
      </c>
      <c r="M23" s="301">
        <v>18.12</v>
      </c>
      <c r="N23" s="282" t="s">
        <v>103</v>
      </c>
      <c r="O23" s="301"/>
      <c r="P23" s="282"/>
      <c r="Q23" s="281">
        <v>110.33</v>
      </c>
      <c r="R23" s="282" t="s">
        <v>103</v>
      </c>
      <c r="S23" s="283">
        <v>115.83</v>
      </c>
      <c r="T23" s="282" t="s">
        <v>103</v>
      </c>
      <c r="U23" s="283"/>
      <c r="V23" s="282"/>
      <c r="W23" s="281">
        <v>46.666699999999999</v>
      </c>
      <c r="X23" s="282" t="s">
        <v>103</v>
      </c>
      <c r="Y23" s="283">
        <v>47.5</v>
      </c>
      <c r="Z23" s="282" t="s">
        <v>103</v>
      </c>
      <c r="AA23" s="283"/>
      <c r="AB23" s="282"/>
      <c r="AC23" s="285">
        <v>0</v>
      </c>
      <c r="AD23" s="286">
        <v>0</v>
      </c>
      <c r="AE23" s="286"/>
      <c r="AF23" s="280" t="str">
        <f t="shared" si="3"/>
        <v xml:space="preserve">Dekalb DKC62-70 </v>
      </c>
      <c r="AG23" s="280" t="str">
        <f t="shared" si="4"/>
        <v>RR</v>
      </c>
      <c r="AH23" s="280" t="str">
        <f t="shared" si="5"/>
        <v>VT2P</v>
      </c>
      <c r="AI23" s="302">
        <v>55.4</v>
      </c>
      <c r="AJ23" s="198" t="s">
        <v>103</v>
      </c>
      <c r="AK23" s="307">
        <v>56.633299999999998</v>
      </c>
      <c r="AL23" s="198" t="s">
        <v>103</v>
      </c>
      <c r="AM23" s="307"/>
      <c r="AN23" s="306"/>
      <c r="AO23" s="302">
        <v>7.5933000000000002</v>
      </c>
      <c r="AP23" s="198" t="s">
        <v>103</v>
      </c>
      <c r="AQ23" s="307">
        <v>8.3817000000000004</v>
      </c>
      <c r="AR23" s="198" t="s">
        <v>103</v>
      </c>
      <c r="AS23" s="307"/>
      <c r="AT23" s="306"/>
      <c r="AU23" s="302">
        <v>3.6667000000000001</v>
      </c>
      <c r="AV23" s="198" t="s">
        <v>103</v>
      </c>
      <c r="AW23" s="307">
        <v>3.6850000000000001</v>
      </c>
      <c r="AX23" s="198" t="s">
        <v>104</v>
      </c>
      <c r="AY23" s="307"/>
      <c r="AZ23" s="306"/>
      <c r="BA23" s="302">
        <v>72.083299999999994</v>
      </c>
      <c r="BB23" s="198" t="s">
        <v>103</v>
      </c>
      <c r="BC23" s="307">
        <v>72.1417</v>
      </c>
      <c r="BD23" s="198" t="s">
        <v>103</v>
      </c>
      <c r="BE23" s="307"/>
      <c r="BF23" s="198"/>
    </row>
    <row r="24" spans="1:58" ht="12.75" x14ac:dyDescent="0.35">
      <c r="A24" s="47" t="str">
        <f t="shared" si="0"/>
        <v>Revere 0918 VT2P</v>
      </c>
      <c r="B24" s="529" t="str">
        <f t="shared" si="1"/>
        <v>RR</v>
      </c>
      <c r="C24" s="529" t="str">
        <f t="shared" si="2"/>
        <v>VT2P</v>
      </c>
      <c r="D24" s="280" t="s">
        <v>523</v>
      </c>
      <c r="E24" s="281">
        <v>177.62</v>
      </c>
      <c r="F24" s="282" t="s">
        <v>103</v>
      </c>
      <c r="G24" s="283"/>
      <c r="H24" s="282"/>
      <c r="I24" s="283"/>
      <c r="J24" s="282"/>
      <c r="K24" s="298">
        <v>18.13</v>
      </c>
      <c r="L24" s="282" t="s">
        <v>104</v>
      </c>
      <c r="M24" s="301"/>
      <c r="N24" s="282"/>
      <c r="O24" s="301"/>
      <c r="P24" s="282"/>
      <c r="Q24" s="281">
        <v>110.67</v>
      </c>
      <c r="R24" s="282" t="s">
        <v>103</v>
      </c>
      <c r="S24" s="283"/>
      <c r="T24" s="282"/>
      <c r="U24" s="283"/>
      <c r="V24" s="282"/>
      <c r="W24" s="281">
        <v>43.333300000000001</v>
      </c>
      <c r="X24" s="282" t="s">
        <v>103</v>
      </c>
      <c r="Y24" s="283"/>
      <c r="Z24" s="282"/>
      <c r="AA24" s="283"/>
      <c r="AB24" s="282"/>
      <c r="AC24" s="285">
        <v>0.60606060610000001</v>
      </c>
      <c r="AD24" s="286"/>
      <c r="AE24" s="286"/>
      <c r="AF24" s="280" t="str">
        <f t="shared" si="3"/>
        <v>Revere 0918 VT2P</v>
      </c>
      <c r="AG24" s="280" t="str">
        <f t="shared" si="4"/>
        <v>RR</v>
      </c>
      <c r="AH24" s="280" t="str">
        <f t="shared" si="5"/>
        <v>VT2P</v>
      </c>
      <c r="AI24" s="302">
        <v>54.466700000000003</v>
      </c>
      <c r="AJ24" s="198" t="s">
        <v>103</v>
      </c>
      <c r="AK24" s="307"/>
      <c r="AL24" s="198"/>
      <c r="AM24" s="307"/>
      <c r="AN24" s="306"/>
      <c r="AO24" s="302">
        <v>7.77</v>
      </c>
      <c r="AP24" s="198" t="s">
        <v>103</v>
      </c>
      <c r="AQ24" s="307"/>
      <c r="AR24" s="198"/>
      <c r="AS24" s="307"/>
      <c r="AT24" s="306"/>
      <c r="AU24" s="302">
        <v>3.6133000000000002</v>
      </c>
      <c r="AV24" s="198" t="s">
        <v>103</v>
      </c>
      <c r="AW24" s="307"/>
      <c r="AX24" s="198"/>
      <c r="AY24" s="307"/>
      <c r="AZ24" s="306"/>
      <c r="BA24" s="302">
        <v>73.463300000000004</v>
      </c>
      <c r="BB24" s="198" t="s">
        <v>103</v>
      </c>
      <c r="BC24" s="307"/>
      <c r="BD24" s="198"/>
      <c r="BE24" s="307"/>
      <c r="BF24" s="198"/>
    </row>
    <row r="25" spans="1:58" ht="12.75" x14ac:dyDescent="0.35">
      <c r="A25" s="513" t="str">
        <f t="shared" si="0"/>
        <v>Progeny 2008 VT2P</v>
      </c>
      <c r="B25" s="528" t="str">
        <f t="shared" si="1"/>
        <v>RR</v>
      </c>
      <c r="C25" s="528" t="str">
        <f t="shared" si="2"/>
        <v>VT2P</v>
      </c>
      <c r="D25" s="48" t="s">
        <v>516</v>
      </c>
      <c r="E25" s="281">
        <v>172.06</v>
      </c>
      <c r="F25" s="282" t="s">
        <v>103</v>
      </c>
      <c r="G25" s="283"/>
      <c r="H25" s="282"/>
      <c r="I25" s="283"/>
      <c r="J25" s="282"/>
      <c r="K25" s="298">
        <v>15.863300000000001</v>
      </c>
      <c r="L25" s="282" t="s">
        <v>330</v>
      </c>
      <c r="M25" s="301"/>
      <c r="N25" s="282"/>
      <c r="O25" s="301"/>
      <c r="P25" s="282"/>
      <c r="Q25" s="281">
        <v>109.33</v>
      </c>
      <c r="R25" s="282" t="s">
        <v>103</v>
      </c>
      <c r="S25" s="283"/>
      <c r="T25" s="282"/>
      <c r="U25" s="283"/>
      <c r="V25" s="282"/>
      <c r="W25" s="281">
        <v>44.333300000000001</v>
      </c>
      <c r="X25" s="282" t="s">
        <v>103</v>
      </c>
      <c r="Y25" s="283"/>
      <c r="Z25" s="282"/>
      <c r="AA25" s="283"/>
      <c r="AB25" s="282"/>
      <c r="AC25" s="285">
        <v>0</v>
      </c>
      <c r="AD25" s="286"/>
      <c r="AE25" s="286"/>
      <c r="AF25" s="280" t="str">
        <f t="shared" si="3"/>
        <v>Progeny 2008 VT2P</v>
      </c>
      <c r="AG25" s="280" t="str">
        <f t="shared" si="4"/>
        <v>RR</v>
      </c>
      <c r="AH25" s="280" t="str">
        <f t="shared" si="5"/>
        <v>VT2P</v>
      </c>
      <c r="AI25" s="298">
        <v>51.866700000000002</v>
      </c>
      <c r="AJ25" s="311" t="s">
        <v>103</v>
      </c>
      <c r="AK25" s="301"/>
      <c r="AL25" s="311"/>
      <c r="AM25" s="301"/>
      <c r="AN25" s="312"/>
      <c r="AO25" s="298">
        <v>8.09</v>
      </c>
      <c r="AP25" s="311" t="s">
        <v>103</v>
      </c>
      <c r="AQ25" s="301"/>
      <c r="AR25" s="311"/>
      <c r="AS25" s="301"/>
      <c r="AT25" s="312"/>
      <c r="AU25" s="298">
        <v>3.5867</v>
      </c>
      <c r="AV25" s="311" t="s">
        <v>103</v>
      </c>
      <c r="AW25" s="301"/>
      <c r="AX25" s="311"/>
      <c r="AY25" s="301"/>
      <c r="AZ25" s="312"/>
      <c r="BA25" s="298">
        <v>72.290000000000006</v>
      </c>
      <c r="BB25" s="311" t="s">
        <v>103</v>
      </c>
      <c r="BC25" s="301"/>
      <c r="BD25" s="311"/>
      <c r="BE25" s="301"/>
      <c r="BF25" s="311"/>
    </row>
    <row r="26" spans="1:58" ht="12.75" customHeight="1" x14ac:dyDescent="0.4">
      <c r="A26" s="67" t="s">
        <v>16</v>
      </c>
      <c r="B26" s="67"/>
      <c r="C26" s="67"/>
      <c r="D26" s="66"/>
      <c r="E26" s="154">
        <v>194.26</v>
      </c>
      <c r="F26" s="138"/>
      <c r="G26" s="163">
        <v>239.01</v>
      </c>
      <c r="H26" s="138"/>
      <c r="I26" s="163">
        <v>239.87</v>
      </c>
      <c r="J26" s="184"/>
      <c r="K26" s="167">
        <v>17.132999999999999</v>
      </c>
      <c r="L26" s="138"/>
      <c r="M26" s="174">
        <v>17.064399999999999</v>
      </c>
      <c r="N26" s="138"/>
      <c r="O26" s="174">
        <v>17.099699999999999</v>
      </c>
      <c r="P26" s="184"/>
      <c r="Q26" s="154">
        <v>114.94</v>
      </c>
      <c r="R26" s="138"/>
      <c r="S26" s="163">
        <v>118.57</v>
      </c>
      <c r="T26" s="138"/>
      <c r="U26" s="163">
        <v>113.93</v>
      </c>
      <c r="V26" s="138"/>
      <c r="W26" s="154">
        <v>46.666699999999999</v>
      </c>
      <c r="X26" s="138"/>
      <c r="Y26" s="163">
        <v>48.351900000000001</v>
      </c>
      <c r="Z26" s="138"/>
      <c r="AA26" s="163">
        <v>45.870399999999997</v>
      </c>
      <c r="AB26" s="184"/>
      <c r="AC26" s="106">
        <v>0.45219999999999999</v>
      </c>
      <c r="AD26" s="105">
        <v>8.4489999999999996E-2</v>
      </c>
      <c r="AE26" s="105">
        <v>0.10150000000000001</v>
      </c>
      <c r="AF26" s="67" t="s">
        <v>16</v>
      </c>
      <c r="AG26" s="66"/>
      <c r="AH26" s="66"/>
      <c r="AI26" s="167">
        <v>53.158700000000003</v>
      </c>
      <c r="AJ26" s="138"/>
      <c r="AK26" s="174">
        <v>54.693199999999997</v>
      </c>
      <c r="AL26" s="138"/>
      <c r="AM26" s="174">
        <v>54.995399999999997</v>
      </c>
      <c r="AN26" s="138"/>
      <c r="AO26" s="167">
        <v>7.9002999999999997</v>
      </c>
      <c r="AP26" s="138"/>
      <c r="AQ26" s="174">
        <v>8.3609000000000009</v>
      </c>
      <c r="AR26" s="138"/>
      <c r="AS26" s="174">
        <v>8.4880999999999993</v>
      </c>
      <c r="AT26" s="184"/>
      <c r="AU26" s="167">
        <v>3.6034999999999999</v>
      </c>
      <c r="AV26" s="138"/>
      <c r="AW26" s="174">
        <v>3.6478000000000002</v>
      </c>
      <c r="AX26" s="138"/>
      <c r="AY26" s="174">
        <v>3.9542999999999999</v>
      </c>
      <c r="AZ26" s="184"/>
      <c r="BA26" s="167">
        <v>72.941299999999998</v>
      </c>
      <c r="BB26" s="138"/>
      <c r="BC26" s="174">
        <v>72.921999999999997</v>
      </c>
      <c r="BD26" s="138"/>
      <c r="BE26" s="174">
        <v>73.006100000000004</v>
      </c>
      <c r="BF26" s="138"/>
    </row>
    <row r="27" spans="1:58" ht="12.75" customHeight="1" x14ac:dyDescent="0.4">
      <c r="A27" s="49" t="s">
        <v>90</v>
      </c>
      <c r="B27" s="49"/>
      <c r="C27" s="49"/>
      <c r="D27" s="52"/>
      <c r="E27" s="155">
        <v>10.118600000000001</v>
      </c>
      <c r="F27" s="139"/>
      <c r="G27" s="164">
        <v>43.063699999999997</v>
      </c>
      <c r="H27" s="139"/>
      <c r="I27" s="164">
        <v>23.382400000000001</v>
      </c>
      <c r="J27" s="185"/>
      <c r="K27" s="168">
        <v>0.56140000000000001</v>
      </c>
      <c r="L27" s="139"/>
      <c r="M27" s="175">
        <v>0.36859999999999998</v>
      </c>
      <c r="N27" s="139"/>
      <c r="O27" s="175">
        <v>0.30890000000000001</v>
      </c>
      <c r="P27" s="185"/>
      <c r="Q27" s="155">
        <v>3.0663</v>
      </c>
      <c r="R27" s="139"/>
      <c r="S27" s="164">
        <v>4.1353</v>
      </c>
      <c r="T27" s="139"/>
      <c r="U27" s="164">
        <v>5.5231000000000003</v>
      </c>
      <c r="V27" s="139"/>
      <c r="W27" s="155">
        <v>1.6411</v>
      </c>
      <c r="X27" s="139"/>
      <c r="Y27" s="164">
        <v>1.7139</v>
      </c>
      <c r="Z27" s="139"/>
      <c r="AA27" s="164">
        <v>3.3843000000000001</v>
      </c>
      <c r="AB27" s="185"/>
      <c r="AC27" s="104">
        <v>0.34160000000000001</v>
      </c>
      <c r="AD27" s="103">
        <v>6.6820000000000004E-2</v>
      </c>
      <c r="AE27" s="103">
        <v>7.6899999999999996E-2</v>
      </c>
      <c r="AF27" s="49" t="s">
        <v>90</v>
      </c>
      <c r="AG27" s="52"/>
      <c r="AH27" s="52"/>
      <c r="AI27" s="168">
        <v>1.8239000000000001</v>
      </c>
      <c r="AJ27" s="146"/>
      <c r="AK27" s="175">
        <v>1.8492999999999999</v>
      </c>
      <c r="AL27" s="146"/>
      <c r="AM27" s="175">
        <v>1.4927999999999999</v>
      </c>
      <c r="AN27" s="146"/>
      <c r="AO27" s="168">
        <v>0.1618</v>
      </c>
      <c r="AP27" s="146"/>
      <c r="AQ27" s="175">
        <v>0.50649999999999995</v>
      </c>
      <c r="AR27" s="146"/>
      <c r="AS27" s="175">
        <v>0.31290000000000001</v>
      </c>
      <c r="AT27" s="200"/>
      <c r="AU27" s="168">
        <v>6.1580000000000003E-2</v>
      </c>
      <c r="AV27" s="146"/>
      <c r="AW27" s="175">
        <v>5.4809999999999998E-2</v>
      </c>
      <c r="AX27" s="146"/>
      <c r="AY27" s="175">
        <v>0.31540000000000001</v>
      </c>
      <c r="AZ27" s="200"/>
      <c r="BA27" s="168">
        <v>0.38400000000000001</v>
      </c>
      <c r="BB27" s="146"/>
      <c r="BC27" s="175">
        <v>0.26590000000000003</v>
      </c>
      <c r="BD27" s="146"/>
      <c r="BE27" s="175">
        <v>0.23039999999999999</v>
      </c>
      <c r="BF27" s="146"/>
    </row>
    <row r="28" spans="1:58" ht="12.75" customHeight="1" x14ac:dyDescent="0.5">
      <c r="A28" s="50" t="s">
        <v>56</v>
      </c>
      <c r="B28" s="535"/>
      <c r="C28" s="535"/>
      <c r="D28" s="28"/>
      <c r="E28" s="156" t="s">
        <v>571</v>
      </c>
      <c r="F28" s="140"/>
      <c r="G28" s="165">
        <v>16.600000000000001</v>
      </c>
      <c r="H28" s="140"/>
      <c r="I28" s="165">
        <v>18.8</v>
      </c>
      <c r="J28" s="186"/>
      <c r="K28" s="169">
        <v>1.51</v>
      </c>
      <c r="L28" s="140"/>
      <c r="M28" s="176">
        <v>0.83</v>
      </c>
      <c r="N28" s="140"/>
      <c r="O28" s="176">
        <v>0.61</v>
      </c>
      <c r="P28" s="186"/>
      <c r="Q28" s="156" t="s">
        <v>571</v>
      </c>
      <c r="R28" s="140"/>
      <c r="S28" s="165" t="s">
        <v>571</v>
      </c>
      <c r="T28" s="140"/>
      <c r="U28" s="165" t="s">
        <v>571</v>
      </c>
      <c r="V28" s="140"/>
      <c r="W28" s="156" t="s">
        <v>571</v>
      </c>
      <c r="X28" s="140"/>
      <c r="Y28" s="165" t="s">
        <v>571</v>
      </c>
      <c r="Z28" s="140"/>
      <c r="AA28" s="165" t="s">
        <v>571</v>
      </c>
      <c r="AB28" s="186"/>
      <c r="AC28" s="101" t="s">
        <v>577</v>
      </c>
      <c r="AD28" s="102" t="s">
        <v>577</v>
      </c>
      <c r="AE28" s="102" t="s">
        <v>577</v>
      </c>
      <c r="AF28" s="50" t="s">
        <v>56</v>
      </c>
      <c r="AG28" s="28"/>
      <c r="AH28" s="28"/>
      <c r="AI28" s="169" t="s">
        <v>571</v>
      </c>
      <c r="AJ28" s="147"/>
      <c r="AK28" s="165" t="s">
        <v>571</v>
      </c>
      <c r="AL28" s="140"/>
      <c r="AM28" s="165" t="s">
        <v>571</v>
      </c>
      <c r="AN28" s="140"/>
      <c r="AO28" s="169" t="s">
        <v>571</v>
      </c>
      <c r="AP28" s="140"/>
      <c r="AQ28" s="176" t="s">
        <v>571</v>
      </c>
      <c r="AR28" s="147"/>
      <c r="AS28" s="176">
        <v>0.41</v>
      </c>
      <c r="AT28" s="204"/>
      <c r="AU28" s="169" t="s">
        <v>571</v>
      </c>
      <c r="AV28" s="147"/>
      <c r="AW28" s="176">
        <v>0.11</v>
      </c>
      <c r="AX28" s="147"/>
      <c r="AY28" s="176" t="s">
        <v>571</v>
      </c>
      <c r="AZ28" s="204"/>
      <c r="BA28" s="169" t="s">
        <v>571</v>
      </c>
      <c r="BB28" s="147"/>
      <c r="BC28" s="176" t="s">
        <v>571</v>
      </c>
      <c r="BD28" s="147"/>
      <c r="BE28" s="176" t="s">
        <v>571</v>
      </c>
      <c r="BF28" s="147"/>
    </row>
    <row r="29" spans="1:58" ht="12.75" customHeight="1" thickBot="1" x14ac:dyDescent="0.45">
      <c r="A29" s="220" t="s">
        <v>91</v>
      </c>
      <c r="B29" s="553"/>
      <c r="C29" s="553"/>
      <c r="D29" s="216"/>
      <c r="E29" s="177">
        <v>8.8863048934000002</v>
      </c>
      <c r="F29" s="151"/>
      <c r="G29" s="182">
        <v>5.9622245647999996</v>
      </c>
      <c r="H29" s="151"/>
      <c r="I29" s="182">
        <v>8.0507385464999999</v>
      </c>
      <c r="J29" s="187"/>
      <c r="K29" s="221">
        <v>5.3521277592000001</v>
      </c>
      <c r="L29" s="151"/>
      <c r="M29" s="222">
        <v>4.1802772745999999</v>
      </c>
      <c r="N29" s="151"/>
      <c r="O29" s="222">
        <v>3.6862153553999999</v>
      </c>
      <c r="P29" s="187"/>
      <c r="Q29" s="177">
        <v>4.6207815888999999</v>
      </c>
      <c r="R29" s="151"/>
      <c r="S29" s="182">
        <v>3.7752464089000002</v>
      </c>
      <c r="T29" s="151"/>
      <c r="U29" s="182">
        <v>3.4946472280999998</v>
      </c>
      <c r="V29" s="319"/>
      <c r="W29" s="177">
        <v>6.0909051350999999</v>
      </c>
      <c r="X29" s="151"/>
      <c r="Y29" s="182">
        <v>4.7991918282999997</v>
      </c>
      <c r="Z29" s="151"/>
      <c r="AA29" s="182">
        <v>5.4912547885</v>
      </c>
      <c r="AB29" s="187"/>
      <c r="AC29" s="223" t="s">
        <v>577</v>
      </c>
      <c r="AD29" s="224" t="s">
        <v>577</v>
      </c>
      <c r="AE29" s="224" t="s">
        <v>577</v>
      </c>
      <c r="AF29" s="220" t="s">
        <v>91</v>
      </c>
      <c r="AG29" s="216"/>
      <c r="AH29" s="216"/>
      <c r="AI29" s="221">
        <v>5.7182907932999996</v>
      </c>
      <c r="AJ29" s="225"/>
      <c r="AK29" s="222">
        <v>5.1755916759999998</v>
      </c>
      <c r="AL29" s="225"/>
      <c r="AM29" s="222">
        <v>4.7319732208999996</v>
      </c>
      <c r="AN29" s="319"/>
      <c r="AO29" s="221">
        <v>3.5470662944</v>
      </c>
      <c r="AP29" s="225"/>
      <c r="AQ29" s="222">
        <v>3.7354805900999999</v>
      </c>
      <c r="AR29" s="225"/>
      <c r="AS29" s="222">
        <v>5.0432947108999997</v>
      </c>
      <c r="AT29" s="187"/>
      <c r="AU29" s="221">
        <v>2.9600916219000002</v>
      </c>
      <c r="AV29" s="225"/>
      <c r="AW29" s="222">
        <v>2.5520379928999999</v>
      </c>
      <c r="AX29" s="225"/>
      <c r="AY29" s="222">
        <v>4.8909043415999998</v>
      </c>
      <c r="AZ29" s="187"/>
      <c r="BA29" s="221">
        <v>0.91188747650000002</v>
      </c>
      <c r="BB29" s="225"/>
      <c r="BC29" s="222">
        <v>0.88940821459999997</v>
      </c>
      <c r="BD29" s="225"/>
      <c r="BE29" s="222">
        <v>0.9324344967</v>
      </c>
      <c r="BF29" s="319"/>
    </row>
    <row r="30" spans="1:58" s="1" customFormat="1" x14ac:dyDescent="0.4">
      <c r="A30" s="6"/>
      <c r="B30" s="7"/>
      <c r="C30" s="7"/>
      <c r="D30" s="6"/>
      <c r="E30" s="158"/>
      <c r="F30" s="134"/>
      <c r="G30" s="158"/>
      <c r="H30" s="134"/>
      <c r="I30" s="158"/>
      <c r="J30" s="134"/>
      <c r="K30" s="170"/>
      <c r="L30" s="142"/>
      <c r="M30" s="170"/>
      <c r="N30" s="142"/>
      <c r="O30" s="170"/>
      <c r="P30" s="142"/>
      <c r="Q30" s="171"/>
      <c r="R30" s="65"/>
      <c r="S30" s="171"/>
      <c r="T30" s="65"/>
      <c r="U30" s="171"/>
      <c r="V30" s="65"/>
      <c r="W30" s="178"/>
      <c r="X30" s="148"/>
      <c r="Y30" s="178"/>
      <c r="Z30" s="148"/>
      <c r="AA30" s="178"/>
      <c r="AB30" s="148"/>
      <c r="AC30" s="10"/>
      <c r="AD30" s="10"/>
      <c r="AE30" s="10"/>
      <c r="AF30" s="6"/>
      <c r="AG30" s="6"/>
      <c r="AH30" s="6"/>
    </row>
    <row r="31" spans="1:58" s="1" customFormat="1" x14ac:dyDescent="0.4">
      <c r="A31" s="9"/>
      <c r="B31" s="7"/>
      <c r="C31" s="7"/>
      <c r="D31" s="6"/>
      <c r="E31" s="61"/>
      <c r="F31" s="64"/>
      <c r="G31" s="61"/>
      <c r="H31" s="64"/>
      <c r="I31" s="61"/>
      <c r="J31" s="64"/>
      <c r="K31" s="171"/>
      <c r="L31" s="65"/>
      <c r="M31" s="171"/>
      <c r="N31" s="65"/>
      <c r="O31" s="171"/>
      <c r="P31" s="65"/>
      <c r="Q31" s="178"/>
      <c r="R31" s="148"/>
      <c r="S31" s="178"/>
      <c r="T31" s="148"/>
      <c r="U31" s="178"/>
      <c r="V31" s="148"/>
      <c r="W31" s="171"/>
      <c r="X31" s="65"/>
      <c r="Y31" s="171"/>
      <c r="Z31" s="65"/>
      <c r="AA31" s="171"/>
      <c r="AB31" s="65"/>
      <c r="AC31" s="3"/>
      <c r="AD31" s="3"/>
      <c r="AE31" s="3"/>
      <c r="AF31" s="9"/>
      <c r="AG31" s="6"/>
      <c r="AH31" s="6"/>
    </row>
    <row r="32" spans="1:58" s="1" customFormat="1" x14ac:dyDescent="0.4">
      <c r="A32" s="9"/>
      <c r="B32" s="7"/>
      <c r="C32" s="7"/>
      <c r="D32" s="6"/>
      <c r="E32" s="61"/>
      <c r="F32" s="64"/>
      <c r="G32" s="61"/>
      <c r="H32" s="64"/>
      <c r="I32" s="61"/>
      <c r="J32" s="64"/>
      <c r="K32" s="171"/>
      <c r="L32" s="65"/>
      <c r="M32" s="171"/>
      <c r="N32" s="65"/>
      <c r="O32" s="171"/>
      <c r="P32" s="65"/>
      <c r="Q32" s="179"/>
      <c r="R32" s="7"/>
      <c r="S32" s="179"/>
      <c r="T32" s="7"/>
      <c r="U32" s="179"/>
      <c r="V32" s="7"/>
      <c r="W32" s="171"/>
      <c r="X32" s="65"/>
      <c r="Y32" s="171"/>
      <c r="Z32" s="65"/>
      <c r="AA32" s="171"/>
      <c r="AB32" s="65"/>
      <c r="AC32" s="3"/>
      <c r="AD32" s="3"/>
      <c r="AE32" s="3"/>
      <c r="AF32" s="9"/>
      <c r="AG32" s="6"/>
      <c r="AH32" s="6"/>
    </row>
    <row r="33" spans="1:46" s="1" customFormat="1" x14ac:dyDescent="0.4">
      <c r="A33" s="9"/>
      <c r="B33" s="7"/>
      <c r="C33" s="7"/>
      <c r="D33" s="6"/>
      <c r="E33" s="61"/>
      <c r="F33" s="64"/>
      <c r="G33" s="61"/>
      <c r="H33" s="64"/>
      <c r="I33" s="61"/>
      <c r="J33" s="64"/>
      <c r="K33" s="171"/>
      <c r="L33" s="65"/>
      <c r="M33" s="171"/>
      <c r="N33" s="65"/>
      <c r="O33" s="171"/>
      <c r="P33" s="65"/>
      <c r="Q33" s="171"/>
      <c r="R33" s="65"/>
      <c r="S33" s="171"/>
      <c r="T33" s="65"/>
      <c r="U33" s="171"/>
      <c r="V33" s="65"/>
      <c r="W33" s="171"/>
      <c r="X33" s="65"/>
      <c r="Y33" s="171"/>
      <c r="Z33" s="65"/>
      <c r="AA33" s="171"/>
      <c r="AB33" s="65"/>
      <c r="AC33" s="3"/>
      <c r="AD33" s="3"/>
      <c r="AE33" s="3"/>
      <c r="AF33" s="9"/>
      <c r="AG33" s="6"/>
      <c r="AH33" s="6"/>
      <c r="AT33" s="1" t="s">
        <v>34</v>
      </c>
    </row>
    <row r="34" spans="1:46" s="1" customFormat="1" x14ac:dyDescent="0.4">
      <c r="A34" s="9"/>
      <c r="B34" s="7"/>
      <c r="C34" s="7"/>
      <c r="D34" s="6"/>
      <c r="E34" s="61"/>
      <c r="F34" s="64"/>
      <c r="G34" s="61"/>
      <c r="H34" s="64"/>
      <c r="I34" s="61"/>
      <c r="J34" s="64"/>
      <c r="K34" s="171"/>
      <c r="L34" s="65"/>
      <c r="M34" s="171"/>
      <c r="N34" s="65"/>
      <c r="O34" s="171"/>
      <c r="P34" s="65"/>
      <c r="Q34" s="171"/>
      <c r="R34" s="65"/>
      <c r="S34" s="171"/>
      <c r="T34" s="65"/>
      <c r="U34" s="171"/>
      <c r="V34" s="65"/>
      <c r="W34" s="171"/>
      <c r="X34" s="65"/>
      <c r="Y34" s="171"/>
      <c r="Z34" s="65"/>
      <c r="AA34" s="171"/>
      <c r="AB34" s="65"/>
      <c r="AC34" s="3"/>
      <c r="AD34" s="3"/>
      <c r="AE34" s="3"/>
      <c r="AF34" s="9"/>
      <c r="AG34" s="6"/>
      <c r="AH34" s="6"/>
    </row>
    <row r="35" spans="1:46" s="1" customFormat="1" x14ac:dyDescent="0.4">
      <c r="A35" s="9"/>
      <c r="B35" s="7"/>
      <c r="C35" s="7"/>
      <c r="D35" s="6"/>
      <c r="E35" s="61"/>
      <c r="F35" s="64"/>
      <c r="G35" s="61"/>
      <c r="H35" s="64"/>
      <c r="I35" s="61"/>
      <c r="J35" s="64"/>
      <c r="K35" s="171"/>
      <c r="L35" s="65"/>
      <c r="M35" s="171"/>
      <c r="N35" s="65"/>
      <c r="O35" s="171"/>
      <c r="P35" s="65"/>
      <c r="Q35" s="171"/>
      <c r="R35" s="65"/>
      <c r="S35" s="171"/>
      <c r="T35" s="65"/>
      <c r="U35" s="171"/>
      <c r="V35" s="65"/>
      <c r="W35" s="171"/>
      <c r="X35" s="65"/>
      <c r="Y35" s="171"/>
      <c r="Z35" s="65"/>
      <c r="AA35" s="171"/>
      <c r="AB35" s="65"/>
      <c r="AC35" s="3"/>
      <c r="AD35" s="3"/>
      <c r="AE35" s="3"/>
      <c r="AF35" s="9"/>
      <c r="AG35" s="6"/>
      <c r="AH35" s="6"/>
    </row>
    <row r="36" spans="1:46" s="1" customFormat="1" x14ac:dyDescent="0.4">
      <c r="A36" s="9"/>
      <c r="B36" s="7"/>
      <c r="C36" s="7"/>
      <c r="D36" s="6"/>
      <c r="E36" s="61"/>
      <c r="F36" s="64"/>
      <c r="G36" s="61"/>
      <c r="H36" s="64"/>
      <c r="I36" s="61"/>
      <c r="J36" s="64"/>
      <c r="K36" s="171"/>
      <c r="L36" s="65"/>
      <c r="M36" s="171"/>
      <c r="N36" s="65"/>
      <c r="O36" s="171"/>
      <c r="P36" s="65"/>
      <c r="Q36" s="171"/>
      <c r="R36" s="65"/>
      <c r="S36" s="171"/>
      <c r="T36" s="65"/>
      <c r="U36" s="171"/>
      <c r="V36" s="65"/>
      <c r="W36" s="171"/>
      <c r="X36" s="65"/>
      <c r="Y36" s="171"/>
      <c r="Z36" s="65"/>
      <c r="AA36" s="171"/>
      <c r="AB36" s="65"/>
      <c r="AC36" s="3"/>
      <c r="AD36" s="3"/>
      <c r="AE36" s="3"/>
      <c r="AF36" s="9"/>
      <c r="AG36" s="6"/>
      <c r="AH36" s="6"/>
    </row>
    <row r="37" spans="1:46" s="1" customFormat="1" x14ac:dyDescent="0.4">
      <c r="A37" s="9"/>
      <c r="B37" s="7"/>
      <c r="C37" s="7"/>
      <c r="D37" s="6"/>
      <c r="E37" s="61"/>
      <c r="F37" s="64"/>
      <c r="G37" s="61"/>
      <c r="H37" s="64"/>
      <c r="I37" s="61"/>
      <c r="J37" s="64"/>
      <c r="K37" s="171"/>
      <c r="L37" s="65"/>
      <c r="M37" s="171"/>
      <c r="N37" s="65"/>
      <c r="O37" s="171"/>
      <c r="P37" s="65"/>
      <c r="Q37" s="171"/>
      <c r="R37" s="65"/>
      <c r="S37" s="171"/>
      <c r="T37" s="65"/>
      <c r="U37" s="171"/>
      <c r="V37" s="65"/>
      <c r="W37" s="171"/>
      <c r="X37" s="65"/>
      <c r="Y37" s="171"/>
      <c r="Z37" s="65"/>
      <c r="AA37" s="171"/>
      <c r="AB37" s="65"/>
      <c r="AC37" s="3"/>
      <c r="AD37" s="3"/>
      <c r="AE37" s="3"/>
      <c r="AF37" s="9"/>
      <c r="AG37" s="6"/>
      <c r="AH37" s="6"/>
    </row>
    <row r="38" spans="1:46" s="1" customFormat="1" x14ac:dyDescent="0.4">
      <c r="A38" s="8"/>
      <c r="B38" s="7"/>
      <c r="C38" s="7"/>
      <c r="D38" s="6"/>
      <c r="E38" s="159"/>
      <c r="F38" s="135"/>
      <c r="G38" s="159"/>
      <c r="H38" s="135"/>
      <c r="I38" s="159"/>
      <c r="J38" s="135"/>
      <c r="K38" s="172"/>
      <c r="L38" s="143"/>
      <c r="M38" s="172"/>
      <c r="N38" s="143"/>
      <c r="O38" s="172"/>
      <c r="P38" s="143"/>
      <c r="Q38" s="172"/>
      <c r="R38" s="143"/>
      <c r="S38" s="172"/>
      <c r="T38" s="143"/>
      <c r="U38" s="172"/>
      <c r="V38" s="143"/>
      <c r="W38" s="172"/>
      <c r="X38" s="143"/>
      <c r="Y38" s="172"/>
      <c r="Z38" s="143"/>
      <c r="AA38" s="172"/>
      <c r="AB38" s="143"/>
      <c r="AC38" s="3"/>
      <c r="AD38" s="3"/>
      <c r="AE38" s="3"/>
      <c r="AF38" s="8"/>
      <c r="AG38" s="6"/>
      <c r="AH38" s="6"/>
    </row>
    <row r="39" spans="1:46" x14ac:dyDescent="0.4">
      <c r="A39" s="9"/>
      <c r="B39" s="7"/>
      <c r="C39" s="7"/>
      <c r="D39" s="6"/>
      <c r="E39" s="61"/>
      <c r="F39" s="64"/>
      <c r="G39" s="61"/>
      <c r="H39" s="64"/>
      <c r="I39" s="61"/>
      <c r="J39" s="64"/>
      <c r="W39" s="171"/>
      <c r="X39" s="65"/>
      <c r="Y39" s="171"/>
      <c r="Z39" s="65"/>
      <c r="AA39" s="171"/>
      <c r="AB39" s="65"/>
      <c r="AC39" s="3"/>
      <c r="AD39" s="3"/>
      <c r="AE39" s="3"/>
      <c r="AF39" s="9"/>
      <c r="AG39" s="6"/>
      <c r="AH39" s="6"/>
    </row>
    <row r="40" spans="1:46" ht="15" x14ac:dyDescent="0.4">
      <c r="A40" s="4"/>
      <c r="B40" s="7"/>
      <c r="C40" s="7"/>
      <c r="D40" s="6"/>
      <c r="E40" s="160"/>
      <c r="F40" s="136"/>
      <c r="G40" s="160"/>
      <c r="H40" s="136"/>
      <c r="I40" s="160"/>
      <c r="J40" s="136"/>
      <c r="K40" s="173"/>
      <c r="L40" s="144"/>
      <c r="M40" s="173"/>
      <c r="N40" s="144"/>
      <c r="O40" s="173"/>
      <c r="P40" s="144"/>
      <c r="Q40" s="173"/>
      <c r="R40" s="144"/>
      <c r="S40" s="173"/>
      <c r="T40" s="144"/>
      <c r="U40" s="173"/>
      <c r="V40" s="144"/>
      <c r="AF40" s="4"/>
      <c r="AG40" s="6"/>
      <c r="AH40" s="6"/>
    </row>
    <row r="41" spans="1:46" x14ac:dyDescent="0.4">
      <c r="B41" s="71"/>
      <c r="C41" s="71"/>
      <c r="D41" s="19"/>
      <c r="AG41" s="19"/>
      <c r="AH41" s="19"/>
    </row>
  </sheetData>
  <sortState xmlns:xlrd2="http://schemas.microsoft.com/office/spreadsheetml/2017/richdata2" ref="A5:BF25">
    <sortCondition descending="1" ref="E5:E25"/>
  </sortState>
  <mergeCells count="34">
    <mergeCell ref="K3:L3"/>
    <mergeCell ref="AS3:AT3"/>
    <mergeCell ref="AU3:AV3"/>
    <mergeCell ref="AW3:AX3"/>
    <mergeCell ref="U3:V3"/>
    <mergeCell ref="A1:V1"/>
    <mergeCell ref="W3:X3"/>
    <mergeCell ref="Y3:Z3"/>
    <mergeCell ref="AA3:AB3"/>
    <mergeCell ref="AC2:AE2"/>
    <mergeCell ref="O3:P3"/>
    <mergeCell ref="E2:J2"/>
    <mergeCell ref="K2:P2"/>
    <mergeCell ref="Q2:V2"/>
    <mergeCell ref="W2:AB2"/>
    <mergeCell ref="E3:F3"/>
    <mergeCell ref="G3:H3"/>
    <mergeCell ref="M3:N3"/>
    <mergeCell ref="Q3:R3"/>
    <mergeCell ref="S3:T3"/>
    <mergeCell ref="I3:J3"/>
    <mergeCell ref="BA2:BF2"/>
    <mergeCell ref="AI3:AJ3"/>
    <mergeCell ref="AK3:AL3"/>
    <mergeCell ref="AM3:AN3"/>
    <mergeCell ref="AI2:AN2"/>
    <mergeCell ref="AO2:AT2"/>
    <mergeCell ref="AU2:AZ2"/>
    <mergeCell ref="BA3:BB3"/>
    <mergeCell ref="BC3:BD3"/>
    <mergeCell ref="BE3:BF3"/>
    <mergeCell ref="AO3:AP3"/>
    <mergeCell ref="AQ3:AR3"/>
    <mergeCell ref="AY3:AZ3"/>
  </mergeCells>
  <conditionalFormatting sqref="BF8:BF25">
    <cfRule type="containsText" priority="20" stopIfTrue="1" operator="containsText" text="AA">
      <formula>NOT(ISERROR(SEARCH("AA",BF8)))</formula>
    </cfRule>
    <cfRule type="containsText" dxfId="784" priority="21" stopIfTrue="1" operator="containsText" text="A">
      <formula>NOT(ISERROR(SEARCH("A",BF8)))</formula>
    </cfRule>
  </conditionalFormatting>
  <conditionalFormatting sqref="AN8:AN25">
    <cfRule type="containsText" priority="5" stopIfTrue="1" operator="containsText" text="AA">
      <formula>NOT(ISERROR(SEARCH("AA",AN8)))</formula>
    </cfRule>
    <cfRule type="containsText" dxfId="783" priority="6" stopIfTrue="1" operator="containsText" text="A">
      <formula>NOT(ISERROR(SEARCH("A",AN8)))</formula>
    </cfRule>
  </conditionalFormatting>
  <conditionalFormatting sqref="F5:F25">
    <cfRule type="containsText" priority="111" stopIfTrue="1" operator="containsText" text="AA">
      <formula>NOT(ISERROR(SEARCH("AA",F5)))</formula>
    </cfRule>
    <cfRule type="containsText" dxfId="782" priority="112" stopIfTrue="1" operator="containsText" text="A">
      <formula>NOT(ISERROR(SEARCH("A",F5)))</formula>
    </cfRule>
  </conditionalFormatting>
  <conditionalFormatting sqref="H5:H25">
    <cfRule type="containsText" priority="109" stopIfTrue="1" operator="containsText" text="AA">
      <formula>NOT(ISERROR(SEARCH("AA",H5)))</formula>
    </cfRule>
    <cfRule type="containsText" dxfId="781" priority="110" stopIfTrue="1" operator="containsText" text="A">
      <formula>NOT(ISERROR(SEARCH("A",H5)))</formula>
    </cfRule>
  </conditionalFormatting>
  <conditionalFormatting sqref="J5:J25">
    <cfRule type="containsText" priority="107" stopIfTrue="1" operator="containsText" text="AA">
      <formula>NOT(ISERROR(SEARCH("AA",J5)))</formula>
    </cfRule>
    <cfRule type="containsText" dxfId="780" priority="108" stopIfTrue="1" operator="containsText" text="A">
      <formula>NOT(ISERROR(SEARCH("A",J5)))</formula>
    </cfRule>
  </conditionalFormatting>
  <conditionalFormatting sqref="L5:L25">
    <cfRule type="containsText" priority="105" stopIfTrue="1" operator="containsText" text="AA">
      <formula>NOT(ISERROR(SEARCH("AA",L5)))</formula>
    </cfRule>
    <cfRule type="containsText" dxfId="779" priority="106" stopIfTrue="1" operator="containsText" text="A">
      <formula>NOT(ISERROR(SEARCH("A",L5)))</formula>
    </cfRule>
  </conditionalFormatting>
  <conditionalFormatting sqref="N5:N25">
    <cfRule type="containsText" priority="103" stopIfTrue="1" operator="containsText" text="AA">
      <formula>NOT(ISERROR(SEARCH("AA",N5)))</formula>
    </cfRule>
    <cfRule type="containsText" dxfId="778" priority="104" stopIfTrue="1" operator="containsText" text="A">
      <formula>NOT(ISERROR(SEARCH("A",N5)))</formula>
    </cfRule>
  </conditionalFormatting>
  <conditionalFormatting sqref="P5:P25">
    <cfRule type="containsText" priority="101" stopIfTrue="1" operator="containsText" text="AA">
      <formula>NOT(ISERROR(SEARCH("AA",P5)))</formula>
    </cfRule>
    <cfRule type="containsText" dxfId="777" priority="102" stopIfTrue="1" operator="containsText" text="A">
      <formula>NOT(ISERROR(SEARCH("A",P5)))</formula>
    </cfRule>
  </conditionalFormatting>
  <conditionalFormatting sqref="R5:R25">
    <cfRule type="containsText" priority="99" stopIfTrue="1" operator="containsText" text="AA">
      <formula>NOT(ISERROR(SEARCH("AA",R5)))</formula>
    </cfRule>
    <cfRule type="containsText" dxfId="776" priority="100" stopIfTrue="1" operator="containsText" text="A">
      <formula>NOT(ISERROR(SEARCH("A",R5)))</formula>
    </cfRule>
  </conditionalFormatting>
  <conditionalFormatting sqref="T5:T25">
    <cfRule type="containsText" priority="97" stopIfTrue="1" operator="containsText" text="AA">
      <formula>NOT(ISERROR(SEARCH("AA",T5)))</formula>
    </cfRule>
    <cfRule type="containsText" dxfId="775" priority="98" stopIfTrue="1" operator="containsText" text="A">
      <formula>NOT(ISERROR(SEARCH("A",T5)))</formula>
    </cfRule>
  </conditionalFormatting>
  <conditionalFormatting sqref="V5:V25">
    <cfRule type="containsText" priority="93" stopIfTrue="1" operator="containsText" text="AA">
      <formula>NOT(ISERROR(SEARCH("AA",V5)))</formula>
    </cfRule>
    <cfRule type="containsText" dxfId="774" priority="96" stopIfTrue="1" operator="containsText" text="A">
      <formula>NOT(ISERROR(SEARCH("A",V5)))</formula>
    </cfRule>
  </conditionalFormatting>
  <conditionalFormatting sqref="E5:V25">
    <cfRule type="expression" dxfId="773" priority="113">
      <formula>MOD(ROW(),2)=0</formula>
    </cfRule>
  </conditionalFormatting>
  <conditionalFormatting sqref="AF5:AH25">
    <cfRule type="expression" dxfId="772" priority="94">
      <formula>MOD(ROW(),2)=0</formula>
    </cfRule>
  </conditionalFormatting>
  <conditionalFormatting sqref="AC5:AE25">
    <cfRule type="aboveAverage" dxfId="771" priority="89" stopIfTrue="1"/>
  </conditionalFormatting>
  <conditionalFormatting sqref="X5:X25">
    <cfRule type="containsText" priority="87" stopIfTrue="1" operator="containsText" text="AA">
      <formula>NOT(ISERROR(SEARCH("AA",X5)))</formula>
    </cfRule>
    <cfRule type="containsText" dxfId="770" priority="88" stopIfTrue="1" operator="containsText" text="A">
      <formula>NOT(ISERROR(SEARCH("A",X5)))</formula>
    </cfRule>
  </conditionalFormatting>
  <conditionalFormatting sqref="Z5:Z25">
    <cfRule type="containsText" priority="85" stopIfTrue="1" operator="containsText" text="AA">
      <formula>NOT(ISERROR(SEARCH("AA",Z5)))</formula>
    </cfRule>
    <cfRule type="containsText" dxfId="769" priority="86" stopIfTrue="1" operator="containsText" text="A">
      <formula>NOT(ISERROR(SEARCH("A",Z5)))</formula>
    </cfRule>
  </conditionalFormatting>
  <conditionalFormatting sqref="AB5:AB25">
    <cfRule type="containsText" priority="83" stopIfTrue="1" operator="containsText" text="AA">
      <formula>NOT(ISERROR(SEARCH("AA",AB5)))</formula>
    </cfRule>
    <cfRule type="containsText" dxfId="768" priority="84" stopIfTrue="1" operator="containsText" text="A">
      <formula>NOT(ISERROR(SEARCH("A",AB5)))</formula>
    </cfRule>
  </conditionalFormatting>
  <conditionalFormatting sqref="W5:AE25">
    <cfRule type="expression" dxfId="767" priority="1329">
      <formula>MOD(ROW(),2)=0</formula>
    </cfRule>
  </conditionalFormatting>
  <conditionalFormatting sqref="AP5:AP7">
    <cfRule type="containsText" priority="54" stopIfTrue="1" operator="containsText" text="AA">
      <formula>NOT(ISERROR(SEARCH("AA",AP5)))</formula>
    </cfRule>
    <cfRule type="containsText" dxfId="766" priority="55" stopIfTrue="1" operator="containsText" text="A">
      <formula>NOT(ISERROR(SEARCH("A",AP5)))</formula>
    </cfRule>
  </conditionalFormatting>
  <conditionalFormatting sqref="AR5:AR7">
    <cfRule type="containsText" priority="52" stopIfTrue="1" operator="containsText" text="AA">
      <formula>NOT(ISERROR(SEARCH("AA",AR5)))</formula>
    </cfRule>
    <cfRule type="containsText" dxfId="765" priority="53" stopIfTrue="1" operator="containsText" text="A">
      <formula>NOT(ISERROR(SEARCH("A",AR5)))</formula>
    </cfRule>
  </conditionalFormatting>
  <conditionalFormatting sqref="AT5:AT7">
    <cfRule type="containsText" priority="50" stopIfTrue="1" operator="containsText" text="AA">
      <formula>NOT(ISERROR(SEARCH("AA",AT5)))</formula>
    </cfRule>
    <cfRule type="containsText" dxfId="764" priority="51" stopIfTrue="1" operator="containsText" text="A">
      <formula>NOT(ISERROR(SEARCH("A",AT5)))</formula>
    </cfRule>
  </conditionalFormatting>
  <conditionalFormatting sqref="AO5:BF25">
    <cfRule type="expression" dxfId="763" priority="56">
      <formula>MOD(ROW(),2)=0</formula>
    </cfRule>
  </conditionalFormatting>
  <conditionalFormatting sqref="AP8:AP25">
    <cfRule type="containsText" priority="48" stopIfTrue="1" operator="containsText" text="AA">
      <formula>NOT(ISERROR(SEARCH("AA",AP8)))</formula>
    </cfRule>
    <cfRule type="containsText" dxfId="762" priority="49" stopIfTrue="1" operator="containsText" text="A">
      <formula>NOT(ISERROR(SEARCH("A",AP8)))</formula>
    </cfRule>
  </conditionalFormatting>
  <conditionalFormatting sqref="AR8:AR25">
    <cfRule type="containsText" priority="46" stopIfTrue="1" operator="containsText" text="AA">
      <formula>NOT(ISERROR(SEARCH("AA",AR8)))</formula>
    </cfRule>
    <cfRule type="containsText" dxfId="761" priority="47" stopIfTrue="1" operator="containsText" text="A">
      <formula>NOT(ISERROR(SEARCH("A",AR8)))</formula>
    </cfRule>
  </conditionalFormatting>
  <conditionalFormatting sqref="AT8:AT25">
    <cfRule type="containsText" priority="44" stopIfTrue="1" operator="containsText" text="AA">
      <formula>NOT(ISERROR(SEARCH("AA",AT8)))</formula>
    </cfRule>
    <cfRule type="containsText" dxfId="760" priority="45" operator="containsText" text="A">
      <formula>NOT(ISERROR(SEARCH("A",AT8)))</formula>
    </cfRule>
  </conditionalFormatting>
  <conditionalFormatting sqref="AV5:AV7">
    <cfRule type="containsText" priority="42" stopIfTrue="1" operator="containsText" text="AA">
      <formula>NOT(ISERROR(SEARCH("AA",AV5)))</formula>
    </cfRule>
    <cfRule type="containsText" dxfId="759" priority="43" operator="containsText" text="A">
      <formula>NOT(ISERROR(SEARCH("A",AV5)))</formula>
    </cfRule>
  </conditionalFormatting>
  <conditionalFormatting sqref="AX5:AX7">
    <cfRule type="containsText" priority="40" stopIfTrue="1" operator="containsText" text="AA">
      <formula>NOT(ISERROR(SEARCH("AA",AX5)))</formula>
    </cfRule>
    <cfRule type="containsText" dxfId="758" priority="41" operator="containsText" text="A">
      <formula>NOT(ISERROR(SEARCH("A",AX5)))</formula>
    </cfRule>
  </conditionalFormatting>
  <conditionalFormatting sqref="AZ5:AZ7">
    <cfRule type="containsText" priority="38" stopIfTrue="1" operator="containsText" text="AA">
      <formula>NOT(ISERROR(SEARCH("AA",AZ5)))</formula>
    </cfRule>
    <cfRule type="containsText" dxfId="757" priority="39" operator="containsText" text="A">
      <formula>NOT(ISERROR(SEARCH("A",AZ5)))</formula>
    </cfRule>
  </conditionalFormatting>
  <conditionalFormatting sqref="AV8:AV25">
    <cfRule type="containsText" priority="36" stopIfTrue="1" operator="containsText" text="AA">
      <formula>NOT(ISERROR(SEARCH("AA",AV8)))</formula>
    </cfRule>
    <cfRule type="containsText" dxfId="756" priority="37" stopIfTrue="1" operator="containsText" text="A">
      <formula>NOT(ISERROR(SEARCH("A",AV8)))</formula>
    </cfRule>
  </conditionalFormatting>
  <conditionalFormatting sqref="AX8:AX25">
    <cfRule type="containsText" priority="34" stopIfTrue="1" operator="containsText" text="AA">
      <formula>NOT(ISERROR(SEARCH("AA",AX8)))</formula>
    </cfRule>
    <cfRule type="containsText" dxfId="755" priority="35" stopIfTrue="1" operator="containsText" text="A">
      <formula>NOT(ISERROR(SEARCH("A",AX8)))</formula>
    </cfRule>
  </conditionalFormatting>
  <conditionalFormatting sqref="AZ8:AZ25">
    <cfRule type="containsText" priority="32" stopIfTrue="1" operator="containsText" text="AA">
      <formula>NOT(ISERROR(SEARCH("AA",AZ8)))</formula>
    </cfRule>
    <cfRule type="containsText" dxfId="754" priority="33" stopIfTrue="1" operator="containsText" text="A">
      <formula>NOT(ISERROR(SEARCH("A",AZ8)))</formula>
    </cfRule>
  </conditionalFormatting>
  <conditionalFormatting sqref="BB5:BB7">
    <cfRule type="containsText" priority="30" stopIfTrue="1" operator="containsText" text="AA">
      <formula>NOT(ISERROR(SEARCH("AA",BB5)))</formula>
    </cfRule>
    <cfRule type="containsText" dxfId="753" priority="31" stopIfTrue="1" operator="containsText" text="A">
      <formula>NOT(ISERROR(SEARCH("A",BB5)))</formula>
    </cfRule>
  </conditionalFormatting>
  <conditionalFormatting sqref="BD5:BD7">
    <cfRule type="containsText" priority="28" stopIfTrue="1" operator="containsText" text="AA">
      <formula>NOT(ISERROR(SEARCH("AA",BD5)))</formula>
    </cfRule>
    <cfRule type="containsText" dxfId="752" priority="29" stopIfTrue="1" operator="containsText" text="A">
      <formula>NOT(ISERROR(SEARCH("A",BD5)))</formula>
    </cfRule>
  </conditionalFormatting>
  <conditionalFormatting sqref="BF5:BF7">
    <cfRule type="containsText" priority="26" stopIfTrue="1" operator="containsText" text="AA">
      <formula>NOT(ISERROR(SEARCH("AA",BF5)))</formula>
    </cfRule>
    <cfRule type="containsText" dxfId="751" priority="27" stopIfTrue="1" operator="containsText" text="A">
      <formula>NOT(ISERROR(SEARCH("A",BF5)))</formula>
    </cfRule>
  </conditionalFormatting>
  <conditionalFormatting sqref="BB8:BB25">
    <cfRule type="containsText" priority="24" stopIfTrue="1" operator="containsText" text="AA">
      <formula>NOT(ISERROR(SEARCH("AA",BB8)))</formula>
    </cfRule>
    <cfRule type="containsText" dxfId="750" priority="25" stopIfTrue="1" operator="containsText" text="A">
      <formula>NOT(ISERROR(SEARCH("A",BB8)))</formula>
    </cfRule>
  </conditionalFormatting>
  <conditionalFormatting sqref="BD8:BD25">
    <cfRule type="containsText" priority="22" stopIfTrue="1" operator="containsText" text="AA">
      <formula>NOT(ISERROR(SEARCH("AA",BD8)))</formula>
    </cfRule>
    <cfRule type="containsText" dxfId="749" priority="23" stopIfTrue="1" operator="containsText" text="A">
      <formula>NOT(ISERROR(SEARCH("A",BD8)))</formula>
    </cfRule>
  </conditionalFormatting>
  <conditionalFormatting sqref="AJ8:AJ25">
    <cfRule type="containsText" priority="9" stopIfTrue="1" operator="containsText" text="AA">
      <formula>NOT(ISERROR(SEARCH("AA",AJ8)))</formula>
    </cfRule>
    <cfRule type="containsText" dxfId="748" priority="10" stopIfTrue="1" operator="containsText" text="A">
      <formula>NOT(ISERROR(SEARCH("A",AJ8)))</formula>
    </cfRule>
  </conditionalFormatting>
  <conditionalFormatting sqref="AL8:AL25">
    <cfRule type="containsText" priority="7" stopIfTrue="1" operator="containsText" text="AA">
      <formula>NOT(ISERROR(SEARCH("AA",AL8)))</formula>
    </cfRule>
    <cfRule type="containsText" dxfId="747" priority="8" stopIfTrue="1" operator="containsText" text="A">
      <formula>NOT(ISERROR(SEARCH("A",AL8)))</formula>
    </cfRule>
  </conditionalFormatting>
  <conditionalFormatting sqref="AJ5:AJ7">
    <cfRule type="containsText" priority="15" stopIfTrue="1" operator="containsText" text="AA">
      <formula>NOT(ISERROR(SEARCH("AA",AJ5)))</formula>
    </cfRule>
    <cfRule type="containsText" dxfId="746" priority="16" stopIfTrue="1" operator="containsText" text="A">
      <formula>NOT(ISERROR(SEARCH("A",AJ5)))</formula>
    </cfRule>
  </conditionalFormatting>
  <conditionalFormatting sqref="AL5:AL7">
    <cfRule type="containsText" priority="13" stopIfTrue="1" operator="containsText" text="AA">
      <formula>NOT(ISERROR(SEARCH("AA",AL5)))</formula>
    </cfRule>
    <cfRule type="containsText" dxfId="745" priority="14" stopIfTrue="1" operator="containsText" text="A">
      <formula>NOT(ISERROR(SEARCH("A",AL5)))</formula>
    </cfRule>
  </conditionalFormatting>
  <conditionalFormatting sqref="AN5:AN7">
    <cfRule type="containsText" priority="11" stopIfTrue="1" operator="containsText" text="AA">
      <formula>NOT(ISERROR(SEARCH("AA",AN5)))</formula>
    </cfRule>
    <cfRule type="containsText" dxfId="744" priority="12" stopIfTrue="1" operator="containsText" text="A">
      <formula>NOT(ISERROR(SEARCH("A",AN5)))</formula>
    </cfRule>
  </conditionalFormatting>
  <conditionalFormatting sqref="AI5:AN25">
    <cfRule type="expression" dxfId="743" priority="1341">
      <formula>MOD(ROW(),2)=0</formula>
    </cfRule>
  </conditionalFormatting>
  <conditionalFormatting sqref="D5:D25">
    <cfRule type="expression" dxfId="742" priority="2">
      <formula>MOD(ROW(),2)=0</formula>
    </cfRule>
  </conditionalFormatting>
  <conditionalFormatting sqref="A5:C25">
    <cfRule type="expression" dxfId="741" priority="1">
      <formula>MOD(ROW(),2)=0</formula>
    </cfRule>
  </conditionalFormatting>
  <conditionalFormatting sqref="Q5:Q25">
    <cfRule type="aboveAverage" dxfId="740" priority="123" stopIfTrue="1"/>
  </conditionalFormatting>
  <conditionalFormatting sqref="S5:S25">
    <cfRule type="aboveAverage" dxfId="739" priority="1318" stopIfTrue="1"/>
  </conditionalFormatting>
  <conditionalFormatting sqref="U5:U25">
    <cfRule type="aboveAverage" dxfId="738" priority="1319" stopIfTrue="1"/>
  </conditionalFormatting>
  <conditionalFormatting sqref="K5:K25">
    <cfRule type="aboveAverage" dxfId="737" priority="1320" stopIfTrue="1"/>
  </conditionalFormatting>
  <conditionalFormatting sqref="M5:M25">
    <cfRule type="aboveAverage" dxfId="736" priority="1321" stopIfTrue="1"/>
  </conditionalFormatting>
  <conditionalFormatting sqref="O5:O25">
    <cfRule type="aboveAverage" dxfId="735" priority="1322" stopIfTrue="1"/>
  </conditionalFormatting>
  <conditionalFormatting sqref="E5:E25">
    <cfRule type="aboveAverage" dxfId="734" priority="1323" stopIfTrue="1"/>
  </conditionalFormatting>
  <conditionalFormatting sqref="G5:G25">
    <cfRule type="aboveAverage" dxfId="733" priority="1324" stopIfTrue="1"/>
  </conditionalFormatting>
  <conditionalFormatting sqref="I5:I25">
    <cfRule type="aboveAverage" dxfId="732" priority="1325" stopIfTrue="1"/>
  </conditionalFormatting>
  <conditionalFormatting sqref="W5:W25">
    <cfRule type="aboveAverage" dxfId="731" priority="1326" stopIfTrue="1"/>
  </conditionalFormatting>
  <conditionalFormatting sqref="Y5:Y25">
    <cfRule type="aboveAverage" dxfId="730" priority="1327" stopIfTrue="1"/>
  </conditionalFormatting>
  <conditionalFormatting sqref="AA5:AA25">
    <cfRule type="aboveAverage" dxfId="729" priority="1328" stopIfTrue="1"/>
  </conditionalFormatting>
  <conditionalFormatting sqref="AO5:AO25">
    <cfRule type="aboveAverage" dxfId="728" priority="66" stopIfTrue="1"/>
  </conditionalFormatting>
  <conditionalFormatting sqref="AQ5:AQ25">
    <cfRule type="aboveAverage" dxfId="727" priority="1330" stopIfTrue="1"/>
  </conditionalFormatting>
  <conditionalFormatting sqref="AS5:AS25">
    <cfRule type="aboveAverage" dxfId="726" priority="1331" stopIfTrue="1"/>
  </conditionalFormatting>
  <conditionalFormatting sqref="AU5:AU25">
    <cfRule type="aboveAverage" dxfId="725" priority="1332" stopIfTrue="1"/>
  </conditionalFormatting>
  <conditionalFormatting sqref="AW5:AW25">
    <cfRule type="aboveAverage" dxfId="724" priority="1333" stopIfTrue="1"/>
  </conditionalFormatting>
  <conditionalFormatting sqref="AY5:AY25">
    <cfRule type="aboveAverage" dxfId="723" priority="1334" stopIfTrue="1"/>
  </conditionalFormatting>
  <conditionalFormatting sqref="BA5:BA25">
    <cfRule type="aboveAverage" dxfId="722" priority="1335" stopIfTrue="1"/>
  </conditionalFormatting>
  <conditionalFormatting sqref="BC5:BC25">
    <cfRule type="aboveAverage" dxfId="721" priority="1336" stopIfTrue="1"/>
  </conditionalFormatting>
  <conditionalFormatting sqref="BE5:BE25">
    <cfRule type="aboveAverage" dxfId="720" priority="1337" stopIfTrue="1"/>
  </conditionalFormatting>
  <conditionalFormatting sqref="AI5:AI25">
    <cfRule type="aboveAverage" dxfId="719" priority="1338" stopIfTrue="1"/>
  </conditionalFormatting>
  <conditionalFormatting sqref="AK5:AK25">
    <cfRule type="aboveAverage" dxfId="718" priority="1339" stopIfTrue="1"/>
  </conditionalFormatting>
  <conditionalFormatting sqref="AM5:AM25">
    <cfRule type="aboveAverage" dxfId="717" priority="1340" stopIfTrue="1"/>
  </conditionalFormatting>
  <pageMargins left="0.5" right="0.5" top="0.5" bottom="0.5" header="0.3" footer="0.3"/>
  <pageSetup paperSize="5" scale="86" pageOrder="overThenDown" orientation="landscape" r:id="rId1"/>
  <headerFooter alignWithMargins="0"/>
  <colBreaks count="1" manualBreakCount="1">
    <brk id="31" max="40"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6" tint="0.59999389629810485"/>
  </sheetPr>
  <dimension ref="A1:BF44"/>
  <sheetViews>
    <sheetView zoomScaleNormal="100" workbookViewId="0">
      <pane ySplit="4" topLeftCell="A5" activePane="bottomLeft" state="frozen"/>
      <selection activeCell="W24" sqref="W24"/>
      <selection pane="bottomLeft" activeCell="O3" sqref="O3:P3"/>
    </sheetView>
  </sheetViews>
  <sheetFormatPr defaultRowHeight="13.15" x14ac:dyDescent="0.4"/>
  <cols>
    <col min="1" max="1" width="25.59765625" customWidth="1"/>
    <col min="2" max="3" width="10.59765625" style="65" customWidth="1"/>
    <col min="4" max="4" width="9.796875" style="1" hidden="1" customWidth="1"/>
    <col min="5" max="5" width="5.19921875" style="161" customWidth="1"/>
    <col min="6" max="6" width="5.19921875" style="11" customWidth="1"/>
    <col min="7" max="7" width="5.19921875" style="161" customWidth="1"/>
    <col min="8" max="8" width="5.19921875" style="11" customWidth="1"/>
    <col min="9" max="9" width="5.19921875" style="161" customWidth="1"/>
    <col min="10" max="10" width="5.19921875" style="11" customWidth="1"/>
    <col min="11" max="11" width="5.19921875" style="171" customWidth="1"/>
    <col min="12" max="12" width="5.19921875" style="65" customWidth="1"/>
    <col min="13" max="13" width="5.19921875" style="171" customWidth="1"/>
    <col min="14" max="14" width="5.19921875" style="65" customWidth="1"/>
    <col min="15" max="15" width="5.19921875" style="171" customWidth="1"/>
    <col min="16" max="16" width="5.19921875" style="65" customWidth="1"/>
    <col min="17" max="17" width="5.19921875" style="171" customWidth="1"/>
    <col min="18" max="18" width="5.19921875" style="65" customWidth="1"/>
    <col min="19" max="19" width="5.19921875" style="171" customWidth="1"/>
    <col min="20" max="20" width="5.19921875" style="65" customWidth="1"/>
    <col min="21" max="21" width="5.19921875" style="171" customWidth="1"/>
    <col min="22" max="22" width="5.19921875" style="65" customWidth="1"/>
    <col min="23" max="23" width="5.19921875" style="183" customWidth="1"/>
    <col min="24" max="24" width="5.19921875" style="152" customWidth="1"/>
    <col min="25" max="25" width="5.19921875" style="183" customWidth="1"/>
    <col min="26" max="26" width="5.19921875" style="152" customWidth="1"/>
    <col min="27" max="27" width="5.19921875" style="183" customWidth="1"/>
    <col min="28" max="28" width="5.19921875" style="152" customWidth="1"/>
    <col min="29" max="31" width="5.19921875" style="2" customWidth="1"/>
    <col min="32" max="32" width="25.59765625" customWidth="1"/>
    <col min="33" max="34" width="10.59765625" style="65" customWidth="1"/>
    <col min="35" max="58" width="5.19921875" customWidth="1"/>
  </cols>
  <sheetData>
    <row r="1" spans="1:58" s="11" customFormat="1" ht="45" customHeight="1" thickBot="1" x14ac:dyDescent="0.45">
      <c r="A1" s="733" t="s">
        <v>640</v>
      </c>
      <c r="B1" s="733"/>
      <c r="C1" s="733"/>
      <c r="D1" s="733"/>
      <c r="E1" s="733"/>
      <c r="F1" s="733"/>
      <c r="G1" s="733"/>
      <c r="H1" s="733"/>
      <c r="I1" s="733"/>
      <c r="J1" s="733"/>
      <c r="K1" s="733"/>
      <c r="L1" s="733"/>
      <c r="M1" s="733"/>
      <c r="N1" s="733"/>
      <c r="O1" s="733"/>
      <c r="P1" s="733"/>
      <c r="Q1" s="733"/>
      <c r="R1" s="733"/>
      <c r="S1" s="733"/>
      <c r="T1" s="733"/>
      <c r="U1" s="733"/>
      <c r="V1" s="733"/>
      <c r="W1" s="320"/>
      <c r="X1" s="320"/>
      <c r="Y1" s="320"/>
      <c r="Z1" s="320"/>
      <c r="AA1" s="320"/>
      <c r="AB1" s="320"/>
      <c r="AC1" s="320"/>
      <c r="AD1" s="320"/>
      <c r="AE1" s="320"/>
      <c r="AF1" s="320" t="s">
        <v>296</v>
      </c>
      <c r="AG1" s="510"/>
      <c r="AH1" s="510"/>
      <c r="AI1" s="215"/>
      <c r="AJ1" s="215"/>
      <c r="AK1" s="215"/>
      <c r="AL1" s="215"/>
      <c r="AM1" s="215"/>
      <c r="AN1" s="295"/>
      <c r="AO1" s="215"/>
      <c r="AP1" s="215"/>
      <c r="AQ1" s="215"/>
      <c r="AR1" s="215"/>
      <c r="AS1" s="215"/>
      <c r="AT1" s="215"/>
      <c r="AU1" s="215"/>
      <c r="AV1" s="215"/>
      <c r="AW1" s="215"/>
      <c r="AX1" s="215"/>
      <c r="AY1" s="215"/>
      <c r="AZ1" s="215"/>
      <c r="BA1" s="215"/>
      <c r="BB1" s="215"/>
      <c r="BC1" s="215"/>
      <c r="BD1" s="215"/>
      <c r="BE1" s="215"/>
      <c r="BF1" s="295"/>
    </row>
    <row r="2" spans="1:58" ht="40.049999999999997" customHeight="1" x14ac:dyDescent="0.4">
      <c r="A2" s="30" t="s">
        <v>630</v>
      </c>
      <c r="B2" s="532" t="s">
        <v>626</v>
      </c>
      <c r="C2" s="532" t="s">
        <v>627</v>
      </c>
      <c r="D2" s="29"/>
      <c r="E2" s="712" t="s">
        <v>62</v>
      </c>
      <c r="F2" s="713"/>
      <c r="G2" s="713"/>
      <c r="H2" s="713"/>
      <c r="I2" s="713"/>
      <c r="J2" s="714"/>
      <c r="K2" s="712" t="s">
        <v>63</v>
      </c>
      <c r="L2" s="713"/>
      <c r="M2" s="713"/>
      <c r="N2" s="713"/>
      <c r="O2" s="713"/>
      <c r="P2" s="714"/>
      <c r="Q2" s="712" t="s">
        <v>64</v>
      </c>
      <c r="R2" s="713"/>
      <c r="S2" s="713"/>
      <c r="T2" s="713"/>
      <c r="U2" s="713"/>
      <c r="V2" s="714"/>
      <c r="W2" s="712" t="s">
        <v>65</v>
      </c>
      <c r="X2" s="713"/>
      <c r="Y2" s="713"/>
      <c r="Z2" s="713"/>
      <c r="AA2" s="713"/>
      <c r="AB2" s="714"/>
      <c r="AC2" s="710" t="s">
        <v>97</v>
      </c>
      <c r="AD2" s="711"/>
      <c r="AE2" s="711"/>
      <c r="AF2" s="30" t="s">
        <v>630</v>
      </c>
      <c r="AG2" s="532" t="s">
        <v>626</v>
      </c>
      <c r="AH2" s="532" t="s">
        <v>627</v>
      </c>
      <c r="AI2" s="712" t="s">
        <v>198</v>
      </c>
      <c r="AJ2" s="713"/>
      <c r="AK2" s="713"/>
      <c r="AL2" s="713"/>
      <c r="AM2" s="713"/>
      <c r="AN2" s="713"/>
      <c r="AO2" s="710" t="s">
        <v>66</v>
      </c>
      <c r="AP2" s="711"/>
      <c r="AQ2" s="711"/>
      <c r="AR2" s="711"/>
      <c r="AS2" s="711"/>
      <c r="AT2" s="719"/>
      <c r="AU2" s="710" t="s">
        <v>67</v>
      </c>
      <c r="AV2" s="711"/>
      <c r="AW2" s="711"/>
      <c r="AX2" s="711"/>
      <c r="AY2" s="711"/>
      <c r="AZ2" s="719"/>
      <c r="BA2" s="710" t="s">
        <v>68</v>
      </c>
      <c r="BB2" s="711"/>
      <c r="BC2" s="711"/>
      <c r="BD2" s="711"/>
      <c r="BE2" s="711"/>
      <c r="BF2" s="711"/>
    </row>
    <row r="3" spans="1:58" ht="20.2" customHeight="1" x14ac:dyDescent="0.4">
      <c r="A3" s="82"/>
      <c r="B3" s="539"/>
      <c r="C3" s="539"/>
      <c r="D3" s="81"/>
      <c r="E3" s="718" t="s">
        <v>94</v>
      </c>
      <c r="F3" s="716"/>
      <c r="G3" s="716" t="s">
        <v>95</v>
      </c>
      <c r="H3" s="716"/>
      <c r="I3" s="716" t="s">
        <v>96</v>
      </c>
      <c r="J3" s="717"/>
      <c r="K3" s="716" t="s">
        <v>94</v>
      </c>
      <c r="L3" s="716"/>
      <c r="M3" s="716" t="s">
        <v>95</v>
      </c>
      <c r="N3" s="716"/>
      <c r="O3" s="716" t="s">
        <v>96</v>
      </c>
      <c r="P3" s="716"/>
      <c r="Q3" s="718" t="s">
        <v>94</v>
      </c>
      <c r="R3" s="716"/>
      <c r="S3" s="716" t="s">
        <v>95</v>
      </c>
      <c r="T3" s="716"/>
      <c r="U3" s="716" t="s">
        <v>96</v>
      </c>
      <c r="V3" s="717"/>
      <c r="W3" s="716" t="s">
        <v>94</v>
      </c>
      <c r="X3" s="716"/>
      <c r="Y3" s="716" t="s">
        <v>95</v>
      </c>
      <c r="Z3" s="716"/>
      <c r="AA3" s="716" t="s">
        <v>96</v>
      </c>
      <c r="AB3" s="716"/>
      <c r="AC3" s="95" t="s">
        <v>94</v>
      </c>
      <c r="AD3" s="88" t="s">
        <v>95</v>
      </c>
      <c r="AE3" s="88" t="s">
        <v>96</v>
      </c>
      <c r="AF3" s="82"/>
      <c r="AG3" s="539"/>
      <c r="AH3" s="539"/>
      <c r="AI3" s="718" t="s">
        <v>94</v>
      </c>
      <c r="AJ3" s="716"/>
      <c r="AK3" s="716" t="s">
        <v>95</v>
      </c>
      <c r="AL3" s="716"/>
      <c r="AM3" s="716" t="s">
        <v>96</v>
      </c>
      <c r="AN3" s="716"/>
      <c r="AO3" s="718" t="s">
        <v>94</v>
      </c>
      <c r="AP3" s="716"/>
      <c r="AQ3" s="716" t="s">
        <v>95</v>
      </c>
      <c r="AR3" s="716"/>
      <c r="AS3" s="716" t="s">
        <v>96</v>
      </c>
      <c r="AT3" s="717"/>
      <c r="AU3" s="718" t="s">
        <v>94</v>
      </c>
      <c r="AV3" s="716"/>
      <c r="AW3" s="716" t="s">
        <v>95</v>
      </c>
      <c r="AX3" s="716"/>
      <c r="AY3" s="716" t="s">
        <v>96</v>
      </c>
      <c r="AZ3" s="717"/>
      <c r="BA3" s="718" t="s">
        <v>94</v>
      </c>
      <c r="BB3" s="716"/>
      <c r="BC3" s="716" t="s">
        <v>95</v>
      </c>
      <c r="BD3" s="716"/>
      <c r="BE3" s="716" t="s">
        <v>96</v>
      </c>
      <c r="BF3" s="716"/>
    </row>
    <row r="4" spans="1:58" ht="40.049999999999997" hidden="1" customHeight="1" x14ac:dyDescent="0.4">
      <c r="A4" s="82" t="s">
        <v>51</v>
      </c>
      <c r="B4" s="539" t="s">
        <v>92</v>
      </c>
      <c r="C4" s="539" t="s">
        <v>93</v>
      </c>
      <c r="D4" s="81"/>
      <c r="E4" s="194" t="s">
        <v>105</v>
      </c>
      <c r="F4" s="197" t="s">
        <v>108</v>
      </c>
      <c r="G4" s="193" t="s">
        <v>106</v>
      </c>
      <c r="H4" s="197" t="s">
        <v>109</v>
      </c>
      <c r="I4" s="193" t="s">
        <v>107</v>
      </c>
      <c r="J4" s="201" t="s">
        <v>110</v>
      </c>
      <c r="K4" s="193" t="s">
        <v>178</v>
      </c>
      <c r="L4" s="197" t="s">
        <v>179</v>
      </c>
      <c r="M4" s="193" t="s">
        <v>180</v>
      </c>
      <c r="N4" s="197" t="s">
        <v>181</v>
      </c>
      <c r="O4" s="193" t="s">
        <v>182</v>
      </c>
      <c r="P4" s="197" t="s">
        <v>183</v>
      </c>
      <c r="Q4" s="194" t="s">
        <v>111</v>
      </c>
      <c r="R4" s="197" t="s">
        <v>112</v>
      </c>
      <c r="S4" s="193" t="s">
        <v>113</v>
      </c>
      <c r="T4" s="197" t="s">
        <v>114</v>
      </c>
      <c r="U4" s="193" t="s">
        <v>115</v>
      </c>
      <c r="V4" s="201" t="s">
        <v>116</v>
      </c>
      <c r="W4" s="193" t="s">
        <v>117</v>
      </c>
      <c r="X4" s="197" t="s">
        <v>118</v>
      </c>
      <c r="Y4" s="193" t="s">
        <v>119</v>
      </c>
      <c r="Z4" s="197" t="s">
        <v>120</v>
      </c>
      <c r="AA4" s="193" t="s">
        <v>121</v>
      </c>
      <c r="AB4" s="197" t="s">
        <v>122</v>
      </c>
      <c r="AC4" s="95" t="s">
        <v>123</v>
      </c>
      <c r="AD4" s="88" t="s">
        <v>124</v>
      </c>
      <c r="AE4" s="88" t="s">
        <v>125</v>
      </c>
      <c r="AF4" s="82" t="s">
        <v>51</v>
      </c>
      <c r="AG4" s="539" t="s">
        <v>92</v>
      </c>
      <c r="AH4" s="539" t="s">
        <v>93</v>
      </c>
      <c r="AI4" s="193" t="s">
        <v>126</v>
      </c>
      <c r="AJ4" s="197" t="s">
        <v>127</v>
      </c>
      <c r="AK4" s="193" t="s">
        <v>128</v>
      </c>
      <c r="AL4" s="197" t="s">
        <v>129</v>
      </c>
      <c r="AM4" s="193" t="s">
        <v>130</v>
      </c>
      <c r="AN4" s="197" t="s">
        <v>131</v>
      </c>
      <c r="AO4" s="194" t="s">
        <v>132</v>
      </c>
      <c r="AP4" s="197" t="s">
        <v>133</v>
      </c>
      <c r="AQ4" s="193" t="s">
        <v>134</v>
      </c>
      <c r="AR4" s="197" t="s">
        <v>135</v>
      </c>
      <c r="AS4" s="193" t="s">
        <v>136</v>
      </c>
      <c r="AT4" s="201" t="s">
        <v>137</v>
      </c>
      <c r="AU4" s="193" t="s">
        <v>138</v>
      </c>
      <c r="AV4" s="197" t="s">
        <v>139</v>
      </c>
      <c r="AW4" s="193" t="s">
        <v>140</v>
      </c>
      <c r="AX4" s="197" t="s">
        <v>141</v>
      </c>
      <c r="AY4" s="193" t="s">
        <v>142</v>
      </c>
      <c r="AZ4" s="197" t="s">
        <v>143</v>
      </c>
      <c r="BA4" s="194" t="s">
        <v>144</v>
      </c>
      <c r="BB4" s="197" t="s">
        <v>145</v>
      </c>
      <c r="BC4" s="193" t="s">
        <v>146</v>
      </c>
      <c r="BD4" s="197" t="s">
        <v>147</v>
      </c>
      <c r="BE4" s="193" t="s">
        <v>148</v>
      </c>
      <c r="BF4" s="197" t="s">
        <v>149</v>
      </c>
    </row>
    <row r="5" spans="1:58" ht="12.75" x14ac:dyDescent="0.35">
      <c r="A5" s="272" t="str">
        <f t="shared" ref="A5:A28" si="0">VLOOKUP(D5,VL_2020,2,FALSE)</f>
        <v>Augusta A7268 VT2Pro</v>
      </c>
      <c r="B5" s="557" t="str">
        <f t="shared" ref="B5:B28" si="1">VLOOKUP(D5,VL_2020,3,FALSE)</f>
        <v>RR</v>
      </c>
      <c r="C5" s="557" t="str">
        <f t="shared" ref="C5:C28" si="2">VLOOKUP(D5,VL_2020,4,FALSE)</f>
        <v>VT2P</v>
      </c>
      <c r="D5" s="514" t="s">
        <v>542</v>
      </c>
      <c r="E5" s="273">
        <v>211.53</v>
      </c>
      <c r="F5" s="274" t="s">
        <v>103</v>
      </c>
      <c r="G5" s="275"/>
      <c r="H5" s="274"/>
      <c r="I5" s="275"/>
      <c r="J5" s="274"/>
      <c r="K5" s="296">
        <v>18.993300000000001</v>
      </c>
      <c r="L5" s="274" t="s">
        <v>103</v>
      </c>
      <c r="M5" s="299"/>
      <c r="N5" s="274"/>
      <c r="O5" s="299"/>
      <c r="P5" s="274"/>
      <c r="Q5" s="273">
        <v>119.33</v>
      </c>
      <c r="R5" s="274" t="s">
        <v>104</v>
      </c>
      <c r="S5" s="275"/>
      <c r="T5" s="274"/>
      <c r="U5" s="275"/>
      <c r="V5" s="274"/>
      <c r="W5" s="273">
        <v>50.333300000000001</v>
      </c>
      <c r="X5" s="274" t="s">
        <v>103</v>
      </c>
      <c r="Y5" s="275"/>
      <c r="Z5" s="274"/>
      <c r="AA5" s="275"/>
      <c r="AB5" s="274"/>
      <c r="AC5" s="276">
        <v>0</v>
      </c>
      <c r="AD5" s="277"/>
      <c r="AE5" s="277"/>
      <c r="AF5" s="272" t="str">
        <f t="shared" ref="AF5:AF28" si="3">A5</f>
        <v>Augusta A7268 VT2Pro</v>
      </c>
      <c r="AG5" s="557" t="str">
        <f t="shared" ref="AG5:AG28" si="4">B5</f>
        <v>RR</v>
      </c>
      <c r="AH5" s="557" t="str">
        <f t="shared" ref="AH5:AH28" si="5">C5</f>
        <v>VT2P</v>
      </c>
      <c r="AI5" s="335">
        <v>51.933300000000003</v>
      </c>
      <c r="AJ5" s="304" t="s">
        <v>103</v>
      </c>
      <c r="AK5" s="336"/>
      <c r="AL5" s="304"/>
      <c r="AM5" s="336"/>
      <c r="AN5" s="305"/>
      <c r="AO5" s="335">
        <v>8.0667000000000009</v>
      </c>
      <c r="AP5" s="304" t="s">
        <v>103</v>
      </c>
      <c r="AQ5" s="336"/>
      <c r="AR5" s="304"/>
      <c r="AS5" s="336"/>
      <c r="AT5" s="305"/>
      <c r="AU5" s="335">
        <v>3.5432999999999999</v>
      </c>
      <c r="AV5" s="304" t="s">
        <v>103</v>
      </c>
      <c r="AW5" s="336"/>
      <c r="AX5" s="304"/>
      <c r="AY5" s="336"/>
      <c r="AZ5" s="305"/>
      <c r="BA5" s="335">
        <v>72.416700000000006</v>
      </c>
      <c r="BB5" s="304" t="s">
        <v>103</v>
      </c>
      <c r="BC5" s="336"/>
      <c r="BD5" s="304"/>
      <c r="BE5" s="336"/>
      <c r="BF5" s="304"/>
    </row>
    <row r="6" spans="1:58" ht="12.75" x14ac:dyDescent="0.35">
      <c r="A6" s="47" t="str">
        <f t="shared" si="0"/>
        <v xml:space="preserve">Dekalb DKC66-18 </v>
      </c>
      <c r="B6" s="529" t="str">
        <f t="shared" si="1"/>
        <v>RR</v>
      </c>
      <c r="C6" s="529" t="str">
        <f t="shared" si="2"/>
        <v>VT2P</v>
      </c>
      <c r="D6" s="280" t="s">
        <v>213</v>
      </c>
      <c r="E6" s="125">
        <v>211.47</v>
      </c>
      <c r="F6" s="126" t="s">
        <v>103</v>
      </c>
      <c r="G6" s="128">
        <v>239.79</v>
      </c>
      <c r="H6" s="126" t="s">
        <v>103</v>
      </c>
      <c r="I6" s="128">
        <v>232.16</v>
      </c>
      <c r="J6" s="126" t="s">
        <v>103</v>
      </c>
      <c r="K6" s="302">
        <v>19.41</v>
      </c>
      <c r="L6" s="126" t="s">
        <v>103</v>
      </c>
      <c r="M6" s="307">
        <v>18.3</v>
      </c>
      <c r="N6" s="126" t="s">
        <v>103</v>
      </c>
      <c r="O6" s="307">
        <v>18.658899999999999</v>
      </c>
      <c r="P6" s="126" t="s">
        <v>103</v>
      </c>
      <c r="Q6" s="125">
        <v>110.33</v>
      </c>
      <c r="R6" s="126" t="s">
        <v>330</v>
      </c>
      <c r="S6" s="128">
        <v>113.5</v>
      </c>
      <c r="T6" s="126" t="s">
        <v>574</v>
      </c>
      <c r="U6" s="128">
        <v>110.15</v>
      </c>
      <c r="V6" s="126" t="s">
        <v>341</v>
      </c>
      <c r="W6" s="125">
        <v>47.333300000000001</v>
      </c>
      <c r="X6" s="126" t="s">
        <v>103</v>
      </c>
      <c r="Y6" s="128">
        <v>48.5</v>
      </c>
      <c r="Z6" s="126" t="s">
        <v>103</v>
      </c>
      <c r="AA6" s="128">
        <v>44.777799999999999</v>
      </c>
      <c r="AB6" s="126" t="s">
        <v>252</v>
      </c>
      <c r="AC6" s="62">
        <v>0.67340067339999998</v>
      </c>
      <c r="AD6" s="46">
        <v>0.33670033669999999</v>
      </c>
      <c r="AE6" s="46">
        <v>0.22446689110000001</v>
      </c>
      <c r="AF6" s="47" t="str">
        <f t="shared" si="3"/>
        <v xml:space="preserve">Dekalb DKC66-18 </v>
      </c>
      <c r="AG6" s="529" t="str">
        <f t="shared" si="4"/>
        <v>RR</v>
      </c>
      <c r="AH6" s="529" t="str">
        <f t="shared" si="5"/>
        <v>VT2P</v>
      </c>
      <c r="AI6" s="302">
        <v>51.933300000000003</v>
      </c>
      <c r="AJ6" s="198" t="s">
        <v>103</v>
      </c>
      <c r="AK6" s="307">
        <v>53.7667</v>
      </c>
      <c r="AL6" s="198" t="s">
        <v>103</v>
      </c>
      <c r="AM6" s="307">
        <v>54.477800000000002</v>
      </c>
      <c r="AN6" s="306" t="s">
        <v>103</v>
      </c>
      <c r="AO6" s="302">
        <v>7.5867000000000004</v>
      </c>
      <c r="AP6" s="198" t="s">
        <v>103</v>
      </c>
      <c r="AQ6" s="307">
        <v>8.1382999999999992</v>
      </c>
      <c r="AR6" s="198" t="s">
        <v>103</v>
      </c>
      <c r="AS6" s="307">
        <v>8.3698999999999995</v>
      </c>
      <c r="AT6" s="306" t="s">
        <v>103</v>
      </c>
      <c r="AU6" s="302">
        <v>3.7067000000000001</v>
      </c>
      <c r="AV6" s="198" t="s">
        <v>103</v>
      </c>
      <c r="AW6" s="307">
        <v>3.73</v>
      </c>
      <c r="AX6" s="198" t="s">
        <v>103</v>
      </c>
      <c r="AY6" s="307">
        <v>4.1967999999999996</v>
      </c>
      <c r="AZ6" s="306" t="s">
        <v>103</v>
      </c>
      <c r="BA6" s="302">
        <v>73.006699999999995</v>
      </c>
      <c r="BB6" s="198" t="s">
        <v>103</v>
      </c>
      <c r="BC6" s="307">
        <v>72.77</v>
      </c>
      <c r="BD6" s="198" t="s">
        <v>103</v>
      </c>
      <c r="BE6" s="307">
        <v>72.633399999999995</v>
      </c>
      <c r="BF6" s="198" t="s">
        <v>103</v>
      </c>
    </row>
    <row r="7" spans="1:58" ht="12.75" x14ac:dyDescent="0.35">
      <c r="A7" s="47" t="str">
        <f t="shared" si="0"/>
        <v xml:space="preserve">Spectrum 6416 </v>
      </c>
      <c r="B7" s="529" t="str">
        <f t="shared" si="1"/>
        <v>None</v>
      </c>
      <c r="C7" s="529" t="str">
        <f t="shared" si="2"/>
        <v>None</v>
      </c>
      <c r="D7" s="48" t="s">
        <v>557</v>
      </c>
      <c r="E7" s="281">
        <v>210.51</v>
      </c>
      <c r="F7" s="282" t="s">
        <v>103</v>
      </c>
      <c r="G7" s="283"/>
      <c r="H7" s="282"/>
      <c r="I7" s="283"/>
      <c r="J7" s="282"/>
      <c r="K7" s="298">
        <v>20.6633</v>
      </c>
      <c r="L7" s="282" t="s">
        <v>103</v>
      </c>
      <c r="M7" s="301"/>
      <c r="N7" s="282"/>
      <c r="O7" s="301"/>
      <c r="P7" s="282"/>
      <c r="Q7" s="281">
        <v>106.33</v>
      </c>
      <c r="R7" s="282" t="s">
        <v>14</v>
      </c>
      <c r="S7" s="283"/>
      <c r="T7" s="282"/>
      <c r="U7" s="283"/>
      <c r="V7" s="282"/>
      <c r="W7" s="281">
        <v>47.333300000000001</v>
      </c>
      <c r="X7" s="282" t="s">
        <v>103</v>
      </c>
      <c r="Y7" s="283"/>
      <c r="Z7" s="282"/>
      <c r="AA7" s="283"/>
      <c r="AB7" s="282"/>
      <c r="AC7" s="285">
        <v>0.70183215129999998</v>
      </c>
      <c r="AD7" s="286"/>
      <c r="AE7" s="286"/>
      <c r="AF7" s="280" t="str">
        <f t="shared" si="3"/>
        <v xml:space="preserve">Spectrum 6416 </v>
      </c>
      <c r="AG7" s="530" t="str">
        <f t="shared" si="4"/>
        <v>None</v>
      </c>
      <c r="AH7" s="530" t="str">
        <f t="shared" si="5"/>
        <v>None</v>
      </c>
      <c r="AI7" s="302">
        <v>54.433300000000003</v>
      </c>
      <c r="AJ7" s="198" t="s">
        <v>103</v>
      </c>
      <c r="AK7" s="307"/>
      <c r="AL7" s="198"/>
      <c r="AM7" s="307"/>
      <c r="AN7" s="306"/>
      <c r="AO7" s="302">
        <v>8.2100000000000009</v>
      </c>
      <c r="AP7" s="198" t="s">
        <v>103</v>
      </c>
      <c r="AQ7" s="307"/>
      <c r="AR7" s="198"/>
      <c r="AS7" s="307"/>
      <c r="AT7" s="306"/>
      <c r="AU7" s="302">
        <v>3.6867000000000001</v>
      </c>
      <c r="AV7" s="198" t="s">
        <v>103</v>
      </c>
      <c r="AW7" s="307"/>
      <c r="AX7" s="198"/>
      <c r="AY7" s="307"/>
      <c r="AZ7" s="306"/>
      <c r="BA7" s="302">
        <v>72.393299999999996</v>
      </c>
      <c r="BB7" s="198" t="s">
        <v>103</v>
      </c>
      <c r="BC7" s="307"/>
      <c r="BD7" s="198"/>
      <c r="BE7" s="307"/>
      <c r="BF7" s="198"/>
    </row>
    <row r="8" spans="1:58" ht="12.75" x14ac:dyDescent="0.35">
      <c r="A8" s="47" t="str">
        <f t="shared" si="0"/>
        <v xml:space="preserve">Innvictis A1462 </v>
      </c>
      <c r="B8" s="529" t="str">
        <f t="shared" si="1"/>
        <v>RR</v>
      </c>
      <c r="C8" s="529" t="str">
        <f t="shared" si="2"/>
        <v>VT2P</v>
      </c>
      <c r="D8" s="280" t="s">
        <v>546</v>
      </c>
      <c r="E8" s="281">
        <v>208.33</v>
      </c>
      <c r="F8" s="282" t="s">
        <v>103</v>
      </c>
      <c r="G8" s="283"/>
      <c r="H8" s="282"/>
      <c r="I8" s="283"/>
      <c r="J8" s="282"/>
      <c r="K8" s="298">
        <v>19.466699999999999</v>
      </c>
      <c r="L8" s="282" t="s">
        <v>103</v>
      </c>
      <c r="M8" s="301"/>
      <c r="N8" s="282"/>
      <c r="O8" s="301"/>
      <c r="P8" s="282"/>
      <c r="Q8" s="281">
        <v>113</v>
      </c>
      <c r="R8" s="282" t="s">
        <v>340</v>
      </c>
      <c r="S8" s="283"/>
      <c r="T8" s="282"/>
      <c r="U8" s="283"/>
      <c r="V8" s="282"/>
      <c r="W8" s="281">
        <v>45.666699999999999</v>
      </c>
      <c r="X8" s="282" t="s">
        <v>103</v>
      </c>
      <c r="Y8" s="283"/>
      <c r="Z8" s="282"/>
      <c r="AA8" s="283"/>
      <c r="AB8" s="282"/>
      <c r="AC8" s="285">
        <v>1.7361024783000001</v>
      </c>
      <c r="AD8" s="286"/>
      <c r="AE8" s="286"/>
      <c r="AF8" s="280" t="str">
        <f t="shared" si="3"/>
        <v xml:space="preserve">Innvictis A1462 </v>
      </c>
      <c r="AG8" s="530" t="str">
        <f t="shared" si="4"/>
        <v>RR</v>
      </c>
      <c r="AH8" s="530" t="str">
        <f t="shared" si="5"/>
        <v>VT2P</v>
      </c>
      <c r="AI8" s="298">
        <v>53.966700000000003</v>
      </c>
      <c r="AJ8" s="311" t="s">
        <v>103</v>
      </c>
      <c r="AK8" s="301"/>
      <c r="AL8" s="311"/>
      <c r="AM8" s="301"/>
      <c r="AN8" s="312"/>
      <c r="AO8" s="298">
        <v>8.4566999999999997</v>
      </c>
      <c r="AP8" s="311" t="s">
        <v>103</v>
      </c>
      <c r="AQ8" s="301"/>
      <c r="AR8" s="311"/>
      <c r="AS8" s="301"/>
      <c r="AT8" s="312"/>
      <c r="AU8" s="298">
        <v>3.85</v>
      </c>
      <c r="AV8" s="311" t="s">
        <v>103</v>
      </c>
      <c r="AW8" s="301"/>
      <c r="AX8" s="311"/>
      <c r="AY8" s="301"/>
      <c r="AZ8" s="312"/>
      <c r="BA8" s="298">
        <v>72.043300000000002</v>
      </c>
      <c r="BB8" s="311" t="s">
        <v>103</v>
      </c>
      <c r="BC8" s="301"/>
      <c r="BD8" s="311"/>
      <c r="BE8" s="301"/>
      <c r="BF8" s="311"/>
    </row>
    <row r="9" spans="1:58" ht="12.75" x14ac:dyDescent="0.35">
      <c r="A9" s="47" t="str">
        <f t="shared" si="0"/>
        <v>Revere 1627 TC</v>
      </c>
      <c r="B9" s="529" t="str">
        <f t="shared" si="1"/>
        <v>RR</v>
      </c>
      <c r="C9" s="529" t="str">
        <f t="shared" si="2"/>
        <v>TRE</v>
      </c>
      <c r="D9" s="48" t="s">
        <v>555</v>
      </c>
      <c r="E9" s="125">
        <v>206.9</v>
      </c>
      <c r="F9" s="126" t="s">
        <v>103</v>
      </c>
      <c r="G9" s="128"/>
      <c r="H9" s="126"/>
      <c r="I9" s="128"/>
      <c r="J9" s="126"/>
      <c r="K9" s="302">
        <v>19.809999999999999</v>
      </c>
      <c r="L9" s="126" t="s">
        <v>103</v>
      </c>
      <c r="M9" s="307"/>
      <c r="N9" s="126"/>
      <c r="O9" s="307"/>
      <c r="P9" s="126"/>
      <c r="Q9" s="125">
        <v>116</v>
      </c>
      <c r="R9" s="126" t="s">
        <v>329</v>
      </c>
      <c r="S9" s="128"/>
      <c r="T9" s="126"/>
      <c r="U9" s="128"/>
      <c r="V9" s="126"/>
      <c r="W9" s="125">
        <v>50.666699999999999</v>
      </c>
      <c r="X9" s="126" t="s">
        <v>103</v>
      </c>
      <c r="Y9" s="128"/>
      <c r="Z9" s="126"/>
      <c r="AA9" s="128"/>
      <c r="AB9" s="126"/>
      <c r="AC9" s="62">
        <v>0.55096418729999996</v>
      </c>
      <c r="AD9" s="46"/>
      <c r="AE9" s="46"/>
      <c r="AF9" s="47" t="str">
        <f t="shared" si="3"/>
        <v>Revere 1627 TC</v>
      </c>
      <c r="AG9" s="529" t="str">
        <f t="shared" si="4"/>
        <v>RR</v>
      </c>
      <c r="AH9" s="529" t="str">
        <f t="shared" si="5"/>
        <v>TRE</v>
      </c>
      <c r="AI9" s="298">
        <v>54.2333</v>
      </c>
      <c r="AJ9" s="311" t="s">
        <v>103</v>
      </c>
      <c r="AK9" s="301"/>
      <c r="AL9" s="311"/>
      <c r="AM9" s="301"/>
      <c r="AN9" s="312"/>
      <c r="AO9" s="298">
        <v>8.4267000000000003</v>
      </c>
      <c r="AP9" s="311" t="s">
        <v>103</v>
      </c>
      <c r="AQ9" s="301"/>
      <c r="AR9" s="311"/>
      <c r="AS9" s="301"/>
      <c r="AT9" s="312"/>
      <c r="AU9" s="298">
        <v>3.68</v>
      </c>
      <c r="AV9" s="311" t="s">
        <v>103</v>
      </c>
      <c r="AW9" s="301"/>
      <c r="AX9" s="311"/>
      <c r="AY9" s="301"/>
      <c r="AZ9" s="312"/>
      <c r="BA9" s="298">
        <v>72.136700000000005</v>
      </c>
      <c r="BB9" s="311" t="s">
        <v>103</v>
      </c>
      <c r="BC9" s="301"/>
      <c r="BD9" s="311"/>
      <c r="BE9" s="301"/>
      <c r="BF9" s="311"/>
    </row>
    <row r="10" spans="1:58" ht="12.75" x14ac:dyDescent="0.35">
      <c r="A10" s="280" t="str">
        <f t="shared" si="0"/>
        <v>LG Seeds LG66C44 VT2Pro**</v>
      </c>
      <c r="B10" s="530" t="str">
        <f t="shared" si="1"/>
        <v>RR</v>
      </c>
      <c r="C10" s="530" t="str">
        <f t="shared" si="2"/>
        <v>VT2P</v>
      </c>
      <c r="D10" s="280" t="s">
        <v>218</v>
      </c>
      <c r="E10" s="281">
        <v>203.75</v>
      </c>
      <c r="F10" s="282" t="s">
        <v>103</v>
      </c>
      <c r="G10" s="283">
        <v>239.54</v>
      </c>
      <c r="H10" s="282" t="s">
        <v>103</v>
      </c>
      <c r="I10" s="283">
        <v>234.18</v>
      </c>
      <c r="J10" s="282" t="s">
        <v>103</v>
      </c>
      <c r="K10" s="298">
        <v>19.293299999999999</v>
      </c>
      <c r="L10" s="282" t="s">
        <v>103</v>
      </c>
      <c r="M10" s="301">
        <v>18.16</v>
      </c>
      <c r="N10" s="282" t="s">
        <v>103</v>
      </c>
      <c r="O10" s="301">
        <v>18.247800000000002</v>
      </c>
      <c r="P10" s="282" t="s">
        <v>103</v>
      </c>
      <c r="Q10" s="281">
        <v>119.33</v>
      </c>
      <c r="R10" s="282" t="s">
        <v>104</v>
      </c>
      <c r="S10" s="283">
        <v>122.33</v>
      </c>
      <c r="T10" s="282" t="s">
        <v>104</v>
      </c>
      <c r="U10" s="283">
        <v>117.3</v>
      </c>
      <c r="V10" s="282" t="s">
        <v>103</v>
      </c>
      <c r="W10" s="281">
        <v>50.666699999999999</v>
      </c>
      <c r="X10" s="282" t="s">
        <v>103</v>
      </c>
      <c r="Y10" s="283">
        <v>52.333300000000001</v>
      </c>
      <c r="Z10" s="282" t="s">
        <v>103</v>
      </c>
      <c r="AA10" s="283">
        <v>48.777799999999999</v>
      </c>
      <c r="AB10" s="282" t="s">
        <v>103</v>
      </c>
      <c r="AC10" s="285">
        <v>0.66006600660000003</v>
      </c>
      <c r="AD10" s="286">
        <v>0.33003300330000002</v>
      </c>
      <c r="AE10" s="286">
        <v>0.22002200220000001</v>
      </c>
      <c r="AF10" s="280" t="str">
        <f t="shared" si="3"/>
        <v>LG Seeds LG66C44 VT2Pro**</v>
      </c>
      <c r="AG10" s="530" t="str">
        <f t="shared" si="4"/>
        <v>RR</v>
      </c>
      <c r="AH10" s="530" t="str">
        <f t="shared" si="5"/>
        <v>VT2P</v>
      </c>
      <c r="AI10" s="298">
        <v>56.433300000000003</v>
      </c>
      <c r="AJ10" s="311" t="s">
        <v>103</v>
      </c>
      <c r="AK10" s="301">
        <v>56.25</v>
      </c>
      <c r="AL10" s="311" t="s">
        <v>103</v>
      </c>
      <c r="AM10" s="301">
        <v>56.0794</v>
      </c>
      <c r="AN10" s="312" t="s">
        <v>103</v>
      </c>
      <c r="AO10" s="298">
        <v>8.4733000000000001</v>
      </c>
      <c r="AP10" s="311" t="s">
        <v>103</v>
      </c>
      <c r="AQ10" s="301">
        <v>8.7750000000000004</v>
      </c>
      <c r="AR10" s="311" t="s">
        <v>103</v>
      </c>
      <c r="AS10" s="301">
        <v>9.0177999999999994</v>
      </c>
      <c r="AT10" s="312" t="s">
        <v>103</v>
      </c>
      <c r="AU10" s="298">
        <v>3.6633</v>
      </c>
      <c r="AV10" s="311" t="s">
        <v>103</v>
      </c>
      <c r="AW10" s="301">
        <v>3.645</v>
      </c>
      <c r="AX10" s="311" t="s">
        <v>103</v>
      </c>
      <c r="AY10" s="301">
        <v>4.1177000000000001</v>
      </c>
      <c r="AZ10" s="312" t="s">
        <v>103</v>
      </c>
      <c r="BA10" s="298">
        <v>72.34</v>
      </c>
      <c r="BB10" s="311" t="s">
        <v>103</v>
      </c>
      <c r="BC10" s="301">
        <v>72.353300000000004</v>
      </c>
      <c r="BD10" s="311" t="s">
        <v>103</v>
      </c>
      <c r="BE10" s="301">
        <v>72.302999999999997</v>
      </c>
      <c r="BF10" s="311" t="s">
        <v>103</v>
      </c>
    </row>
    <row r="11" spans="1:58" ht="12.75" x14ac:dyDescent="0.35">
      <c r="A11" s="280" t="str">
        <f t="shared" si="0"/>
        <v>Revere ZS1525 3220A</v>
      </c>
      <c r="B11" s="530" t="str">
        <f t="shared" si="1"/>
        <v>RR, LL </v>
      </c>
      <c r="C11" s="530" t="str">
        <f t="shared" si="2"/>
        <v>3220A</v>
      </c>
      <c r="D11" s="48" t="s">
        <v>556</v>
      </c>
      <c r="E11" s="281">
        <v>203.2</v>
      </c>
      <c r="F11" s="282" t="s">
        <v>103</v>
      </c>
      <c r="G11" s="283"/>
      <c r="H11" s="282"/>
      <c r="I11" s="283"/>
      <c r="J11" s="282"/>
      <c r="K11" s="298">
        <v>20.0533</v>
      </c>
      <c r="L11" s="282" t="s">
        <v>103</v>
      </c>
      <c r="M11" s="301"/>
      <c r="N11" s="282"/>
      <c r="O11" s="301"/>
      <c r="P11" s="282"/>
      <c r="Q11" s="281">
        <v>116.33</v>
      </c>
      <c r="R11" s="282" t="s">
        <v>329</v>
      </c>
      <c r="S11" s="283"/>
      <c r="T11" s="282"/>
      <c r="U11" s="283"/>
      <c r="V11" s="282"/>
      <c r="W11" s="281">
        <v>47.666699999999999</v>
      </c>
      <c r="X11" s="282" t="s">
        <v>103</v>
      </c>
      <c r="Y11" s="283"/>
      <c r="Z11" s="282"/>
      <c r="AA11" s="283"/>
      <c r="AB11" s="282"/>
      <c r="AC11" s="285">
        <v>0.66006600660000003</v>
      </c>
      <c r="AD11" s="286"/>
      <c r="AE11" s="286"/>
      <c r="AF11" s="280" t="str">
        <f t="shared" si="3"/>
        <v>Revere ZS1525 3220A</v>
      </c>
      <c r="AG11" s="530" t="str">
        <f t="shared" si="4"/>
        <v>RR, LL </v>
      </c>
      <c r="AH11" s="530" t="str">
        <f t="shared" si="5"/>
        <v>3220A</v>
      </c>
      <c r="AI11" s="302">
        <v>54.333300000000001</v>
      </c>
      <c r="AJ11" s="198" t="s">
        <v>103</v>
      </c>
      <c r="AK11" s="307"/>
      <c r="AL11" s="198"/>
      <c r="AM11" s="307"/>
      <c r="AN11" s="306"/>
      <c r="AO11" s="302">
        <v>8.0333000000000006</v>
      </c>
      <c r="AP11" s="198" t="s">
        <v>103</v>
      </c>
      <c r="AQ11" s="307"/>
      <c r="AR11" s="198"/>
      <c r="AS11" s="307"/>
      <c r="AT11" s="306"/>
      <c r="AU11" s="302">
        <v>3.7766999999999999</v>
      </c>
      <c r="AV11" s="198" t="s">
        <v>103</v>
      </c>
      <c r="AW11" s="307"/>
      <c r="AX11" s="198"/>
      <c r="AY11" s="307"/>
      <c r="AZ11" s="306"/>
      <c r="BA11" s="302">
        <v>72.8733</v>
      </c>
      <c r="BB11" s="198" t="s">
        <v>103</v>
      </c>
      <c r="BC11" s="307"/>
      <c r="BD11" s="198"/>
      <c r="BE11" s="307"/>
      <c r="BF11" s="198"/>
    </row>
    <row r="12" spans="1:58" ht="12.75" x14ac:dyDescent="0.35">
      <c r="A12" s="280" t="str">
        <f t="shared" si="0"/>
        <v>Progeny 2015 VT2P</v>
      </c>
      <c r="B12" s="530" t="str">
        <f t="shared" si="1"/>
        <v>RR</v>
      </c>
      <c r="C12" s="530" t="str">
        <f t="shared" si="2"/>
        <v>VT2P</v>
      </c>
      <c r="D12" s="48" t="s">
        <v>224</v>
      </c>
      <c r="E12" s="125">
        <v>202.71</v>
      </c>
      <c r="F12" s="126" t="s">
        <v>103</v>
      </c>
      <c r="G12" s="128">
        <v>228.9</v>
      </c>
      <c r="H12" s="126" t="s">
        <v>103</v>
      </c>
      <c r="I12" s="128">
        <v>221.73</v>
      </c>
      <c r="J12" s="126" t="s">
        <v>103</v>
      </c>
      <c r="K12" s="302">
        <v>20.5533</v>
      </c>
      <c r="L12" s="126" t="s">
        <v>103</v>
      </c>
      <c r="M12" s="307">
        <v>18.329999999999998</v>
      </c>
      <c r="N12" s="126" t="s">
        <v>103</v>
      </c>
      <c r="O12" s="307">
        <v>17.8644</v>
      </c>
      <c r="P12" s="126" t="s">
        <v>103</v>
      </c>
      <c r="Q12" s="125">
        <v>117.33</v>
      </c>
      <c r="R12" s="126" t="s">
        <v>328</v>
      </c>
      <c r="S12" s="128">
        <v>117.5</v>
      </c>
      <c r="T12" s="126" t="s">
        <v>570</v>
      </c>
      <c r="U12" s="128">
        <v>111.7</v>
      </c>
      <c r="V12" s="126" t="s">
        <v>339</v>
      </c>
      <c r="W12" s="125">
        <v>50.666699999999999</v>
      </c>
      <c r="X12" s="126" t="s">
        <v>103</v>
      </c>
      <c r="Y12" s="128">
        <v>50.333300000000001</v>
      </c>
      <c r="Z12" s="126" t="s">
        <v>103</v>
      </c>
      <c r="AA12" s="128">
        <v>45.925899999999999</v>
      </c>
      <c r="AB12" s="126" t="s">
        <v>570</v>
      </c>
      <c r="AC12" s="62">
        <v>0.58793058789999997</v>
      </c>
      <c r="AD12" s="46">
        <v>0.44687049270000001</v>
      </c>
      <c r="AE12" s="46">
        <v>0.29791366180000001</v>
      </c>
      <c r="AF12" s="47" t="str">
        <f t="shared" si="3"/>
        <v>Progeny 2015 VT2P</v>
      </c>
      <c r="AG12" s="529" t="str">
        <f t="shared" si="4"/>
        <v>RR</v>
      </c>
      <c r="AH12" s="529" t="str">
        <f t="shared" si="5"/>
        <v>VT2P</v>
      </c>
      <c r="AI12" s="302">
        <v>52.966700000000003</v>
      </c>
      <c r="AJ12" s="198" t="s">
        <v>103</v>
      </c>
      <c r="AK12" s="307">
        <v>56.1</v>
      </c>
      <c r="AL12" s="198" t="s">
        <v>103</v>
      </c>
      <c r="AM12" s="307">
        <v>56.2667</v>
      </c>
      <c r="AN12" s="306" t="s">
        <v>103</v>
      </c>
      <c r="AO12" s="302">
        <v>7.9566999999999997</v>
      </c>
      <c r="AP12" s="198" t="s">
        <v>103</v>
      </c>
      <c r="AQ12" s="307">
        <v>8.5967000000000002</v>
      </c>
      <c r="AR12" s="198" t="s">
        <v>103</v>
      </c>
      <c r="AS12" s="307">
        <v>8.7543000000000006</v>
      </c>
      <c r="AT12" s="306" t="s">
        <v>103</v>
      </c>
      <c r="AU12" s="302">
        <v>3.6133000000000002</v>
      </c>
      <c r="AV12" s="198" t="s">
        <v>103</v>
      </c>
      <c r="AW12" s="307">
        <v>3.63</v>
      </c>
      <c r="AX12" s="198" t="s">
        <v>103</v>
      </c>
      <c r="AY12" s="307">
        <v>4.0631000000000004</v>
      </c>
      <c r="AZ12" s="306" t="s">
        <v>103</v>
      </c>
      <c r="BA12" s="302">
        <v>73.216700000000003</v>
      </c>
      <c r="BB12" s="198" t="s">
        <v>103</v>
      </c>
      <c r="BC12" s="307">
        <v>73.034999999999997</v>
      </c>
      <c r="BD12" s="198" t="s">
        <v>103</v>
      </c>
      <c r="BE12" s="307">
        <v>73.020399999999995</v>
      </c>
      <c r="BF12" s="198" t="s">
        <v>103</v>
      </c>
    </row>
    <row r="13" spans="1:58" ht="12.75" x14ac:dyDescent="0.35">
      <c r="A13" s="47" t="str">
        <f t="shared" si="0"/>
        <v xml:space="preserve">Innvictis A1689 </v>
      </c>
      <c r="B13" s="529" t="str">
        <f t="shared" si="1"/>
        <v>RR</v>
      </c>
      <c r="C13" s="529" t="str">
        <f t="shared" si="2"/>
        <v>TRE</v>
      </c>
      <c r="D13" s="280" t="s">
        <v>548</v>
      </c>
      <c r="E13" s="125">
        <v>201.1</v>
      </c>
      <c r="F13" s="126" t="s">
        <v>103</v>
      </c>
      <c r="G13" s="128"/>
      <c r="H13" s="126"/>
      <c r="I13" s="128"/>
      <c r="J13" s="126"/>
      <c r="K13" s="302">
        <v>20.1233</v>
      </c>
      <c r="L13" s="126" t="s">
        <v>103</v>
      </c>
      <c r="M13" s="307"/>
      <c r="N13" s="126"/>
      <c r="O13" s="307"/>
      <c r="P13" s="126"/>
      <c r="Q13" s="125">
        <v>121.67</v>
      </c>
      <c r="R13" s="126" t="s">
        <v>103</v>
      </c>
      <c r="S13" s="128"/>
      <c r="T13" s="126"/>
      <c r="U13" s="128"/>
      <c r="V13" s="126"/>
      <c r="W13" s="125">
        <v>52.666699999999999</v>
      </c>
      <c r="X13" s="126" t="s">
        <v>103</v>
      </c>
      <c r="Y13" s="128"/>
      <c r="Z13" s="126"/>
      <c r="AA13" s="128"/>
      <c r="AB13" s="126"/>
      <c r="AC13" s="62">
        <v>0.98935332580000002</v>
      </c>
      <c r="AD13" s="46"/>
      <c r="AE13" s="46"/>
      <c r="AF13" s="47" t="str">
        <f t="shared" si="3"/>
        <v xml:space="preserve">Innvictis A1689 </v>
      </c>
      <c r="AG13" s="529" t="str">
        <f t="shared" si="4"/>
        <v>RR</v>
      </c>
      <c r="AH13" s="529" t="str">
        <f t="shared" si="5"/>
        <v>TRE</v>
      </c>
      <c r="AI13" s="302">
        <v>55.1</v>
      </c>
      <c r="AJ13" s="198" t="s">
        <v>103</v>
      </c>
      <c r="AK13" s="307"/>
      <c r="AL13" s="198"/>
      <c r="AM13" s="307"/>
      <c r="AN13" s="306"/>
      <c r="AO13" s="302">
        <v>8.48</v>
      </c>
      <c r="AP13" s="198" t="s">
        <v>103</v>
      </c>
      <c r="AQ13" s="307"/>
      <c r="AR13" s="198"/>
      <c r="AS13" s="307"/>
      <c r="AT13" s="306"/>
      <c r="AU13" s="302">
        <v>3.6633</v>
      </c>
      <c r="AV13" s="198" t="s">
        <v>103</v>
      </c>
      <c r="AW13" s="307"/>
      <c r="AX13" s="198"/>
      <c r="AY13" s="307"/>
      <c r="AZ13" s="306"/>
      <c r="BA13" s="302">
        <v>73.066699999999997</v>
      </c>
      <c r="BB13" s="198" t="s">
        <v>103</v>
      </c>
      <c r="BC13" s="307"/>
      <c r="BD13" s="198"/>
      <c r="BE13" s="307"/>
      <c r="BF13" s="198"/>
    </row>
    <row r="14" spans="1:58" ht="12.75" x14ac:dyDescent="0.35">
      <c r="A14" s="280" t="str">
        <f t="shared" si="0"/>
        <v>Progeny 2215 VTRE</v>
      </c>
      <c r="B14" s="530" t="str">
        <f t="shared" si="1"/>
        <v>RR</v>
      </c>
      <c r="C14" s="530" t="str">
        <f t="shared" si="2"/>
        <v>TRE</v>
      </c>
      <c r="D14" s="48" t="s">
        <v>553</v>
      </c>
      <c r="E14" s="125">
        <v>200</v>
      </c>
      <c r="F14" s="126" t="s">
        <v>103</v>
      </c>
      <c r="G14" s="128"/>
      <c r="H14" s="126"/>
      <c r="I14" s="128"/>
      <c r="J14" s="126"/>
      <c r="K14" s="302">
        <v>19.1067</v>
      </c>
      <c r="L14" s="126" t="s">
        <v>103</v>
      </c>
      <c r="M14" s="307"/>
      <c r="N14" s="126"/>
      <c r="O14" s="307"/>
      <c r="P14" s="126"/>
      <c r="Q14" s="125">
        <v>113.33</v>
      </c>
      <c r="R14" s="126" t="s">
        <v>570</v>
      </c>
      <c r="S14" s="128"/>
      <c r="T14" s="126"/>
      <c r="U14" s="128"/>
      <c r="V14" s="126"/>
      <c r="W14" s="125">
        <v>49</v>
      </c>
      <c r="X14" s="126" t="s">
        <v>103</v>
      </c>
      <c r="Y14" s="128"/>
      <c r="Z14" s="126"/>
      <c r="AA14" s="128"/>
      <c r="AB14" s="126"/>
      <c r="AC14" s="62">
        <v>0.31446540880000001</v>
      </c>
      <c r="AD14" s="46"/>
      <c r="AE14" s="46"/>
      <c r="AF14" s="47" t="str">
        <f t="shared" si="3"/>
        <v>Progeny 2215 VTRE</v>
      </c>
      <c r="AG14" s="529" t="str">
        <f t="shared" si="4"/>
        <v>RR</v>
      </c>
      <c r="AH14" s="529" t="str">
        <f t="shared" si="5"/>
        <v>TRE</v>
      </c>
      <c r="AI14" s="302">
        <v>54.333300000000001</v>
      </c>
      <c r="AJ14" s="198" t="s">
        <v>103</v>
      </c>
      <c r="AK14" s="307"/>
      <c r="AL14" s="198"/>
      <c r="AM14" s="307"/>
      <c r="AN14" s="306"/>
      <c r="AO14" s="302">
        <v>7.9667000000000003</v>
      </c>
      <c r="AP14" s="198" t="s">
        <v>103</v>
      </c>
      <c r="AQ14" s="307"/>
      <c r="AR14" s="198"/>
      <c r="AS14" s="307"/>
      <c r="AT14" s="306"/>
      <c r="AU14" s="302">
        <v>3.7067000000000001</v>
      </c>
      <c r="AV14" s="198" t="s">
        <v>103</v>
      </c>
      <c r="AW14" s="307"/>
      <c r="AX14" s="198"/>
      <c r="AY14" s="307"/>
      <c r="AZ14" s="306"/>
      <c r="BA14" s="302">
        <v>72.386700000000005</v>
      </c>
      <c r="BB14" s="198" t="s">
        <v>103</v>
      </c>
      <c r="BC14" s="307"/>
      <c r="BD14" s="198"/>
      <c r="BE14" s="307"/>
      <c r="BF14" s="198"/>
    </row>
    <row r="15" spans="1:58" ht="12.75" x14ac:dyDescent="0.35">
      <c r="A15" s="513" t="str">
        <f t="shared" si="0"/>
        <v xml:space="preserve">Dyna-Gro D54VC14 </v>
      </c>
      <c r="B15" s="528" t="str">
        <f t="shared" si="1"/>
        <v>RR</v>
      </c>
      <c r="C15" s="528" t="str">
        <f t="shared" si="2"/>
        <v>VT2P</v>
      </c>
      <c r="D15" s="48" t="s">
        <v>543</v>
      </c>
      <c r="E15" s="281">
        <v>197.37</v>
      </c>
      <c r="F15" s="282" t="s">
        <v>103</v>
      </c>
      <c r="G15" s="283"/>
      <c r="H15" s="282"/>
      <c r="I15" s="283"/>
      <c r="J15" s="282"/>
      <c r="K15" s="298">
        <v>19.943300000000001</v>
      </c>
      <c r="L15" s="282" t="s">
        <v>103</v>
      </c>
      <c r="M15" s="301"/>
      <c r="N15" s="282"/>
      <c r="O15" s="301"/>
      <c r="P15" s="282"/>
      <c r="Q15" s="281">
        <v>119.33</v>
      </c>
      <c r="R15" s="282" t="s">
        <v>104</v>
      </c>
      <c r="S15" s="283"/>
      <c r="T15" s="282"/>
      <c r="U15" s="283"/>
      <c r="V15" s="282"/>
      <c r="W15" s="281">
        <v>50.333300000000001</v>
      </c>
      <c r="X15" s="282" t="s">
        <v>103</v>
      </c>
      <c r="Y15" s="283"/>
      <c r="Z15" s="282"/>
      <c r="AA15" s="283"/>
      <c r="AB15" s="282"/>
      <c r="AC15" s="285">
        <v>0</v>
      </c>
      <c r="AD15" s="286"/>
      <c r="AE15" s="286"/>
      <c r="AF15" s="280" t="str">
        <f t="shared" si="3"/>
        <v xml:space="preserve">Dyna-Gro D54VC14 </v>
      </c>
      <c r="AG15" s="530" t="str">
        <f t="shared" si="4"/>
        <v>RR</v>
      </c>
      <c r="AH15" s="530" t="str">
        <f t="shared" si="5"/>
        <v>VT2P</v>
      </c>
      <c r="AI15" s="302">
        <v>52.3</v>
      </c>
      <c r="AJ15" s="198" t="s">
        <v>103</v>
      </c>
      <c r="AK15" s="307"/>
      <c r="AL15" s="198"/>
      <c r="AM15" s="307"/>
      <c r="AN15" s="306"/>
      <c r="AO15" s="302">
        <v>7.9566999999999997</v>
      </c>
      <c r="AP15" s="198" t="s">
        <v>103</v>
      </c>
      <c r="AQ15" s="307"/>
      <c r="AR15" s="198"/>
      <c r="AS15" s="307"/>
      <c r="AT15" s="306"/>
      <c r="AU15" s="302">
        <v>3.7867000000000002</v>
      </c>
      <c r="AV15" s="198" t="s">
        <v>103</v>
      </c>
      <c r="AW15" s="307"/>
      <c r="AX15" s="198"/>
      <c r="AY15" s="307"/>
      <c r="AZ15" s="306"/>
      <c r="BA15" s="302">
        <v>71.930000000000007</v>
      </c>
      <c r="BB15" s="198" t="s">
        <v>103</v>
      </c>
      <c r="BC15" s="307"/>
      <c r="BD15" s="198"/>
      <c r="BE15" s="307"/>
      <c r="BF15" s="198"/>
    </row>
    <row r="16" spans="1:58" ht="12.75" x14ac:dyDescent="0.35">
      <c r="A16" s="280" t="str">
        <f t="shared" si="0"/>
        <v>Innvictis A1457 VT2P</v>
      </c>
      <c r="B16" s="530" t="str">
        <f t="shared" si="1"/>
        <v>RR</v>
      </c>
      <c r="C16" s="530" t="str">
        <f t="shared" si="2"/>
        <v>VT2P</v>
      </c>
      <c r="D16" s="48" t="s">
        <v>545</v>
      </c>
      <c r="E16" s="281">
        <v>197.13</v>
      </c>
      <c r="F16" s="282" t="s">
        <v>103</v>
      </c>
      <c r="G16" s="283"/>
      <c r="H16" s="282"/>
      <c r="I16" s="283"/>
      <c r="J16" s="282"/>
      <c r="K16" s="298">
        <v>21.023299999999999</v>
      </c>
      <c r="L16" s="282" t="s">
        <v>103</v>
      </c>
      <c r="M16" s="301"/>
      <c r="N16" s="282"/>
      <c r="O16" s="301"/>
      <c r="P16" s="282"/>
      <c r="Q16" s="281">
        <v>117.67</v>
      </c>
      <c r="R16" s="282" t="s">
        <v>328</v>
      </c>
      <c r="S16" s="283"/>
      <c r="T16" s="282"/>
      <c r="U16" s="283"/>
      <c r="V16" s="282"/>
      <c r="W16" s="281">
        <v>48.666699999999999</v>
      </c>
      <c r="X16" s="282" t="s">
        <v>103</v>
      </c>
      <c r="Y16" s="283"/>
      <c r="Z16" s="282"/>
      <c r="AA16" s="283"/>
      <c r="AB16" s="282"/>
      <c r="AC16" s="285">
        <v>0</v>
      </c>
      <c r="AD16" s="286"/>
      <c r="AE16" s="286"/>
      <c r="AF16" s="280" t="str">
        <f t="shared" si="3"/>
        <v>Innvictis A1457 VT2P</v>
      </c>
      <c r="AG16" s="530" t="str">
        <f t="shared" si="4"/>
        <v>RR</v>
      </c>
      <c r="AH16" s="530" t="str">
        <f t="shared" si="5"/>
        <v>VT2P</v>
      </c>
      <c r="AI16" s="302">
        <v>52.433300000000003</v>
      </c>
      <c r="AJ16" s="198" t="s">
        <v>103</v>
      </c>
      <c r="AK16" s="307"/>
      <c r="AL16" s="198"/>
      <c r="AM16" s="307"/>
      <c r="AN16" s="306"/>
      <c r="AO16" s="302">
        <v>8.2033000000000005</v>
      </c>
      <c r="AP16" s="198" t="s">
        <v>103</v>
      </c>
      <c r="AQ16" s="307"/>
      <c r="AR16" s="198"/>
      <c r="AS16" s="307"/>
      <c r="AT16" s="306"/>
      <c r="AU16" s="302">
        <v>3.5533000000000001</v>
      </c>
      <c r="AV16" s="198" t="s">
        <v>103</v>
      </c>
      <c r="AW16" s="307"/>
      <c r="AX16" s="198"/>
      <c r="AY16" s="307"/>
      <c r="AZ16" s="306"/>
      <c r="BA16" s="302">
        <v>72.866699999999994</v>
      </c>
      <c r="BB16" s="198" t="s">
        <v>103</v>
      </c>
      <c r="BC16" s="307"/>
      <c r="BD16" s="198"/>
      <c r="BE16" s="307"/>
      <c r="BF16" s="198"/>
    </row>
    <row r="17" spans="1:58" ht="12.75" x14ac:dyDescent="0.35">
      <c r="A17" s="280" t="str">
        <f t="shared" si="0"/>
        <v xml:space="preserve">Dekalb DKC65-99** </v>
      </c>
      <c r="B17" s="530" t="str">
        <f t="shared" si="1"/>
        <v>RR</v>
      </c>
      <c r="C17" s="530" t="str">
        <f t="shared" si="2"/>
        <v>TRE</v>
      </c>
      <c r="D17" s="48" t="s">
        <v>212</v>
      </c>
      <c r="E17" s="281">
        <v>194.11</v>
      </c>
      <c r="F17" s="282" t="s">
        <v>103</v>
      </c>
      <c r="G17" s="283">
        <v>228.46</v>
      </c>
      <c r="H17" s="282" t="s">
        <v>103</v>
      </c>
      <c r="I17" s="283">
        <v>240.39</v>
      </c>
      <c r="J17" s="282" t="s">
        <v>103</v>
      </c>
      <c r="K17" s="298">
        <v>20.14</v>
      </c>
      <c r="L17" s="282" t="s">
        <v>103</v>
      </c>
      <c r="M17" s="301">
        <v>18.715</v>
      </c>
      <c r="N17" s="282" t="s">
        <v>103</v>
      </c>
      <c r="O17" s="301">
        <v>18.515599999999999</v>
      </c>
      <c r="P17" s="282" t="s">
        <v>103</v>
      </c>
      <c r="Q17" s="281">
        <v>115</v>
      </c>
      <c r="R17" s="282" t="s">
        <v>329</v>
      </c>
      <c r="S17" s="283">
        <v>115</v>
      </c>
      <c r="T17" s="282" t="s">
        <v>252</v>
      </c>
      <c r="U17" s="283">
        <v>110.67</v>
      </c>
      <c r="V17" s="282" t="s">
        <v>341</v>
      </c>
      <c r="W17" s="281">
        <v>46.666699999999999</v>
      </c>
      <c r="X17" s="282" t="s">
        <v>103</v>
      </c>
      <c r="Y17" s="283">
        <v>48</v>
      </c>
      <c r="Z17" s="282" t="s">
        <v>103</v>
      </c>
      <c r="AA17" s="283">
        <v>44.185200000000002</v>
      </c>
      <c r="AB17" s="282" t="s">
        <v>252</v>
      </c>
      <c r="AC17" s="285">
        <v>0.97105508870000001</v>
      </c>
      <c r="AD17" s="286">
        <v>0.48552754440000001</v>
      </c>
      <c r="AE17" s="286">
        <v>0.32368502960000001</v>
      </c>
      <c r="AF17" s="280" t="str">
        <f t="shared" si="3"/>
        <v xml:space="preserve">Dekalb DKC65-99** </v>
      </c>
      <c r="AG17" s="530" t="str">
        <f t="shared" si="4"/>
        <v>RR</v>
      </c>
      <c r="AH17" s="530" t="str">
        <f t="shared" si="5"/>
        <v>TRE</v>
      </c>
      <c r="AI17" s="298">
        <v>54.8</v>
      </c>
      <c r="AJ17" s="311" t="s">
        <v>103</v>
      </c>
      <c r="AK17" s="301">
        <v>56.183300000000003</v>
      </c>
      <c r="AL17" s="311" t="s">
        <v>103</v>
      </c>
      <c r="AM17" s="301">
        <v>56.166699999999999</v>
      </c>
      <c r="AN17" s="312" t="s">
        <v>103</v>
      </c>
      <c r="AO17" s="298">
        <v>7.7</v>
      </c>
      <c r="AP17" s="311" t="s">
        <v>103</v>
      </c>
      <c r="AQ17" s="301">
        <v>8.6333000000000002</v>
      </c>
      <c r="AR17" s="311" t="s">
        <v>103</v>
      </c>
      <c r="AS17" s="301">
        <v>8.6736000000000004</v>
      </c>
      <c r="AT17" s="312" t="s">
        <v>103</v>
      </c>
      <c r="AU17" s="298">
        <v>3.5733000000000001</v>
      </c>
      <c r="AV17" s="311" t="s">
        <v>103</v>
      </c>
      <c r="AW17" s="301">
        <v>3.73</v>
      </c>
      <c r="AX17" s="311" t="s">
        <v>103</v>
      </c>
      <c r="AY17" s="301">
        <v>4.1231999999999998</v>
      </c>
      <c r="AZ17" s="312" t="s">
        <v>103</v>
      </c>
      <c r="BA17" s="298">
        <v>73.34</v>
      </c>
      <c r="BB17" s="311" t="s">
        <v>103</v>
      </c>
      <c r="BC17" s="301">
        <v>72.5</v>
      </c>
      <c r="BD17" s="311" t="s">
        <v>103</v>
      </c>
      <c r="BE17" s="301">
        <v>72.703100000000006</v>
      </c>
      <c r="BF17" s="311" t="s">
        <v>103</v>
      </c>
    </row>
    <row r="18" spans="1:58" ht="12.75" x14ac:dyDescent="0.35">
      <c r="A18" s="513" t="str">
        <f t="shared" si="0"/>
        <v>Progeny 9114 VT2P*</v>
      </c>
      <c r="B18" s="528" t="str">
        <f t="shared" si="1"/>
        <v>RR</v>
      </c>
      <c r="C18" s="528" t="str">
        <f t="shared" si="2"/>
        <v>VT2P</v>
      </c>
      <c r="D18" s="280" t="s">
        <v>226</v>
      </c>
      <c r="E18" s="125">
        <v>191.13</v>
      </c>
      <c r="F18" s="126" t="s">
        <v>103</v>
      </c>
      <c r="G18" s="128">
        <v>232.23</v>
      </c>
      <c r="H18" s="126" t="s">
        <v>103</v>
      </c>
      <c r="I18" s="128">
        <v>222.74</v>
      </c>
      <c r="J18" s="126" t="s">
        <v>103</v>
      </c>
      <c r="K18" s="302">
        <v>20.03</v>
      </c>
      <c r="L18" s="126" t="s">
        <v>103</v>
      </c>
      <c r="M18" s="307">
        <v>18.421700000000001</v>
      </c>
      <c r="N18" s="126" t="s">
        <v>103</v>
      </c>
      <c r="O18" s="307">
        <v>18.2544</v>
      </c>
      <c r="P18" s="126" t="s">
        <v>103</v>
      </c>
      <c r="Q18" s="125">
        <v>121</v>
      </c>
      <c r="R18" s="126" t="s">
        <v>103</v>
      </c>
      <c r="S18" s="128">
        <v>118.17</v>
      </c>
      <c r="T18" s="126" t="s">
        <v>329</v>
      </c>
      <c r="U18" s="128">
        <v>111.74</v>
      </c>
      <c r="V18" s="126" t="s">
        <v>339</v>
      </c>
      <c r="W18" s="125">
        <v>50.333300000000001</v>
      </c>
      <c r="X18" s="126" t="s">
        <v>103</v>
      </c>
      <c r="Y18" s="128">
        <v>49</v>
      </c>
      <c r="Z18" s="126" t="s">
        <v>103</v>
      </c>
      <c r="AA18" s="128">
        <v>43.629600000000003</v>
      </c>
      <c r="AB18" s="126" t="s">
        <v>574</v>
      </c>
      <c r="AC18" s="62">
        <v>0</v>
      </c>
      <c r="AD18" s="46">
        <v>0</v>
      </c>
      <c r="AE18" s="46">
        <v>0</v>
      </c>
      <c r="AF18" s="47" t="str">
        <f t="shared" si="3"/>
        <v>Progeny 9114 VT2P*</v>
      </c>
      <c r="AG18" s="529" t="str">
        <f t="shared" si="4"/>
        <v>RR</v>
      </c>
      <c r="AH18" s="529" t="str">
        <f t="shared" si="5"/>
        <v>VT2P</v>
      </c>
      <c r="AI18" s="298">
        <v>53.433300000000003</v>
      </c>
      <c r="AJ18" s="311" t="s">
        <v>103</v>
      </c>
      <c r="AK18" s="301">
        <v>54.1</v>
      </c>
      <c r="AL18" s="311" t="s">
        <v>103</v>
      </c>
      <c r="AM18" s="301">
        <v>54.944400000000002</v>
      </c>
      <c r="AN18" s="312" t="s">
        <v>103</v>
      </c>
      <c r="AO18" s="298">
        <v>8.4932999999999996</v>
      </c>
      <c r="AP18" s="311" t="s">
        <v>103</v>
      </c>
      <c r="AQ18" s="301">
        <v>8.4916999999999998</v>
      </c>
      <c r="AR18" s="311" t="s">
        <v>103</v>
      </c>
      <c r="AS18" s="301">
        <v>8.5002999999999993</v>
      </c>
      <c r="AT18" s="312" t="s">
        <v>103</v>
      </c>
      <c r="AU18" s="298">
        <v>3.6233</v>
      </c>
      <c r="AV18" s="311" t="s">
        <v>103</v>
      </c>
      <c r="AW18" s="301">
        <v>3.66</v>
      </c>
      <c r="AX18" s="311" t="s">
        <v>103</v>
      </c>
      <c r="AY18" s="301">
        <v>4.1368999999999998</v>
      </c>
      <c r="AZ18" s="312" t="s">
        <v>103</v>
      </c>
      <c r="BA18" s="298">
        <v>72.4833</v>
      </c>
      <c r="BB18" s="311" t="s">
        <v>103</v>
      </c>
      <c r="BC18" s="301">
        <v>72.616699999999994</v>
      </c>
      <c r="BD18" s="311" t="s">
        <v>103</v>
      </c>
      <c r="BE18" s="301">
        <v>72.662599999999998</v>
      </c>
      <c r="BF18" s="311" t="s">
        <v>103</v>
      </c>
    </row>
    <row r="19" spans="1:58" ht="12.75" x14ac:dyDescent="0.35">
      <c r="A19" s="47" t="str">
        <f t="shared" si="0"/>
        <v xml:space="preserve">Dyna-Gro D54VC34** </v>
      </c>
      <c r="B19" s="529" t="str">
        <f t="shared" si="1"/>
        <v>RR</v>
      </c>
      <c r="C19" s="529" t="str">
        <f t="shared" si="2"/>
        <v>VT2P</v>
      </c>
      <c r="D19" s="280" t="s">
        <v>216</v>
      </c>
      <c r="E19" s="125">
        <v>189.84</v>
      </c>
      <c r="F19" s="126" t="s">
        <v>103</v>
      </c>
      <c r="G19" s="128">
        <v>234.02</v>
      </c>
      <c r="H19" s="126" t="s">
        <v>103</v>
      </c>
      <c r="I19" s="128">
        <v>232.12</v>
      </c>
      <c r="J19" s="126" t="s">
        <v>103</v>
      </c>
      <c r="K19" s="302">
        <v>19.88</v>
      </c>
      <c r="L19" s="126" t="s">
        <v>103</v>
      </c>
      <c r="M19" s="307">
        <v>18.381699999999999</v>
      </c>
      <c r="N19" s="126" t="s">
        <v>103</v>
      </c>
      <c r="O19" s="307">
        <v>18.293299999999999</v>
      </c>
      <c r="P19" s="126" t="s">
        <v>103</v>
      </c>
      <c r="Q19" s="125">
        <v>116</v>
      </c>
      <c r="R19" s="126" t="s">
        <v>329</v>
      </c>
      <c r="S19" s="128">
        <v>120.33</v>
      </c>
      <c r="T19" s="126" t="s">
        <v>104</v>
      </c>
      <c r="U19" s="128">
        <v>116.37</v>
      </c>
      <c r="V19" s="126" t="s">
        <v>103</v>
      </c>
      <c r="W19" s="125">
        <v>49.333300000000001</v>
      </c>
      <c r="X19" s="126" t="s">
        <v>103</v>
      </c>
      <c r="Y19" s="128">
        <v>50.333300000000001</v>
      </c>
      <c r="Z19" s="126" t="s">
        <v>103</v>
      </c>
      <c r="AA19" s="128">
        <v>45.925899999999999</v>
      </c>
      <c r="AB19" s="126" t="s">
        <v>570</v>
      </c>
      <c r="AC19" s="62">
        <v>0.63700063699999998</v>
      </c>
      <c r="AD19" s="46">
        <v>0.31850031849999999</v>
      </c>
      <c r="AE19" s="46">
        <v>0.21233354569999999</v>
      </c>
      <c r="AF19" s="47" t="str">
        <f t="shared" si="3"/>
        <v xml:space="preserve">Dyna-Gro D54VC34** </v>
      </c>
      <c r="AG19" s="529" t="str">
        <f t="shared" si="4"/>
        <v>RR</v>
      </c>
      <c r="AH19" s="529" t="str">
        <f t="shared" si="5"/>
        <v>VT2P</v>
      </c>
      <c r="AI19" s="298">
        <v>52.9</v>
      </c>
      <c r="AJ19" s="311" t="s">
        <v>103</v>
      </c>
      <c r="AK19" s="301">
        <v>54.416699999999999</v>
      </c>
      <c r="AL19" s="311" t="s">
        <v>103</v>
      </c>
      <c r="AM19" s="301">
        <v>54.877800000000001</v>
      </c>
      <c r="AN19" s="312" t="s">
        <v>103</v>
      </c>
      <c r="AO19" s="298">
        <v>8.3033000000000001</v>
      </c>
      <c r="AP19" s="311" t="s">
        <v>103</v>
      </c>
      <c r="AQ19" s="301">
        <v>8.6133000000000006</v>
      </c>
      <c r="AR19" s="311" t="s">
        <v>103</v>
      </c>
      <c r="AS19" s="301">
        <v>8.5288000000000004</v>
      </c>
      <c r="AT19" s="312" t="s">
        <v>103</v>
      </c>
      <c r="AU19" s="298">
        <v>3.5333000000000001</v>
      </c>
      <c r="AV19" s="311" t="s">
        <v>103</v>
      </c>
      <c r="AW19" s="301">
        <v>3.6783000000000001</v>
      </c>
      <c r="AX19" s="311" t="s">
        <v>103</v>
      </c>
      <c r="AY19" s="301">
        <v>4.1649000000000003</v>
      </c>
      <c r="AZ19" s="312" t="s">
        <v>103</v>
      </c>
      <c r="BA19" s="298">
        <v>72.186700000000002</v>
      </c>
      <c r="BB19" s="311" t="s">
        <v>103</v>
      </c>
      <c r="BC19" s="301">
        <v>71.921700000000001</v>
      </c>
      <c r="BD19" s="311" t="s">
        <v>103</v>
      </c>
      <c r="BE19" s="301">
        <v>72.159800000000004</v>
      </c>
      <c r="BF19" s="311" t="s">
        <v>103</v>
      </c>
    </row>
    <row r="20" spans="1:58" ht="12.75" x14ac:dyDescent="0.35">
      <c r="A20" s="47" t="str">
        <f t="shared" si="0"/>
        <v>AgriGold A645-16 VT2RIB***</v>
      </c>
      <c r="B20" s="529" t="str">
        <f t="shared" si="1"/>
        <v>RR</v>
      </c>
      <c r="C20" s="529" t="str">
        <f t="shared" si="2"/>
        <v>VT2P</v>
      </c>
      <c r="D20" s="280" t="s">
        <v>210</v>
      </c>
      <c r="E20" s="125">
        <v>189.64</v>
      </c>
      <c r="F20" s="126" t="s">
        <v>103</v>
      </c>
      <c r="G20" s="128">
        <v>234.08</v>
      </c>
      <c r="H20" s="126" t="s">
        <v>103</v>
      </c>
      <c r="I20" s="128">
        <v>230.12</v>
      </c>
      <c r="J20" s="126" t="s">
        <v>103</v>
      </c>
      <c r="K20" s="302">
        <v>20.16</v>
      </c>
      <c r="L20" s="126" t="s">
        <v>103</v>
      </c>
      <c r="M20" s="307">
        <v>18.436699999999998</v>
      </c>
      <c r="N20" s="126" t="s">
        <v>103</v>
      </c>
      <c r="O20" s="307">
        <v>18.264399999999998</v>
      </c>
      <c r="P20" s="126" t="s">
        <v>103</v>
      </c>
      <c r="Q20" s="125">
        <v>114</v>
      </c>
      <c r="R20" s="126" t="s">
        <v>570</v>
      </c>
      <c r="S20" s="128">
        <v>119.5</v>
      </c>
      <c r="T20" s="126" t="s">
        <v>328</v>
      </c>
      <c r="U20" s="128">
        <v>115.67</v>
      </c>
      <c r="V20" s="126" t="s">
        <v>103</v>
      </c>
      <c r="W20" s="125">
        <v>48</v>
      </c>
      <c r="X20" s="126" t="s">
        <v>103</v>
      </c>
      <c r="Y20" s="128">
        <v>50.833300000000001</v>
      </c>
      <c r="Z20" s="126" t="s">
        <v>103</v>
      </c>
      <c r="AA20" s="128">
        <v>46.814799999999998</v>
      </c>
      <c r="AB20" s="126" t="s">
        <v>328</v>
      </c>
      <c r="AC20" s="62">
        <v>0.64724919089999999</v>
      </c>
      <c r="AD20" s="46">
        <v>0.3236245955</v>
      </c>
      <c r="AE20" s="46">
        <v>0.2157497303</v>
      </c>
      <c r="AF20" s="47" t="str">
        <f t="shared" si="3"/>
        <v>AgriGold A645-16 VT2RIB***</v>
      </c>
      <c r="AG20" s="529" t="str">
        <f t="shared" si="4"/>
        <v>RR</v>
      </c>
      <c r="AH20" s="529" t="str">
        <f t="shared" si="5"/>
        <v>VT2P</v>
      </c>
      <c r="AI20" s="298">
        <v>55.8</v>
      </c>
      <c r="AJ20" s="311" t="s">
        <v>103</v>
      </c>
      <c r="AK20" s="301">
        <v>54.716700000000003</v>
      </c>
      <c r="AL20" s="311" t="s">
        <v>103</v>
      </c>
      <c r="AM20" s="301">
        <v>54.522199999999998</v>
      </c>
      <c r="AN20" s="312" t="s">
        <v>103</v>
      </c>
      <c r="AO20" s="298">
        <v>8.2632999999999992</v>
      </c>
      <c r="AP20" s="311" t="s">
        <v>103</v>
      </c>
      <c r="AQ20" s="301">
        <v>8.6483000000000008</v>
      </c>
      <c r="AR20" s="311" t="s">
        <v>103</v>
      </c>
      <c r="AS20" s="301">
        <v>8.8544999999999998</v>
      </c>
      <c r="AT20" s="312" t="s">
        <v>103</v>
      </c>
      <c r="AU20" s="298">
        <v>3.5632999999999999</v>
      </c>
      <c r="AV20" s="311" t="s">
        <v>103</v>
      </c>
      <c r="AW20" s="301">
        <v>3.5950000000000002</v>
      </c>
      <c r="AX20" s="311" t="s">
        <v>103</v>
      </c>
      <c r="AY20" s="301">
        <v>3.9910999999999999</v>
      </c>
      <c r="AZ20" s="312" t="s">
        <v>103</v>
      </c>
      <c r="BA20" s="298">
        <v>72.786699999999996</v>
      </c>
      <c r="BB20" s="311" t="s">
        <v>103</v>
      </c>
      <c r="BC20" s="301">
        <v>72.66</v>
      </c>
      <c r="BD20" s="311" t="s">
        <v>103</v>
      </c>
      <c r="BE20" s="301">
        <v>72.757199999999997</v>
      </c>
      <c r="BF20" s="311" t="s">
        <v>103</v>
      </c>
    </row>
    <row r="21" spans="1:58" ht="12.75" x14ac:dyDescent="0.35">
      <c r="A21" s="513" t="str">
        <f t="shared" si="0"/>
        <v xml:space="preserve">Dekalb DKC65-95** </v>
      </c>
      <c r="B21" s="528" t="str">
        <f t="shared" si="1"/>
        <v>RR</v>
      </c>
      <c r="C21" s="528" t="str">
        <f t="shared" si="2"/>
        <v>VT2P</v>
      </c>
      <c r="D21" s="511" t="s">
        <v>211</v>
      </c>
      <c r="E21" s="281">
        <v>189.13</v>
      </c>
      <c r="F21" s="585" t="s">
        <v>103</v>
      </c>
      <c r="G21" s="565">
        <v>232.32</v>
      </c>
      <c r="H21" s="585" t="s">
        <v>103</v>
      </c>
      <c r="I21" s="565">
        <v>231.45</v>
      </c>
      <c r="J21" s="585" t="s">
        <v>103</v>
      </c>
      <c r="K21" s="298">
        <v>19.760000000000002</v>
      </c>
      <c r="L21" s="585" t="s">
        <v>103</v>
      </c>
      <c r="M21" s="586">
        <v>18.5383</v>
      </c>
      <c r="N21" s="585" t="s">
        <v>103</v>
      </c>
      <c r="O21" s="586">
        <v>18.503299999999999</v>
      </c>
      <c r="P21" s="585" t="s">
        <v>103</v>
      </c>
      <c r="Q21" s="281">
        <v>118.33</v>
      </c>
      <c r="R21" s="585" t="s">
        <v>328</v>
      </c>
      <c r="S21" s="565">
        <v>119.67</v>
      </c>
      <c r="T21" s="585" t="s">
        <v>328</v>
      </c>
      <c r="U21" s="565">
        <v>115.33</v>
      </c>
      <c r="V21" s="585" t="s">
        <v>104</v>
      </c>
      <c r="W21" s="281">
        <v>49.333300000000001</v>
      </c>
      <c r="X21" s="585" t="s">
        <v>103</v>
      </c>
      <c r="Y21" s="565">
        <v>49.666699999999999</v>
      </c>
      <c r="Z21" s="585" t="s">
        <v>103</v>
      </c>
      <c r="AA21" s="565">
        <v>45.8889</v>
      </c>
      <c r="AB21" s="585" t="s">
        <v>570</v>
      </c>
      <c r="AC21" s="285">
        <v>0.31746031749999998</v>
      </c>
      <c r="AD21" s="597">
        <v>0.15873015870000001</v>
      </c>
      <c r="AE21" s="597">
        <v>0.10582010579999999</v>
      </c>
      <c r="AF21" s="611" t="str">
        <f t="shared" si="3"/>
        <v xml:space="preserve">Dekalb DKC65-95** </v>
      </c>
      <c r="AG21" s="612" t="str">
        <f t="shared" si="4"/>
        <v>RR</v>
      </c>
      <c r="AH21" s="612" t="str">
        <f t="shared" si="5"/>
        <v>VT2P</v>
      </c>
      <c r="AI21" s="302">
        <v>52.366700000000002</v>
      </c>
      <c r="AJ21" s="613" t="s">
        <v>103</v>
      </c>
      <c r="AK21" s="587">
        <v>54.933300000000003</v>
      </c>
      <c r="AL21" s="613" t="s">
        <v>103</v>
      </c>
      <c r="AM21" s="587">
        <v>55.8444</v>
      </c>
      <c r="AN21" s="306" t="s">
        <v>103</v>
      </c>
      <c r="AO21" s="302">
        <v>8.0366999999999997</v>
      </c>
      <c r="AP21" s="613" t="s">
        <v>103</v>
      </c>
      <c r="AQ21" s="587">
        <v>8.6549999999999994</v>
      </c>
      <c r="AR21" s="613" t="s">
        <v>103</v>
      </c>
      <c r="AS21" s="587">
        <v>8.7406000000000006</v>
      </c>
      <c r="AT21" s="306" t="s">
        <v>103</v>
      </c>
      <c r="AU21" s="302">
        <v>3.6166999999999998</v>
      </c>
      <c r="AV21" s="613" t="s">
        <v>103</v>
      </c>
      <c r="AW21" s="587">
        <v>3.66</v>
      </c>
      <c r="AX21" s="613" t="s">
        <v>103</v>
      </c>
      <c r="AY21" s="587">
        <v>4.1172000000000004</v>
      </c>
      <c r="AZ21" s="306" t="s">
        <v>103</v>
      </c>
      <c r="BA21" s="302">
        <v>73.069999999999993</v>
      </c>
      <c r="BB21" s="613" t="s">
        <v>103</v>
      </c>
      <c r="BC21" s="587">
        <v>72.411699999999996</v>
      </c>
      <c r="BD21" s="613" t="s">
        <v>103</v>
      </c>
      <c r="BE21" s="587">
        <v>72.565399999999997</v>
      </c>
      <c r="BF21" s="613" t="s">
        <v>103</v>
      </c>
    </row>
    <row r="22" spans="1:58" ht="12.75" x14ac:dyDescent="0.35">
      <c r="A22" s="513" t="str">
        <f t="shared" si="0"/>
        <v>Progeny 8116 SS*</v>
      </c>
      <c r="B22" s="528" t="str">
        <f t="shared" si="1"/>
        <v>RR, LL </v>
      </c>
      <c r="C22" s="528" t="str">
        <f t="shared" si="2"/>
        <v>SS</v>
      </c>
      <c r="D22" s="48" t="s">
        <v>225</v>
      </c>
      <c r="E22" s="125">
        <v>188.93</v>
      </c>
      <c r="F22" s="126" t="s">
        <v>103</v>
      </c>
      <c r="G22" s="128">
        <v>231.68</v>
      </c>
      <c r="H22" s="126" t="s">
        <v>103</v>
      </c>
      <c r="I22" s="128">
        <v>229.39</v>
      </c>
      <c r="J22" s="126" t="s">
        <v>103</v>
      </c>
      <c r="K22" s="302">
        <v>19.96</v>
      </c>
      <c r="L22" s="126" t="s">
        <v>103</v>
      </c>
      <c r="M22" s="307">
        <v>18.8733</v>
      </c>
      <c r="N22" s="126" t="s">
        <v>103</v>
      </c>
      <c r="O22" s="307">
        <v>18.835599999999999</v>
      </c>
      <c r="P22" s="126" t="s">
        <v>103</v>
      </c>
      <c r="Q22" s="125">
        <v>119.67</v>
      </c>
      <c r="R22" s="126" t="s">
        <v>104</v>
      </c>
      <c r="S22" s="128">
        <v>119.67</v>
      </c>
      <c r="T22" s="126" t="s">
        <v>328</v>
      </c>
      <c r="U22" s="128">
        <v>115.33</v>
      </c>
      <c r="V22" s="126" t="s">
        <v>104</v>
      </c>
      <c r="W22" s="125">
        <v>49.333300000000001</v>
      </c>
      <c r="X22" s="126" t="s">
        <v>103</v>
      </c>
      <c r="Y22" s="128">
        <v>51.333300000000001</v>
      </c>
      <c r="Z22" s="126" t="s">
        <v>103</v>
      </c>
      <c r="AA22" s="128">
        <v>48.555599999999998</v>
      </c>
      <c r="AB22" s="126" t="s">
        <v>104</v>
      </c>
      <c r="AC22" s="62">
        <v>0.67683639110000005</v>
      </c>
      <c r="AD22" s="46">
        <v>0.33841819560000003</v>
      </c>
      <c r="AE22" s="46">
        <v>0.2256121304</v>
      </c>
      <c r="AF22" s="47" t="str">
        <f t="shared" si="3"/>
        <v>Progeny 8116 SS*</v>
      </c>
      <c r="AG22" s="529" t="str">
        <f t="shared" si="4"/>
        <v>RR, LL </v>
      </c>
      <c r="AH22" s="529" t="str">
        <f t="shared" si="5"/>
        <v>SS</v>
      </c>
      <c r="AI22" s="298">
        <v>53.366700000000002</v>
      </c>
      <c r="AJ22" s="311" t="s">
        <v>103</v>
      </c>
      <c r="AK22" s="301">
        <v>55.55</v>
      </c>
      <c r="AL22" s="311" t="s">
        <v>103</v>
      </c>
      <c r="AM22" s="301">
        <v>56.133299999999998</v>
      </c>
      <c r="AN22" s="312" t="s">
        <v>103</v>
      </c>
      <c r="AO22" s="298">
        <v>7.8367000000000004</v>
      </c>
      <c r="AP22" s="311" t="s">
        <v>103</v>
      </c>
      <c r="AQ22" s="301">
        <v>8.4433000000000007</v>
      </c>
      <c r="AR22" s="311" t="s">
        <v>103</v>
      </c>
      <c r="AS22" s="301">
        <v>8.6257999999999999</v>
      </c>
      <c r="AT22" s="312" t="s">
        <v>103</v>
      </c>
      <c r="AU22" s="298">
        <v>3.6166999999999998</v>
      </c>
      <c r="AV22" s="311" t="s">
        <v>103</v>
      </c>
      <c r="AW22" s="301">
        <v>3.6766999999999999</v>
      </c>
      <c r="AX22" s="311" t="s">
        <v>103</v>
      </c>
      <c r="AY22" s="301">
        <v>4.0613000000000001</v>
      </c>
      <c r="AZ22" s="312" t="s">
        <v>103</v>
      </c>
      <c r="BA22" s="298">
        <v>72.113299999999995</v>
      </c>
      <c r="BB22" s="311" t="s">
        <v>103</v>
      </c>
      <c r="BC22" s="301">
        <v>72.2333</v>
      </c>
      <c r="BD22" s="311" t="s">
        <v>103</v>
      </c>
      <c r="BE22" s="301">
        <v>72.485900000000001</v>
      </c>
      <c r="BF22" s="311" t="s">
        <v>103</v>
      </c>
    </row>
    <row r="23" spans="1:58" ht="12.75" x14ac:dyDescent="0.35">
      <c r="A23" s="280" t="str">
        <f t="shared" si="0"/>
        <v>Progeny 2216 VT2P</v>
      </c>
      <c r="B23" s="530" t="str">
        <f t="shared" si="1"/>
        <v>RR</v>
      </c>
      <c r="C23" s="530" t="str">
        <f t="shared" si="2"/>
        <v>VT2P</v>
      </c>
      <c r="D23" s="48" t="s">
        <v>554</v>
      </c>
      <c r="E23" s="281">
        <v>183.66</v>
      </c>
      <c r="F23" s="282" t="s">
        <v>103</v>
      </c>
      <c r="G23" s="283"/>
      <c r="H23" s="282"/>
      <c r="I23" s="283"/>
      <c r="J23" s="282"/>
      <c r="K23" s="298">
        <v>19.3567</v>
      </c>
      <c r="L23" s="282" t="s">
        <v>103</v>
      </c>
      <c r="M23" s="301"/>
      <c r="N23" s="282"/>
      <c r="O23" s="301"/>
      <c r="P23" s="282"/>
      <c r="Q23" s="281">
        <v>118</v>
      </c>
      <c r="R23" s="282" t="s">
        <v>328</v>
      </c>
      <c r="S23" s="283"/>
      <c r="T23" s="282"/>
      <c r="U23" s="283"/>
      <c r="V23" s="282"/>
      <c r="W23" s="281">
        <v>47</v>
      </c>
      <c r="X23" s="282" t="s">
        <v>103</v>
      </c>
      <c r="Y23" s="283"/>
      <c r="Z23" s="282"/>
      <c r="AA23" s="283"/>
      <c r="AB23" s="282"/>
      <c r="AC23" s="285">
        <v>1.0348460902000001</v>
      </c>
      <c r="AD23" s="286"/>
      <c r="AE23" s="286"/>
      <c r="AF23" s="280" t="str">
        <f t="shared" si="3"/>
        <v>Progeny 2216 VT2P</v>
      </c>
      <c r="AG23" s="530" t="str">
        <f t="shared" si="4"/>
        <v>RR</v>
      </c>
      <c r="AH23" s="530" t="str">
        <f t="shared" si="5"/>
        <v>VT2P</v>
      </c>
      <c r="AI23" s="302">
        <v>51.7</v>
      </c>
      <c r="AJ23" s="198" t="s">
        <v>103</v>
      </c>
      <c r="AK23" s="307"/>
      <c r="AL23" s="198"/>
      <c r="AM23" s="307"/>
      <c r="AN23" s="306"/>
      <c r="AO23" s="302">
        <v>8.0433000000000003</v>
      </c>
      <c r="AP23" s="198" t="s">
        <v>103</v>
      </c>
      <c r="AQ23" s="307"/>
      <c r="AR23" s="198"/>
      <c r="AS23" s="307"/>
      <c r="AT23" s="306"/>
      <c r="AU23" s="302">
        <v>3.6533000000000002</v>
      </c>
      <c r="AV23" s="198" t="s">
        <v>103</v>
      </c>
      <c r="AW23" s="307"/>
      <c r="AX23" s="198"/>
      <c r="AY23" s="307"/>
      <c r="AZ23" s="306"/>
      <c r="BA23" s="302">
        <v>72.593299999999999</v>
      </c>
      <c r="BB23" s="198" t="s">
        <v>103</v>
      </c>
      <c r="BC23" s="307"/>
      <c r="BD23" s="198"/>
      <c r="BE23" s="307"/>
      <c r="BF23" s="198"/>
    </row>
    <row r="24" spans="1:58" ht="12.75" x14ac:dyDescent="0.35">
      <c r="A24" s="280" t="str">
        <f t="shared" si="0"/>
        <v>AgriGold A646-30 VT2Pro</v>
      </c>
      <c r="B24" s="530" t="str">
        <f t="shared" si="1"/>
        <v>RR</v>
      </c>
      <c r="C24" s="530" t="str">
        <f t="shared" si="2"/>
        <v>VT2P</v>
      </c>
      <c r="D24" s="280" t="s">
        <v>538</v>
      </c>
      <c r="E24" s="125">
        <v>182.19</v>
      </c>
      <c r="F24" s="126" t="s">
        <v>103</v>
      </c>
      <c r="G24" s="128"/>
      <c r="H24" s="126"/>
      <c r="I24" s="128"/>
      <c r="J24" s="126"/>
      <c r="K24" s="302">
        <v>18.923300000000001</v>
      </c>
      <c r="L24" s="126" t="s">
        <v>103</v>
      </c>
      <c r="M24" s="307"/>
      <c r="N24" s="126"/>
      <c r="O24" s="307"/>
      <c r="P24" s="126"/>
      <c r="Q24" s="125">
        <v>112.33</v>
      </c>
      <c r="R24" s="126" t="s">
        <v>568</v>
      </c>
      <c r="S24" s="128"/>
      <c r="T24" s="126"/>
      <c r="U24" s="128"/>
      <c r="V24" s="126"/>
      <c r="W24" s="125">
        <v>47.666699999999999</v>
      </c>
      <c r="X24" s="126" t="s">
        <v>103</v>
      </c>
      <c r="Y24" s="128"/>
      <c r="Z24" s="126"/>
      <c r="AA24" s="128"/>
      <c r="AB24" s="126"/>
      <c r="AC24" s="62">
        <v>1.0204081632999999</v>
      </c>
      <c r="AD24" s="46"/>
      <c r="AE24" s="46"/>
      <c r="AF24" s="47" t="str">
        <f t="shared" si="3"/>
        <v>AgriGold A646-30 VT2Pro</v>
      </c>
      <c r="AG24" s="529" t="str">
        <f t="shared" si="4"/>
        <v>RR</v>
      </c>
      <c r="AH24" s="529" t="str">
        <f t="shared" si="5"/>
        <v>VT2P</v>
      </c>
      <c r="AI24" s="298">
        <v>55.6</v>
      </c>
      <c r="AJ24" s="311" t="s">
        <v>103</v>
      </c>
      <c r="AK24" s="301"/>
      <c r="AL24" s="311"/>
      <c r="AM24" s="301"/>
      <c r="AN24" s="312"/>
      <c r="AO24" s="298">
        <v>8.4433000000000007</v>
      </c>
      <c r="AP24" s="311" t="s">
        <v>103</v>
      </c>
      <c r="AQ24" s="301"/>
      <c r="AR24" s="311"/>
      <c r="AS24" s="301"/>
      <c r="AT24" s="312"/>
      <c r="AU24" s="298">
        <v>3.7132999999999998</v>
      </c>
      <c r="AV24" s="311" t="s">
        <v>103</v>
      </c>
      <c r="AW24" s="301"/>
      <c r="AX24" s="311"/>
      <c r="AY24" s="301"/>
      <c r="AZ24" s="312"/>
      <c r="BA24" s="298">
        <v>72.826700000000002</v>
      </c>
      <c r="BB24" s="311" t="s">
        <v>103</v>
      </c>
      <c r="BC24" s="301"/>
      <c r="BD24" s="311"/>
      <c r="BE24" s="301"/>
      <c r="BF24" s="311"/>
    </row>
    <row r="25" spans="1:58" ht="12.75" x14ac:dyDescent="0.35">
      <c r="A25" s="47" t="str">
        <f t="shared" si="0"/>
        <v>Augusta A7168 VT2Pro</v>
      </c>
      <c r="B25" s="529" t="str">
        <f t="shared" si="1"/>
        <v>RR</v>
      </c>
      <c r="C25" s="529" t="str">
        <f t="shared" si="2"/>
        <v>VT2P</v>
      </c>
      <c r="D25" s="280" t="s">
        <v>541</v>
      </c>
      <c r="E25" s="281">
        <v>180.4</v>
      </c>
      <c r="F25" s="282" t="s">
        <v>103</v>
      </c>
      <c r="G25" s="283"/>
      <c r="H25" s="282"/>
      <c r="I25" s="283"/>
      <c r="J25" s="282"/>
      <c r="K25" s="298">
        <v>19.986699999999999</v>
      </c>
      <c r="L25" s="282" t="s">
        <v>103</v>
      </c>
      <c r="M25" s="301"/>
      <c r="N25" s="282"/>
      <c r="O25" s="301"/>
      <c r="P25" s="282"/>
      <c r="Q25" s="281">
        <v>118</v>
      </c>
      <c r="R25" s="282" t="s">
        <v>328</v>
      </c>
      <c r="S25" s="283"/>
      <c r="T25" s="282"/>
      <c r="U25" s="283"/>
      <c r="V25" s="282"/>
      <c r="W25" s="281">
        <v>49.333300000000001</v>
      </c>
      <c r="X25" s="282" t="s">
        <v>103</v>
      </c>
      <c r="Y25" s="283"/>
      <c r="Z25" s="282"/>
      <c r="AA25" s="283"/>
      <c r="AB25" s="282"/>
      <c r="AC25" s="285">
        <v>0.8403361345</v>
      </c>
      <c r="AD25" s="286"/>
      <c r="AE25" s="286"/>
      <c r="AF25" s="280" t="str">
        <f t="shared" si="3"/>
        <v>Augusta A7168 VT2Pro</v>
      </c>
      <c r="AG25" s="530" t="str">
        <f t="shared" si="4"/>
        <v>RR</v>
      </c>
      <c r="AH25" s="530" t="str">
        <f t="shared" si="5"/>
        <v>VT2P</v>
      </c>
      <c r="AI25" s="302">
        <v>54.066699999999997</v>
      </c>
      <c r="AJ25" s="198" t="s">
        <v>103</v>
      </c>
      <c r="AK25" s="307"/>
      <c r="AL25" s="198"/>
      <c r="AM25" s="307"/>
      <c r="AN25" s="306"/>
      <c r="AO25" s="302">
        <v>7.5133000000000001</v>
      </c>
      <c r="AP25" s="198" t="s">
        <v>103</v>
      </c>
      <c r="AQ25" s="307"/>
      <c r="AR25" s="198"/>
      <c r="AS25" s="307"/>
      <c r="AT25" s="306"/>
      <c r="AU25" s="302">
        <v>3.6366999999999998</v>
      </c>
      <c r="AV25" s="198" t="s">
        <v>103</v>
      </c>
      <c r="AW25" s="307"/>
      <c r="AX25" s="198"/>
      <c r="AY25" s="307"/>
      <c r="AZ25" s="306"/>
      <c r="BA25" s="302">
        <v>72.86</v>
      </c>
      <c r="BB25" s="198" t="s">
        <v>103</v>
      </c>
      <c r="BC25" s="307"/>
      <c r="BD25" s="198"/>
      <c r="BE25" s="307"/>
      <c r="BF25" s="198"/>
    </row>
    <row r="26" spans="1:58" ht="12.75" x14ac:dyDescent="0.35">
      <c r="A26" s="280" t="str">
        <f t="shared" si="0"/>
        <v>Innvictis A1551 VT2P</v>
      </c>
      <c r="B26" s="530" t="str">
        <f t="shared" si="1"/>
        <v>RR</v>
      </c>
      <c r="C26" s="530" t="str">
        <f t="shared" si="2"/>
        <v>VT2P</v>
      </c>
      <c r="D26" s="48" t="s">
        <v>547</v>
      </c>
      <c r="E26" s="125">
        <v>177.42</v>
      </c>
      <c r="F26" s="126" t="s">
        <v>103</v>
      </c>
      <c r="G26" s="128"/>
      <c r="H26" s="126"/>
      <c r="I26" s="128"/>
      <c r="J26" s="126"/>
      <c r="K26" s="302">
        <v>19.456700000000001</v>
      </c>
      <c r="L26" s="126" t="s">
        <v>103</v>
      </c>
      <c r="M26" s="307"/>
      <c r="N26" s="126"/>
      <c r="O26" s="307"/>
      <c r="P26" s="126"/>
      <c r="Q26" s="125">
        <v>121.33</v>
      </c>
      <c r="R26" s="126" t="s">
        <v>103</v>
      </c>
      <c r="S26" s="128"/>
      <c r="T26" s="126"/>
      <c r="U26" s="128"/>
      <c r="V26" s="126"/>
      <c r="W26" s="125">
        <v>49.333300000000001</v>
      </c>
      <c r="X26" s="126" t="s">
        <v>103</v>
      </c>
      <c r="Y26" s="128"/>
      <c r="Z26" s="126"/>
      <c r="AA26" s="128"/>
      <c r="AB26" s="126"/>
      <c r="AC26" s="62">
        <v>0.67043999730000003</v>
      </c>
      <c r="AD26" s="46"/>
      <c r="AE26" s="46"/>
      <c r="AF26" s="47" t="str">
        <f t="shared" si="3"/>
        <v>Innvictis A1551 VT2P</v>
      </c>
      <c r="AG26" s="529" t="str">
        <f t="shared" si="4"/>
        <v>RR</v>
      </c>
      <c r="AH26" s="529" t="str">
        <f t="shared" si="5"/>
        <v>VT2P</v>
      </c>
      <c r="AI26" s="302">
        <v>52.633299999999998</v>
      </c>
      <c r="AJ26" s="198" t="s">
        <v>103</v>
      </c>
      <c r="AK26" s="307"/>
      <c r="AL26" s="198"/>
      <c r="AM26" s="307"/>
      <c r="AN26" s="306"/>
      <c r="AO26" s="302">
        <v>8.7532999999999994</v>
      </c>
      <c r="AP26" s="198" t="s">
        <v>103</v>
      </c>
      <c r="AQ26" s="307"/>
      <c r="AR26" s="198"/>
      <c r="AS26" s="307"/>
      <c r="AT26" s="306"/>
      <c r="AU26" s="302">
        <v>3.56</v>
      </c>
      <c r="AV26" s="198" t="s">
        <v>103</v>
      </c>
      <c r="AW26" s="307"/>
      <c r="AX26" s="198"/>
      <c r="AY26" s="307"/>
      <c r="AZ26" s="306"/>
      <c r="BA26" s="302">
        <v>72.7</v>
      </c>
      <c r="BB26" s="198" t="s">
        <v>103</v>
      </c>
      <c r="BC26" s="307"/>
      <c r="BD26" s="198"/>
      <c r="BE26" s="307"/>
      <c r="BF26" s="198"/>
    </row>
    <row r="27" spans="1:58" ht="12.75" x14ac:dyDescent="0.35">
      <c r="A27" s="47" t="str">
        <f t="shared" si="0"/>
        <v xml:space="preserve">LG Seeds 66C06 </v>
      </c>
      <c r="B27" s="529" t="str">
        <f t="shared" si="1"/>
        <v>RR</v>
      </c>
      <c r="C27" s="529" t="str">
        <f t="shared" si="2"/>
        <v>VT2P</v>
      </c>
      <c r="D27" s="280" t="s">
        <v>549</v>
      </c>
      <c r="E27" s="281">
        <v>174.16</v>
      </c>
      <c r="F27" s="282" t="s">
        <v>103</v>
      </c>
      <c r="G27" s="283"/>
      <c r="H27" s="282"/>
      <c r="I27" s="283"/>
      <c r="J27" s="282"/>
      <c r="K27" s="298">
        <v>20.32</v>
      </c>
      <c r="L27" s="282" t="s">
        <v>103</v>
      </c>
      <c r="M27" s="301"/>
      <c r="N27" s="282"/>
      <c r="O27" s="301"/>
      <c r="P27" s="282"/>
      <c r="Q27" s="281">
        <v>110.92</v>
      </c>
      <c r="R27" s="282" t="s">
        <v>568</v>
      </c>
      <c r="S27" s="283"/>
      <c r="T27" s="282"/>
      <c r="U27" s="283"/>
      <c r="V27" s="282"/>
      <c r="W27" s="281">
        <v>48.5</v>
      </c>
      <c r="X27" s="282" t="s">
        <v>103</v>
      </c>
      <c r="Y27" s="283"/>
      <c r="Z27" s="282"/>
      <c r="AA27" s="283"/>
      <c r="AB27" s="282"/>
      <c r="AC27" s="285">
        <v>2.4554826617000001</v>
      </c>
      <c r="AD27" s="286"/>
      <c r="AE27" s="286"/>
      <c r="AF27" s="280" t="str">
        <f t="shared" si="3"/>
        <v xml:space="preserve">LG Seeds 66C06 </v>
      </c>
      <c r="AG27" s="530" t="str">
        <f t="shared" si="4"/>
        <v>RR</v>
      </c>
      <c r="AH27" s="530" t="str">
        <f t="shared" si="5"/>
        <v>VT2P</v>
      </c>
      <c r="AI27" s="298">
        <v>54</v>
      </c>
      <c r="AJ27" s="311" t="s">
        <v>103</v>
      </c>
      <c r="AK27" s="301"/>
      <c r="AL27" s="311"/>
      <c r="AM27" s="301"/>
      <c r="AN27" s="312"/>
      <c r="AO27" s="298">
        <v>8.0050000000000008</v>
      </c>
      <c r="AP27" s="311" t="s">
        <v>103</v>
      </c>
      <c r="AQ27" s="301"/>
      <c r="AR27" s="311"/>
      <c r="AS27" s="301"/>
      <c r="AT27" s="312"/>
      <c r="AU27" s="298">
        <v>3.85</v>
      </c>
      <c r="AV27" s="311" t="s">
        <v>103</v>
      </c>
      <c r="AW27" s="301"/>
      <c r="AX27" s="311"/>
      <c r="AY27" s="301"/>
      <c r="AZ27" s="312"/>
      <c r="BA27" s="298">
        <v>73.015000000000001</v>
      </c>
      <c r="BB27" s="311" t="s">
        <v>103</v>
      </c>
      <c r="BC27" s="301"/>
      <c r="BD27" s="311"/>
      <c r="BE27" s="301"/>
      <c r="BF27" s="311"/>
    </row>
    <row r="28" spans="1:58" ht="12.75" x14ac:dyDescent="0.35">
      <c r="A28" s="280" t="str">
        <f t="shared" si="0"/>
        <v xml:space="preserve">Dyna-Gro D55VC80 </v>
      </c>
      <c r="B28" s="530" t="str">
        <f t="shared" si="1"/>
        <v>RR</v>
      </c>
      <c r="C28" s="530" t="str">
        <f t="shared" si="2"/>
        <v>VT2P </v>
      </c>
      <c r="D28" s="280" t="s">
        <v>217</v>
      </c>
      <c r="E28" s="281">
        <v>170.26</v>
      </c>
      <c r="F28" s="282" t="s">
        <v>103</v>
      </c>
      <c r="G28" s="283">
        <v>218.47</v>
      </c>
      <c r="H28" s="282" t="s">
        <v>103</v>
      </c>
      <c r="I28" s="283">
        <v>218.71</v>
      </c>
      <c r="J28" s="282" t="s">
        <v>103</v>
      </c>
      <c r="K28" s="298">
        <v>18.82</v>
      </c>
      <c r="L28" s="282" t="s">
        <v>103</v>
      </c>
      <c r="M28" s="301">
        <v>17.793299999999999</v>
      </c>
      <c r="N28" s="282" t="s">
        <v>103</v>
      </c>
      <c r="O28" s="301">
        <v>18.3278</v>
      </c>
      <c r="P28" s="282" t="s">
        <v>103</v>
      </c>
      <c r="Q28" s="281">
        <v>117.33</v>
      </c>
      <c r="R28" s="282" t="s">
        <v>328</v>
      </c>
      <c r="S28" s="283">
        <v>122.83</v>
      </c>
      <c r="T28" s="282" t="s">
        <v>103</v>
      </c>
      <c r="U28" s="283">
        <v>118.19</v>
      </c>
      <c r="V28" s="282" t="s">
        <v>103</v>
      </c>
      <c r="W28" s="281">
        <v>52</v>
      </c>
      <c r="X28" s="282" t="s">
        <v>103</v>
      </c>
      <c r="Y28" s="283">
        <v>53.333300000000001</v>
      </c>
      <c r="Z28" s="282" t="s">
        <v>103</v>
      </c>
      <c r="AA28" s="283">
        <v>48.666699999999999</v>
      </c>
      <c r="AB28" s="282" t="s">
        <v>103</v>
      </c>
      <c r="AC28" s="285">
        <v>0.60884070059999995</v>
      </c>
      <c r="AD28" s="286">
        <v>0.30442035029999998</v>
      </c>
      <c r="AE28" s="286">
        <v>0.2029469002</v>
      </c>
      <c r="AF28" s="280" t="str">
        <f t="shared" si="3"/>
        <v xml:space="preserve">Dyna-Gro D55VC80 </v>
      </c>
      <c r="AG28" s="530" t="str">
        <f t="shared" si="4"/>
        <v>RR</v>
      </c>
      <c r="AH28" s="530" t="str">
        <f t="shared" si="5"/>
        <v>VT2P </v>
      </c>
      <c r="AI28" s="302">
        <v>55.2</v>
      </c>
      <c r="AJ28" s="198" t="s">
        <v>103</v>
      </c>
      <c r="AK28" s="307">
        <v>56.183300000000003</v>
      </c>
      <c r="AL28" s="198" t="s">
        <v>103</v>
      </c>
      <c r="AM28" s="307">
        <v>55.322200000000002</v>
      </c>
      <c r="AN28" s="306" t="s">
        <v>103</v>
      </c>
      <c r="AO28" s="302">
        <v>7.8632999999999997</v>
      </c>
      <c r="AP28" s="198" t="s">
        <v>103</v>
      </c>
      <c r="AQ28" s="307">
        <v>8.4517000000000007</v>
      </c>
      <c r="AR28" s="198" t="s">
        <v>103</v>
      </c>
      <c r="AS28" s="307">
        <v>8.8154000000000003</v>
      </c>
      <c r="AT28" s="306" t="s">
        <v>103</v>
      </c>
      <c r="AU28" s="302">
        <v>3.69</v>
      </c>
      <c r="AV28" s="198" t="s">
        <v>103</v>
      </c>
      <c r="AW28" s="307">
        <v>3.6417000000000002</v>
      </c>
      <c r="AX28" s="198" t="s">
        <v>103</v>
      </c>
      <c r="AY28" s="307">
        <v>4.13</v>
      </c>
      <c r="AZ28" s="306" t="s">
        <v>103</v>
      </c>
      <c r="BA28" s="302">
        <v>71.793300000000002</v>
      </c>
      <c r="BB28" s="198" t="s">
        <v>103</v>
      </c>
      <c r="BC28" s="307">
        <v>72.040000000000006</v>
      </c>
      <c r="BD28" s="198" t="s">
        <v>103</v>
      </c>
      <c r="BE28" s="307">
        <v>72.028400000000005</v>
      </c>
      <c r="BF28" s="198" t="s">
        <v>103</v>
      </c>
    </row>
    <row r="29" spans="1:58" ht="12.75" customHeight="1" x14ac:dyDescent="0.4">
      <c r="A29" s="67" t="s">
        <v>16</v>
      </c>
      <c r="B29" s="67"/>
      <c r="C29" s="67"/>
      <c r="D29" s="66"/>
      <c r="E29" s="154">
        <v>194.37</v>
      </c>
      <c r="F29" s="138"/>
      <c r="G29" s="163">
        <v>231.95</v>
      </c>
      <c r="H29" s="138"/>
      <c r="I29" s="163">
        <v>229.3</v>
      </c>
      <c r="J29" s="184"/>
      <c r="K29" s="174">
        <v>19.801400000000001</v>
      </c>
      <c r="L29" s="138"/>
      <c r="M29" s="174">
        <v>18.395</v>
      </c>
      <c r="N29" s="138"/>
      <c r="O29" s="174">
        <v>18.3766</v>
      </c>
      <c r="P29" s="184"/>
      <c r="Q29" s="154">
        <v>116.33</v>
      </c>
      <c r="R29" s="138"/>
      <c r="S29" s="163">
        <v>118.85</v>
      </c>
      <c r="T29" s="138"/>
      <c r="U29" s="163">
        <v>114.24</v>
      </c>
      <c r="V29" s="184"/>
      <c r="W29" s="154">
        <v>49.0764</v>
      </c>
      <c r="X29" s="138"/>
      <c r="Y29" s="163">
        <v>50.366700000000002</v>
      </c>
      <c r="Z29" s="138"/>
      <c r="AA29" s="163">
        <v>46.314799999999998</v>
      </c>
      <c r="AB29" s="184"/>
      <c r="AC29" s="106">
        <v>0.69810000000000005</v>
      </c>
      <c r="AD29" s="105">
        <v>0.30430000000000001</v>
      </c>
      <c r="AE29" s="105">
        <v>0.2029</v>
      </c>
      <c r="AF29" s="67" t="s">
        <v>16</v>
      </c>
      <c r="AG29" s="67"/>
      <c r="AH29" s="67"/>
      <c r="AI29" s="167">
        <v>53.761099999999999</v>
      </c>
      <c r="AJ29" s="138"/>
      <c r="AK29" s="174">
        <v>55.22</v>
      </c>
      <c r="AL29" s="138"/>
      <c r="AM29" s="174">
        <v>55.463500000000003</v>
      </c>
      <c r="AN29" s="138"/>
      <c r="AO29" s="167">
        <v>8.1280000000000001</v>
      </c>
      <c r="AP29" s="138"/>
      <c r="AQ29" s="174">
        <v>8.5447000000000006</v>
      </c>
      <c r="AR29" s="138"/>
      <c r="AS29" s="174">
        <v>8.6881000000000004</v>
      </c>
      <c r="AT29" s="184"/>
      <c r="AU29" s="167">
        <v>3.6608000000000001</v>
      </c>
      <c r="AV29" s="138"/>
      <c r="AW29" s="174">
        <v>3.6646999999999998</v>
      </c>
      <c r="AX29" s="138"/>
      <c r="AY29" s="174">
        <v>4.1101999999999999</v>
      </c>
      <c r="AZ29" s="184"/>
      <c r="BA29" s="167">
        <v>72.601900000000001</v>
      </c>
      <c r="BB29" s="138"/>
      <c r="BC29" s="174">
        <v>72.4542</v>
      </c>
      <c r="BD29" s="138"/>
      <c r="BE29" s="174">
        <v>72.531899999999993</v>
      </c>
      <c r="BF29" s="138"/>
    </row>
    <row r="30" spans="1:58" ht="12.75" customHeight="1" x14ac:dyDescent="0.4">
      <c r="A30" s="49" t="s">
        <v>90</v>
      </c>
      <c r="B30" s="49"/>
      <c r="C30" s="49"/>
      <c r="D30" s="52"/>
      <c r="E30" s="155">
        <v>10.6027</v>
      </c>
      <c r="F30" s="139"/>
      <c r="G30" s="164">
        <v>39.239800000000002</v>
      </c>
      <c r="H30" s="139"/>
      <c r="I30" s="164">
        <v>23.144200000000001</v>
      </c>
      <c r="J30" s="185"/>
      <c r="K30" s="168">
        <v>0.59060000000000001</v>
      </c>
      <c r="L30" s="139"/>
      <c r="M30" s="175">
        <v>1.4406000000000001</v>
      </c>
      <c r="N30" s="139"/>
      <c r="O30" s="175">
        <v>0.85040000000000004</v>
      </c>
      <c r="P30" s="185"/>
      <c r="Q30" s="155">
        <v>2.5289000000000001</v>
      </c>
      <c r="R30" s="139"/>
      <c r="S30" s="164">
        <v>2.6051000000000002</v>
      </c>
      <c r="T30" s="139"/>
      <c r="U30" s="164">
        <v>4.9292999999999996</v>
      </c>
      <c r="V30" s="185"/>
      <c r="W30" s="155">
        <v>1.8762000000000001</v>
      </c>
      <c r="X30" s="139"/>
      <c r="Y30" s="164">
        <v>1.5548</v>
      </c>
      <c r="Z30" s="139"/>
      <c r="AA30" s="164">
        <v>4.1947999999999999</v>
      </c>
      <c r="AB30" s="185"/>
      <c r="AC30" s="104">
        <v>0.41460000000000002</v>
      </c>
      <c r="AD30" s="103">
        <v>0.2291</v>
      </c>
      <c r="AE30" s="103">
        <v>0.15690000000000001</v>
      </c>
      <c r="AF30" s="49" t="s">
        <v>90</v>
      </c>
      <c r="AG30" s="49"/>
      <c r="AH30" s="49"/>
      <c r="AI30" s="168">
        <v>1.5795999999999999</v>
      </c>
      <c r="AJ30" s="146"/>
      <c r="AK30" s="175">
        <v>1.6513</v>
      </c>
      <c r="AL30" s="146"/>
      <c r="AM30" s="175">
        <v>1.1081000000000001</v>
      </c>
      <c r="AN30" s="146"/>
      <c r="AO30" s="168">
        <v>0.2787</v>
      </c>
      <c r="AP30" s="146"/>
      <c r="AQ30" s="175">
        <v>0.51980000000000004</v>
      </c>
      <c r="AR30" s="146"/>
      <c r="AS30" s="175">
        <v>0.35160000000000002</v>
      </c>
      <c r="AT30" s="200"/>
      <c r="AU30" s="168">
        <v>7.775E-2</v>
      </c>
      <c r="AV30" s="146"/>
      <c r="AW30" s="175">
        <v>6.8080000000000002E-2</v>
      </c>
      <c r="AX30" s="146"/>
      <c r="AY30" s="175">
        <v>0.44900000000000001</v>
      </c>
      <c r="AZ30" s="200"/>
      <c r="BA30" s="168">
        <v>0.57050000000000001</v>
      </c>
      <c r="BB30" s="146"/>
      <c r="BC30" s="175">
        <v>0.37740000000000001</v>
      </c>
      <c r="BD30" s="146"/>
      <c r="BE30" s="175">
        <v>0.29120000000000001</v>
      </c>
      <c r="BF30" s="146"/>
    </row>
    <row r="31" spans="1:58" ht="12.75" customHeight="1" x14ac:dyDescent="0.5">
      <c r="A31" s="50" t="s">
        <v>56</v>
      </c>
      <c r="B31" s="535"/>
      <c r="C31" s="535"/>
      <c r="D31" s="28"/>
      <c r="E31" s="156" t="s">
        <v>571</v>
      </c>
      <c r="F31" s="140"/>
      <c r="G31" s="165" t="s">
        <v>571</v>
      </c>
      <c r="H31" s="140"/>
      <c r="I31" s="165" t="s">
        <v>571</v>
      </c>
      <c r="J31" s="186"/>
      <c r="K31" s="169" t="s">
        <v>571</v>
      </c>
      <c r="L31" s="140"/>
      <c r="M31" s="176" t="s">
        <v>571</v>
      </c>
      <c r="N31" s="140"/>
      <c r="O31" s="176" t="s">
        <v>571</v>
      </c>
      <c r="P31" s="186"/>
      <c r="Q31" s="156">
        <v>6.96</v>
      </c>
      <c r="R31" s="140"/>
      <c r="S31" s="165">
        <v>4.95</v>
      </c>
      <c r="T31" s="140"/>
      <c r="U31" s="165">
        <v>3.91</v>
      </c>
      <c r="V31" s="186"/>
      <c r="W31" s="156" t="s">
        <v>571</v>
      </c>
      <c r="X31" s="140"/>
      <c r="Y31" s="165" t="s">
        <v>571</v>
      </c>
      <c r="Z31" s="140"/>
      <c r="AA31" s="165">
        <v>2.73</v>
      </c>
      <c r="AB31" s="186"/>
      <c r="AC31" s="101" t="s">
        <v>577</v>
      </c>
      <c r="AD31" s="102" t="s">
        <v>577</v>
      </c>
      <c r="AE31" s="102" t="s">
        <v>577</v>
      </c>
      <c r="AF31" s="50" t="s">
        <v>56</v>
      </c>
      <c r="AG31" s="535"/>
      <c r="AH31" s="535"/>
      <c r="AI31" s="169" t="s">
        <v>571</v>
      </c>
      <c r="AJ31" s="147"/>
      <c r="AK31" s="165" t="s">
        <v>571</v>
      </c>
      <c r="AL31" s="140"/>
      <c r="AM31" s="165" t="s">
        <v>571</v>
      </c>
      <c r="AN31" s="140"/>
      <c r="AO31" s="169" t="s">
        <v>571</v>
      </c>
      <c r="AP31" s="140"/>
      <c r="AQ31" s="176" t="s">
        <v>571</v>
      </c>
      <c r="AR31" s="147"/>
      <c r="AS31" s="176" t="s">
        <v>571</v>
      </c>
      <c r="AT31" s="204"/>
      <c r="AU31" s="169" t="s">
        <v>571</v>
      </c>
      <c r="AV31" s="147"/>
      <c r="AW31" s="176" t="s">
        <v>571</v>
      </c>
      <c r="AX31" s="147"/>
      <c r="AY31" s="176" t="s">
        <v>571</v>
      </c>
      <c r="AZ31" s="204"/>
      <c r="BA31" s="169" t="s">
        <v>571</v>
      </c>
      <c r="BB31" s="147"/>
      <c r="BC31" s="176" t="s">
        <v>571</v>
      </c>
      <c r="BD31" s="147"/>
      <c r="BE31" s="176" t="s">
        <v>571</v>
      </c>
      <c r="BF31" s="147"/>
    </row>
    <row r="32" spans="1:58" ht="12.75" customHeight="1" thickBot="1" x14ac:dyDescent="0.45">
      <c r="A32" s="220" t="s">
        <v>91</v>
      </c>
      <c r="B32" s="553"/>
      <c r="C32" s="553"/>
      <c r="D32" s="216"/>
      <c r="E32" s="177">
        <v>9.2745085478</v>
      </c>
      <c r="F32" s="151"/>
      <c r="G32" s="182">
        <v>6.1170802157999997</v>
      </c>
      <c r="H32" s="151"/>
      <c r="I32" s="182">
        <v>6.9609365220999999</v>
      </c>
      <c r="J32" s="187"/>
      <c r="K32" s="221">
        <v>5.1184321383000002</v>
      </c>
      <c r="L32" s="151"/>
      <c r="M32" s="222">
        <v>4.4245530107000004</v>
      </c>
      <c r="N32" s="151"/>
      <c r="O32" s="222">
        <v>4.3630547232000003</v>
      </c>
      <c r="P32" s="187"/>
      <c r="Q32" s="177">
        <v>3.6357492280999999</v>
      </c>
      <c r="R32" s="151"/>
      <c r="S32" s="182">
        <v>3.5828310593000001</v>
      </c>
      <c r="T32" s="151"/>
      <c r="U32" s="182">
        <v>3.6421652156</v>
      </c>
      <c r="V32" s="187"/>
      <c r="W32" s="177">
        <v>6.5602026349999996</v>
      </c>
      <c r="X32" s="151"/>
      <c r="Y32" s="182">
        <v>6.1030532804000002</v>
      </c>
      <c r="Z32" s="151"/>
      <c r="AA32" s="182">
        <v>6.2785585491000004</v>
      </c>
      <c r="AB32" s="187"/>
      <c r="AC32" s="223" t="s">
        <v>577</v>
      </c>
      <c r="AD32" s="224" t="s">
        <v>577</v>
      </c>
      <c r="AE32" s="224" t="s">
        <v>577</v>
      </c>
      <c r="AF32" s="220" t="s">
        <v>91</v>
      </c>
      <c r="AG32" s="553"/>
      <c r="AH32" s="553"/>
      <c r="AI32" s="221">
        <v>5.0418938874999997</v>
      </c>
      <c r="AJ32" s="225"/>
      <c r="AK32" s="222">
        <v>4.7619505579999997</v>
      </c>
      <c r="AL32" s="225"/>
      <c r="AM32" s="222">
        <v>4.4018776361</v>
      </c>
      <c r="AN32" s="319"/>
      <c r="AO32" s="221">
        <v>5.8834438138999996</v>
      </c>
      <c r="AP32" s="225"/>
      <c r="AQ32" s="222">
        <v>4.9463281437999997</v>
      </c>
      <c r="AR32" s="225"/>
      <c r="AS32" s="222">
        <v>5.3889921161999998</v>
      </c>
      <c r="AT32" s="187"/>
      <c r="AU32" s="221">
        <v>3.6445788217000001</v>
      </c>
      <c r="AV32" s="225"/>
      <c r="AW32" s="222">
        <v>3.6198893114000001</v>
      </c>
      <c r="AX32" s="225"/>
      <c r="AY32" s="222">
        <v>3.8131233228000001</v>
      </c>
      <c r="AZ32" s="187"/>
      <c r="BA32" s="221">
        <v>1.3485077402000001</v>
      </c>
      <c r="BB32" s="225"/>
      <c r="BC32" s="222">
        <v>1.1833558013000001</v>
      </c>
      <c r="BD32" s="225"/>
      <c r="BE32" s="222">
        <v>1.1370475095000001</v>
      </c>
      <c r="BF32" s="319"/>
    </row>
    <row r="33" spans="1:46" s="1" customFormat="1" x14ac:dyDescent="0.4">
      <c r="A33" s="6"/>
      <c r="B33" s="7"/>
      <c r="C33" s="7"/>
      <c r="D33" s="6"/>
      <c r="E33" s="158"/>
      <c r="F33" s="134"/>
      <c r="G33" s="158"/>
      <c r="H33" s="134"/>
      <c r="I33" s="158"/>
      <c r="J33" s="134"/>
      <c r="K33" s="170">
        <v>0.66842000000000001</v>
      </c>
      <c r="L33" s="142"/>
      <c r="M33" s="170">
        <v>0.62283999999999995</v>
      </c>
      <c r="N33" s="142"/>
      <c r="O33" s="170">
        <v>0.44897999999999999</v>
      </c>
      <c r="P33" s="142"/>
      <c r="Q33" s="171">
        <v>3.82694</v>
      </c>
      <c r="R33" s="65"/>
      <c r="S33" s="171">
        <v>3.2024599999999999</v>
      </c>
      <c r="T33" s="65"/>
      <c r="U33" s="171">
        <v>2.7566700000000002</v>
      </c>
      <c r="V33" s="65"/>
      <c r="W33" s="178"/>
      <c r="X33" s="148"/>
      <c r="Y33" s="178"/>
      <c r="Z33" s="148"/>
      <c r="AA33" s="178"/>
      <c r="AB33" s="148"/>
      <c r="AC33" s="10"/>
      <c r="AD33" s="10"/>
      <c r="AE33" s="10"/>
      <c r="AF33" s="6"/>
      <c r="AG33" s="7"/>
      <c r="AH33" s="7"/>
    </row>
    <row r="34" spans="1:46" s="1" customFormat="1" x14ac:dyDescent="0.4">
      <c r="A34" s="9"/>
      <c r="B34" s="7"/>
      <c r="C34" s="7"/>
      <c r="D34" s="6"/>
      <c r="E34" s="61"/>
      <c r="F34" s="64"/>
      <c r="G34" s="61"/>
      <c r="H34" s="64"/>
      <c r="I34" s="61"/>
      <c r="J34" s="64"/>
      <c r="K34" s="171"/>
      <c r="L34" s="65"/>
      <c r="M34" s="171"/>
      <c r="N34" s="65"/>
      <c r="O34" s="171"/>
      <c r="P34" s="65"/>
      <c r="Q34" s="178"/>
      <c r="R34" s="148"/>
      <c r="S34" s="178"/>
      <c r="T34" s="148"/>
      <c r="U34" s="178"/>
      <c r="V34" s="148"/>
      <c r="W34" s="171"/>
      <c r="X34" s="65"/>
      <c r="Y34" s="171"/>
      <c r="Z34" s="65"/>
      <c r="AA34" s="171"/>
      <c r="AB34" s="65"/>
      <c r="AC34" s="3"/>
      <c r="AD34" s="3"/>
      <c r="AE34" s="3"/>
      <c r="AF34" s="9"/>
      <c r="AG34" s="7"/>
      <c r="AH34" s="7"/>
    </row>
    <row r="35" spans="1:46" s="1" customFormat="1" x14ac:dyDescent="0.4">
      <c r="A35" s="9"/>
      <c r="B35" s="7"/>
      <c r="C35" s="7"/>
      <c r="D35" s="6"/>
      <c r="E35" s="61"/>
      <c r="F35" s="64"/>
      <c r="G35" s="61"/>
      <c r="H35" s="64"/>
      <c r="I35" s="61"/>
      <c r="J35" s="64"/>
      <c r="K35" s="171"/>
      <c r="L35" s="65"/>
      <c r="M35" s="171"/>
      <c r="N35" s="65"/>
      <c r="O35" s="171"/>
      <c r="P35" s="65"/>
      <c r="Q35" s="179"/>
      <c r="R35" s="7"/>
      <c r="S35" s="179"/>
      <c r="T35" s="7"/>
      <c r="U35" s="179"/>
      <c r="V35" s="7"/>
      <c r="W35" s="171"/>
      <c r="X35" s="65"/>
      <c r="Y35" s="171"/>
      <c r="Z35" s="65"/>
      <c r="AA35" s="171"/>
      <c r="AB35" s="65"/>
      <c r="AC35" s="3"/>
      <c r="AD35" s="3"/>
      <c r="AE35" s="3"/>
      <c r="AF35" s="9"/>
      <c r="AG35" s="7"/>
      <c r="AH35" s="7"/>
    </row>
    <row r="36" spans="1:46" s="1" customFormat="1" x14ac:dyDescent="0.4">
      <c r="A36" s="9"/>
      <c r="B36" s="7"/>
      <c r="C36" s="7"/>
      <c r="D36" s="6"/>
      <c r="E36" s="61"/>
      <c r="F36" s="64"/>
      <c r="G36" s="61"/>
      <c r="H36" s="64"/>
      <c r="I36" s="61"/>
      <c r="J36" s="64"/>
      <c r="K36" s="171"/>
      <c r="L36" s="65"/>
      <c r="M36" s="171"/>
      <c r="N36" s="65"/>
      <c r="O36" s="171"/>
      <c r="P36" s="65"/>
      <c r="Q36" s="171"/>
      <c r="R36" s="65"/>
      <c r="S36" s="171"/>
      <c r="T36" s="65"/>
      <c r="U36" s="171"/>
      <c r="V36" s="65"/>
      <c r="W36" s="171"/>
      <c r="X36" s="65"/>
      <c r="Y36" s="171"/>
      <c r="Z36" s="65"/>
      <c r="AA36" s="171"/>
      <c r="AB36" s="65"/>
      <c r="AC36" s="3"/>
      <c r="AD36" s="3"/>
      <c r="AE36" s="3"/>
      <c r="AF36" s="9"/>
      <c r="AG36" s="7"/>
      <c r="AH36" s="7"/>
      <c r="AT36" s="1" t="s">
        <v>34</v>
      </c>
    </row>
    <row r="37" spans="1:46" s="1" customFormat="1" x14ac:dyDescent="0.4">
      <c r="A37" s="9"/>
      <c r="B37" s="7"/>
      <c r="C37" s="7"/>
      <c r="D37" s="6"/>
      <c r="E37" s="61"/>
      <c r="F37" s="64"/>
      <c r="G37" s="61"/>
      <c r="H37" s="64"/>
      <c r="I37" s="61"/>
      <c r="J37" s="64"/>
      <c r="K37" s="171"/>
      <c r="L37" s="65"/>
      <c r="M37" s="171"/>
      <c r="N37" s="65"/>
      <c r="O37" s="171"/>
      <c r="P37" s="65"/>
      <c r="Q37" s="171"/>
      <c r="R37" s="65"/>
      <c r="S37" s="171"/>
      <c r="T37" s="65"/>
      <c r="U37" s="171"/>
      <c r="V37" s="65"/>
      <c r="W37" s="171"/>
      <c r="X37" s="65"/>
      <c r="Y37" s="171"/>
      <c r="Z37" s="65"/>
      <c r="AA37" s="171"/>
      <c r="AB37" s="65"/>
      <c r="AC37" s="3"/>
      <c r="AD37" s="3"/>
      <c r="AE37" s="3"/>
      <c r="AF37" s="9"/>
      <c r="AG37" s="7"/>
      <c r="AH37" s="7"/>
    </row>
    <row r="38" spans="1:46" s="1" customFormat="1" x14ac:dyDescent="0.4">
      <c r="A38" s="9"/>
      <c r="B38" s="7"/>
      <c r="C38" s="7"/>
      <c r="D38" s="6"/>
      <c r="E38" s="61"/>
      <c r="F38" s="64"/>
      <c r="G38" s="61"/>
      <c r="H38" s="64"/>
      <c r="I38" s="61"/>
      <c r="J38" s="64"/>
      <c r="K38" s="171"/>
      <c r="L38" s="65"/>
      <c r="M38" s="171"/>
      <c r="N38" s="65"/>
      <c r="O38" s="171"/>
      <c r="P38" s="65"/>
      <c r="Q38" s="171"/>
      <c r="R38" s="65"/>
      <c r="S38" s="171"/>
      <c r="T38" s="65"/>
      <c r="U38" s="171"/>
      <c r="V38" s="65"/>
      <c r="W38" s="171"/>
      <c r="X38" s="65"/>
      <c r="Y38" s="171"/>
      <c r="Z38" s="65"/>
      <c r="AA38" s="171"/>
      <c r="AB38" s="65"/>
      <c r="AC38" s="3"/>
      <c r="AD38" s="3"/>
      <c r="AE38" s="3"/>
      <c r="AF38" s="9"/>
      <c r="AG38" s="7"/>
      <c r="AH38" s="7"/>
    </row>
    <row r="39" spans="1:46" s="1" customFormat="1" x14ac:dyDescent="0.4">
      <c r="A39" s="9"/>
      <c r="B39" s="7"/>
      <c r="C39" s="7"/>
      <c r="D39" s="6"/>
      <c r="E39" s="61"/>
      <c r="F39" s="64"/>
      <c r="G39" s="61"/>
      <c r="H39" s="64"/>
      <c r="I39" s="61"/>
      <c r="J39" s="64"/>
      <c r="K39" s="171"/>
      <c r="L39" s="65"/>
      <c r="M39" s="171"/>
      <c r="N39" s="65"/>
      <c r="O39" s="171"/>
      <c r="P39" s="65"/>
      <c r="Q39" s="171"/>
      <c r="R39" s="65"/>
      <c r="S39" s="171"/>
      <c r="T39" s="65"/>
      <c r="U39" s="171"/>
      <c r="V39" s="65"/>
      <c r="W39" s="171"/>
      <c r="X39" s="65"/>
      <c r="Y39" s="171"/>
      <c r="Z39" s="65"/>
      <c r="AA39" s="171"/>
      <c r="AB39" s="65"/>
      <c r="AC39" s="3"/>
      <c r="AD39" s="3"/>
      <c r="AE39" s="3"/>
      <c r="AF39" s="9"/>
      <c r="AG39" s="7"/>
      <c r="AH39" s="7"/>
    </row>
    <row r="40" spans="1:46" s="1" customFormat="1" x14ac:dyDescent="0.4">
      <c r="A40" s="9"/>
      <c r="B40" s="7"/>
      <c r="C40" s="7"/>
      <c r="D40" s="6"/>
      <c r="E40" s="61"/>
      <c r="F40" s="64"/>
      <c r="G40" s="61"/>
      <c r="H40" s="64"/>
      <c r="I40" s="61"/>
      <c r="J40" s="64"/>
      <c r="K40" s="171"/>
      <c r="L40" s="65"/>
      <c r="M40" s="171"/>
      <c r="N40" s="65"/>
      <c r="O40" s="171"/>
      <c r="P40" s="65"/>
      <c r="Q40" s="171"/>
      <c r="R40" s="65"/>
      <c r="S40" s="171"/>
      <c r="T40" s="65"/>
      <c r="U40" s="171"/>
      <c r="V40" s="65"/>
      <c r="W40" s="171"/>
      <c r="X40" s="65"/>
      <c r="Y40" s="171"/>
      <c r="Z40" s="65"/>
      <c r="AA40" s="171"/>
      <c r="AB40" s="65"/>
      <c r="AC40" s="3"/>
      <c r="AD40" s="3"/>
      <c r="AE40" s="3"/>
      <c r="AF40" s="9"/>
      <c r="AG40" s="7"/>
      <c r="AH40" s="7"/>
    </row>
    <row r="41" spans="1:46" s="1" customFormat="1" x14ac:dyDescent="0.4">
      <c r="A41" s="8"/>
      <c r="B41" s="7"/>
      <c r="C41" s="7"/>
      <c r="D41" s="6"/>
      <c r="E41" s="159"/>
      <c r="F41" s="135"/>
      <c r="G41" s="159"/>
      <c r="H41" s="135"/>
      <c r="I41" s="159"/>
      <c r="J41" s="135"/>
      <c r="K41" s="172"/>
      <c r="L41" s="143"/>
      <c r="M41" s="172"/>
      <c r="N41" s="143"/>
      <c r="O41" s="172"/>
      <c r="P41" s="143"/>
      <c r="Q41" s="172"/>
      <c r="R41" s="143"/>
      <c r="S41" s="172"/>
      <c r="T41" s="143"/>
      <c r="U41" s="172"/>
      <c r="V41" s="143"/>
      <c r="W41" s="172"/>
      <c r="X41" s="143"/>
      <c r="Y41" s="172"/>
      <c r="Z41" s="143"/>
      <c r="AA41" s="172"/>
      <c r="AB41" s="143"/>
      <c r="AC41" s="3"/>
      <c r="AD41" s="3"/>
      <c r="AE41" s="3"/>
      <c r="AF41" s="8"/>
      <c r="AG41" s="7"/>
      <c r="AH41" s="7"/>
    </row>
    <row r="42" spans="1:46" x14ac:dyDescent="0.4">
      <c r="A42" s="9"/>
      <c r="B42" s="7"/>
      <c r="C42" s="7"/>
      <c r="D42" s="6"/>
      <c r="E42" s="61"/>
      <c r="F42" s="64"/>
      <c r="G42" s="61"/>
      <c r="H42" s="64"/>
      <c r="I42" s="61"/>
      <c r="J42" s="64"/>
      <c r="W42" s="171"/>
      <c r="X42" s="65"/>
      <c r="Y42" s="171"/>
      <c r="Z42" s="65"/>
      <c r="AA42" s="171"/>
      <c r="AB42" s="65"/>
      <c r="AC42" s="3"/>
      <c r="AD42" s="3"/>
      <c r="AE42" s="3"/>
      <c r="AF42" s="9"/>
      <c r="AG42" s="7"/>
      <c r="AH42" s="7"/>
    </row>
    <row r="43" spans="1:46" ht="15" x14ac:dyDescent="0.4">
      <c r="A43" s="4"/>
      <c r="B43" s="7"/>
      <c r="C43" s="7"/>
      <c r="D43" s="6"/>
      <c r="E43" s="160"/>
      <c r="F43" s="136"/>
      <c r="G43" s="160"/>
      <c r="H43" s="136"/>
      <c r="I43" s="160"/>
      <c r="J43" s="136"/>
      <c r="K43" s="173"/>
      <c r="L43" s="144"/>
      <c r="M43" s="173"/>
      <c r="N43" s="144"/>
      <c r="O43" s="173"/>
      <c r="P43" s="144"/>
      <c r="Q43" s="173"/>
      <c r="R43" s="144"/>
      <c r="S43" s="173"/>
      <c r="T43" s="144"/>
      <c r="U43" s="173"/>
      <c r="V43" s="144"/>
      <c r="AF43" s="4"/>
      <c r="AG43" s="7"/>
      <c r="AH43" s="7"/>
    </row>
    <row r="44" spans="1:46" x14ac:dyDescent="0.4">
      <c r="B44" s="71"/>
      <c r="C44" s="71"/>
      <c r="D44" s="19"/>
      <c r="AG44" s="71"/>
      <c r="AH44" s="71"/>
    </row>
  </sheetData>
  <sortState xmlns:xlrd2="http://schemas.microsoft.com/office/spreadsheetml/2017/richdata2" ref="A5:BF28">
    <sortCondition descending="1" ref="E5:E28"/>
  </sortState>
  <mergeCells count="34">
    <mergeCell ref="BE3:BF3"/>
    <mergeCell ref="AI3:AJ3"/>
    <mergeCell ref="AK3:AL3"/>
    <mergeCell ref="AM3:AN3"/>
    <mergeCell ref="AO3:AP3"/>
    <mergeCell ref="AQ3:AR3"/>
    <mergeCell ref="AS3:AT3"/>
    <mergeCell ref="AU3:AV3"/>
    <mergeCell ref="AW3:AX3"/>
    <mergeCell ref="AY3:AZ3"/>
    <mergeCell ref="BA3:BB3"/>
    <mergeCell ref="BC3:BD3"/>
    <mergeCell ref="AI2:AN2"/>
    <mergeCell ref="AO2:AT2"/>
    <mergeCell ref="AU2:AZ2"/>
    <mergeCell ref="BA2:BF2"/>
    <mergeCell ref="AC2:AE2"/>
    <mergeCell ref="W2:AB2"/>
    <mergeCell ref="E3:F3"/>
    <mergeCell ref="G3:H3"/>
    <mergeCell ref="I3:J3"/>
    <mergeCell ref="K3:L3"/>
    <mergeCell ref="M3:N3"/>
    <mergeCell ref="AA3:AB3"/>
    <mergeCell ref="Q3:R3"/>
    <mergeCell ref="S3:T3"/>
    <mergeCell ref="U3:V3"/>
    <mergeCell ref="W3:X3"/>
    <mergeCell ref="Y3:Z3"/>
    <mergeCell ref="A1:V1"/>
    <mergeCell ref="O3:P3"/>
    <mergeCell ref="E2:J2"/>
    <mergeCell ref="K2:P2"/>
    <mergeCell ref="Q2:V2"/>
  </mergeCells>
  <conditionalFormatting sqref="BF8:BF28">
    <cfRule type="containsText" priority="19" stopIfTrue="1" operator="containsText" text="AA">
      <formula>NOT(ISERROR(SEARCH("AA",BF8)))</formula>
    </cfRule>
    <cfRule type="containsText" dxfId="716" priority="20" stopIfTrue="1" operator="containsText" text="A">
      <formula>NOT(ISERROR(SEARCH("A",BF8)))</formula>
    </cfRule>
  </conditionalFormatting>
  <conditionalFormatting sqref="AN8:AN28">
    <cfRule type="containsText" priority="4" stopIfTrue="1" operator="containsText" text="AA">
      <formula>NOT(ISERROR(SEARCH("AA",AN8)))</formula>
    </cfRule>
    <cfRule type="containsText" dxfId="715" priority="5" stopIfTrue="1" operator="containsText" text="A">
      <formula>NOT(ISERROR(SEARCH("A",AN8)))</formula>
    </cfRule>
  </conditionalFormatting>
  <conditionalFormatting sqref="AC5:AE28">
    <cfRule type="aboveAverage" dxfId="714" priority="120" stopIfTrue="1"/>
  </conditionalFormatting>
  <conditionalFormatting sqref="F5:F28">
    <cfRule type="containsText" priority="106" stopIfTrue="1" operator="containsText" text="AA">
      <formula>NOT(ISERROR(SEARCH("AA",F5)))</formula>
    </cfRule>
    <cfRule type="containsText" dxfId="713" priority="106" stopIfTrue="1" operator="containsText" text="A">
      <formula>NOT(ISERROR(SEARCH("A",F5)))</formula>
    </cfRule>
  </conditionalFormatting>
  <conditionalFormatting sqref="H5:H28">
    <cfRule type="containsText" priority="104" stopIfTrue="1" operator="containsText" text="AA">
      <formula>NOT(ISERROR(SEARCH("AA",H5)))</formula>
    </cfRule>
    <cfRule type="containsText" dxfId="712" priority="104" stopIfTrue="1" operator="containsText" text="A">
      <formula>NOT(ISERROR(SEARCH("A",H5)))</formula>
    </cfRule>
  </conditionalFormatting>
  <conditionalFormatting sqref="J5:J28">
    <cfRule type="containsText" priority="102" stopIfTrue="1" operator="containsText" text="AA">
      <formula>NOT(ISERROR(SEARCH("AA",J5)))</formula>
    </cfRule>
    <cfRule type="containsText" dxfId="711" priority="102" stopIfTrue="1" operator="containsText" text="A">
      <formula>NOT(ISERROR(SEARCH("A",J5)))</formula>
    </cfRule>
  </conditionalFormatting>
  <conditionalFormatting sqref="L5:L28">
    <cfRule type="containsText" priority="100" stopIfTrue="1" operator="containsText" text="AA">
      <formula>NOT(ISERROR(SEARCH("AA",L5)))</formula>
    </cfRule>
    <cfRule type="containsText" dxfId="710" priority="100" stopIfTrue="1" operator="containsText" text="A">
      <formula>NOT(ISERROR(SEARCH("A",L5)))</formula>
    </cfRule>
  </conditionalFormatting>
  <conditionalFormatting sqref="N5:N28">
    <cfRule type="containsText" priority="98" stopIfTrue="1" operator="containsText" text="AA">
      <formula>NOT(ISERROR(SEARCH("AA",N5)))</formula>
    </cfRule>
    <cfRule type="containsText" dxfId="709" priority="98" stopIfTrue="1" operator="containsText" text="A">
      <formula>NOT(ISERROR(SEARCH("A",N5)))</formula>
    </cfRule>
  </conditionalFormatting>
  <conditionalFormatting sqref="P5:P28">
    <cfRule type="containsText" priority="96" stopIfTrue="1" operator="containsText" text="AA">
      <formula>NOT(ISERROR(SEARCH("AA",P5)))</formula>
    </cfRule>
    <cfRule type="containsText" dxfId="708" priority="96" stopIfTrue="1" operator="containsText" text="A">
      <formula>NOT(ISERROR(SEARCH("A",P5)))</formula>
    </cfRule>
  </conditionalFormatting>
  <conditionalFormatting sqref="R5:R28">
    <cfRule type="containsText" priority="94" stopIfTrue="1" operator="containsText" text="AA">
      <formula>NOT(ISERROR(SEARCH("AA",R5)))</formula>
    </cfRule>
    <cfRule type="containsText" dxfId="707" priority="94" stopIfTrue="1" operator="containsText" text="A">
      <formula>NOT(ISERROR(SEARCH("A",R5)))</formula>
    </cfRule>
  </conditionalFormatting>
  <conditionalFormatting sqref="T5:T28">
    <cfRule type="containsText" priority="92" stopIfTrue="1" operator="containsText" text="AA">
      <formula>NOT(ISERROR(SEARCH("AA",T5)))</formula>
    </cfRule>
    <cfRule type="containsText" dxfId="706" priority="92" stopIfTrue="1" operator="containsText" text="A">
      <formula>NOT(ISERROR(SEARCH("A",T5)))</formula>
    </cfRule>
  </conditionalFormatting>
  <conditionalFormatting sqref="V5:V28">
    <cfRule type="containsText" priority="90" stopIfTrue="1" operator="containsText" text="AA">
      <formula>NOT(ISERROR(SEARCH("AA",V5)))</formula>
    </cfRule>
    <cfRule type="containsText" dxfId="705" priority="90" stopIfTrue="1" operator="containsText" text="A">
      <formula>NOT(ISERROR(SEARCH("A",V5)))</formula>
    </cfRule>
  </conditionalFormatting>
  <conditionalFormatting sqref="X5:X28">
    <cfRule type="containsText" priority="88" stopIfTrue="1" operator="containsText" text="AA">
      <formula>NOT(ISERROR(SEARCH("AA",X5)))</formula>
    </cfRule>
    <cfRule type="containsText" dxfId="704" priority="88" stopIfTrue="1" operator="containsText" text="A">
      <formula>NOT(ISERROR(SEARCH("A",X5)))</formula>
    </cfRule>
  </conditionalFormatting>
  <conditionalFormatting sqref="Z5:Z28">
    <cfRule type="containsText" priority="86" stopIfTrue="1" operator="containsText" text="AA">
      <formula>NOT(ISERROR(SEARCH("AA",Z5)))</formula>
    </cfRule>
    <cfRule type="containsText" dxfId="703" priority="86" stopIfTrue="1" operator="containsText" text="A">
      <formula>NOT(ISERROR(SEARCH("A",Z5)))</formula>
    </cfRule>
  </conditionalFormatting>
  <conditionalFormatting sqref="AB5:AB28">
    <cfRule type="containsText" priority="84" stopIfTrue="1" operator="containsText" text="AA">
      <formula>NOT(ISERROR(SEARCH("AA",AB5)))</formula>
    </cfRule>
    <cfRule type="containsText" dxfId="702" priority="84" stopIfTrue="1" operator="containsText" text="A">
      <formula>NOT(ISERROR(SEARCH("A",AB5)))</formula>
    </cfRule>
  </conditionalFormatting>
  <conditionalFormatting sqref="E5:AE28">
    <cfRule type="expression" dxfId="701" priority="1251">
      <formula>MOD(ROW(),2)=0</formula>
    </cfRule>
  </conditionalFormatting>
  <conditionalFormatting sqref="AF5:AH28">
    <cfRule type="expression" dxfId="700" priority="66">
      <formula>MOD(ROW(),2)=0</formula>
    </cfRule>
  </conditionalFormatting>
  <conditionalFormatting sqref="AP5:AP7">
    <cfRule type="containsText" priority="53" stopIfTrue="1" operator="containsText" text="AA">
      <formula>NOT(ISERROR(SEARCH("AA",AP5)))</formula>
    </cfRule>
    <cfRule type="containsText" dxfId="699" priority="54" stopIfTrue="1" operator="containsText" text="A">
      <formula>NOT(ISERROR(SEARCH("A",AP5)))</formula>
    </cfRule>
  </conditionalFormatting>
  <conditionalFormatting sqref="AR5:AR7">
    <cfRule type="containsText" priority="51" stopIfTrue="1" operator="containsText" text="AA">
      <formula>NOT(ISERROR(SEARCH("AA",AR5)))</formula>
    </cfRule>
    <cfRule type="containsText" dxfId="698" priority="52" stopIfTrue="1" operator="containsText" text="A">
      <formula>NOT(ISERROR(SEARCH("A",AR5)))</formula>
    </cfRule>
  </conditionalFormatting>
  <conditionalFormatting sqref="AT5:AT7">
    <cfRule type="containsText" priority="49" stopIfTrue="1" operator="containsText" text="AA">
      <formula>NOT(ISERROR(SEARCH("AA",AT5)))</formula>
    </cfRule>
    <cfRule type="containsText" dxfId="697" priority="50" stopIfTrue="1" operator="containsText" text="A">
      <formula>NOT(ISERROR(SEARCH("A",AT5)))</formula>
    </cfRule>
  </conditionalFormatting>
  <conditionalFormatting sqref="AP8:AP28">
    <cfRule type="containsText" priority="47" stopIfTrue="1" operator="containsText" text="AA">
      <formula>NOT(ISERROR(SEARCH("AA",AP8)))</formula>
    </cfRule>
    <cfRule type="containsText" dxfId="696" priority="48" stopIfTrue="1" operator="containsText" text="A">
      <formula>NOT(ISERROR(SEARCH("A",AP8)))</formula>
    </cfRule>
  </conditionalFormatting>
  <conditionalFormatting sqref="AR8:AR28">
    <cfRule type="containsText" priority="45" stopIfTrue="1" operator="containsText" text="AA">
      <formula>NOT(ISERROR(SEARCH("AA",AR8)))</formula>
    </cfRule>
    <cfRule type="containsText" dxfId="695" priority="46" stopIfTrue="1" operator="containsText" text="A">
      <formula>NOT(ISERROR(SEARCH("A",AR8)))</formula>
    </cfRule>
  </conditionalFormatting>
  <conditionalFormatting sqref="AT8:AT28">
    <cfRule type="containsText" priority="43" stopIfTrue="1" operator="containsText" text="AA">
      <formula>NOT(ISERROR(SEARCH("AA",AT8)))</formula>
    </cfRule>
    <cfRule type="containsText" dxfId="694" priority="44" operator="containsText" text="A">
      <formula>NOT(ISERROR(SEARCH("A",AT8)))</formula>
    </cfRule>
  </conditionalFormatting>
  <conditionalFormatting sqref="AV5:AV7">
    <cfRule type="containsText" priority="41" stopIfTrue="1" operator="containsText" text="AA">
      <formula>NOT(ISERROR(SEARCH("AA",AV5)))</formula>
    </cfRule>
    <cfRule type="containsText" dxfId="693" priority="42" operator="containsText" text="A">
      <formula>NOT(ISERROR(SEARCH("A",AV5)))</formula>
    </cfRule>
  </conditionalFormatting>
  <conditionalFormatting sqref="AX5:AX7">
    <cfRule type="containsText" priority="39" stopIfTrue="1" operator="containsText" text="AA">
      <formula>NOT(ISERROR(SEARCH("AA",AX5)))</formula>
    </cfRule>
    <cfRule type="containsText" dxfId="692" priority="40" operator="containsText" text="A">
      <formula>NOT(ISERROR(SEARCH("A",AX5)))</formula>
    </cfRule>
  </conditionalFormatting>
  <conditionalFormatting sqref="AZ5:AZ7">
    <cfRule type="containsText" priority="37" stopIfTrue="1" operator="containsText" text="AA">
      <formula>NOT(ISERROR(SEARCH("AA",AZ5)))</formula>
    </cfRule>
    <cfRule type="containsText" dxfId="691" priority="38" operator="containsText" text="A">
      <formula>NOT(ISERROR(SEARCH("A",AZ5)))</formula>
    </cfRule>
  </conditionalFormatting>
  <conditionalFormatting sqref="AV8:AV28">
    <cfRule type="containsText" priority="35" stopIfTrue="1" operator="containsText" text="AA">
      <formula>NOT(ISERROR(SEARCH("AA",AV8)))</formula>
    </cfRule>
    <cfRule type="containsText" dxfId="690" priority="36" stopIfTrue="1" operator="containsText" text="A">
      <formula>NOT(ISERROR(SEARCH("A",AV8)))</formula>
    </cfRule>
  </conditionalFormatting>
  <conditionalFormatting sqref="AX8:AX28">
    <cfRule type="containsText" priority="33" stopIfTrue="1" operator="containsText" text="AA">
      <formula>NOT(ISERROR(SEARCH("AA",AX8)))</formula>
    </cfRule>
    <cfRule type="containsText" dxfId="689" priority="34" stopIfTrue="1" operator="containsText" text="A">
      <formula>NOT(ISERROR(SEARCH("A",AX8)))</formula>
    </cfRule>
  </conditionalFormatting>
  <conditionalFormatting sqref="AZ8:AZ28">
    <cfRule type="containsText" priority="31" stopIfTrue="1" operator="containsText" text="AA">
      <formula>NOT(ISERROR(SEARCH("AA",AZ8)))</formula>
    </cfRule>
    <cfRule type="containsText" dxfId="688" priority="32" stopIfTrue="1" operator="containsText" text="A">
      <formula>NOT(ISERROR(SEARCH("A",AZ8)))</formula>
    </cfRule>
  </conditionalFormatting>
  <conditionalFormatting sqref="BB5:BB7">
    <cfRule type="containsText" priority="29" stopIfTrue="1" operator="containsText" text="AA">
      <formula>NOT(ISERROR(SEARCH("AA",BB5)))</formula>
    </cfRule>
    <cfRule type="containsText" dxfId="687" priority="30" stopIfTrue="1" operator="containsText" text="A">
      <formula>NOT(ISERROR(SEARCH("A",BB5)))</formula>
    </cfRule>
  </conditionalFormatting>
  <conditionalFormatting sqref="BD5:BD7">
    <cfRule type="containsText" priority="27" stopIfTrue="1" operator="containsText" text="AA">
      <formula>NOT(ISERROR(SEARCH("AA",BD5)))</formula>
    </cfRule>
    <cfRule type="containsText" dxfId="686" priority="28" stopIfTrue="1" operator="containsText" text="A">
      <formula>NOT(ISERROR(SEARCH("A",BD5)))</formula>
    </cfRule>
  </conditionalFormatting>
  <conditionalFormatting sqref="BF5:BF7">
    <cfRule type="containsText" priority="25" stopIfTrue="1" operator="containsText" text="AA">
      <formula>NOT(ISERROR(SEARCH("AA",BF5)))</formula>
    </cfRule>
    <cfRule type="containsText" dxfId="685" priority="26" stopIfTrue="1" operator="containsText" text="A">
      <formula>NOT(ISERROR(SEARCH("A",BF5)))</formula>
    </cfRule>
  </conditionalFormatting>
  <conditionalFormatting sqref="BB8:BB28">
    <cfRule type="containsText" priority="23" stopIfTrue="1" operator="containsText" text="AA">
      <formula>NOT(ISERROR(SEARCH("AA",BB8)))</formula>
    </cfRule>
    <cfRule type="containsText" dxfId="684" priority="24" stopIfTrue="1" operator="containsText" text="A">
      <formula>NOT(ISERROR(SEARCH("A",BB8)))</formula>
    </cfRule>
  </conditionalFormatting>
  <conditionalFormatting sqref="BD8:BD28">
    <cfRule type="containsText" priority="21" stopIfTrue="1" operator="containsText" text="AA">
      <formula>NOT(ISERROR(SEARCH("AA",BD8)))</formula>
    </cfRule>
    <cfRule type="containsText" dxfId="683" priority="22" stopIfTrue="1" operator="containsText" text="A">
      <formula>NOT(ISERROR(SEARCH("A",BD8)))</formula>
    </cfRule>
  </conditionalFormatting>
  <conditionalFormatting sqref="AO5:BF28">
    <cfRule type="expression" dxfId="682" priority="55">
      <formula>MOD(ROW(),2)=0</formula>
    </cfRule>
  </conditionalFormatting>
  <conditionalFormatting sqref="AJ8:AJ28">
    <cfRule type="containsText" priority="8" stopIfTrue="1" operator="containsText" text="AA">
      <formula>NOT(ISERROR(SEARCH("AA",AJ8)))</formula>
    </cfRule>
    <cfRule type="containsText" dxfId="681" priority="9" stopIfTrue="1" operator="containsText" text="A">
      <formula>NOT(ISERROR(SEARCH("A",AJ8)))</formula>
    </cfRule>
  </conditionalFormatting>
  <conditionalFormatting sqref="AL8:AL28">
    <cfRule type="containsText" priority="6" stopIfTrue="1" operator="containsText" text="AA">
      <formula>NOT(ISERROR(SEARCH("AA",AL8)))</formula>
    </cfRule>
    <cfRule type="containsText" dxfId="680" priority="7" stopIfTrue="1" operator="containsText" text="A">
      <formula>NOT(ISERROR(SEARCH("A",AL8)))</formula>
    </cfRule>
  </conditionalFormatting>
  <conditionalFormatting sqref="AJ5:AJ7">
    <cfRule type="containsText" priority="14" stopIfTrue="1" operator="containsText" text="AA">
      <formula>NOT(ISERROR(SEARCH("AA",AJ5)))</formula>
    </cfRule>
    <cfRule type="containsText" dxfId="679" priority="15" stopIfTrue="1" operator="containsText" text="A">
      <formula>NOT(ISERROR(SEARCH("A",AJ5)))</formula>
    </cfRule>
  </conditionalFormatting>
  <conditionalFormatting sqref="AL5:AL7">
    <cfRule type="containsText" priority="12" stopIfTrue="1" operator="containsText" text="AA">
      <formula>NOT(ISERROR(SEARCH("AA",AL5)))</formula>
    </cfRule>
    <cfRule type="containsText" dxfId="678" priority="13" stopIfTrue="1" operator="containsText" text="A">
      <formula>NOT(ISERROR(SEARCH("A",AL5)))</formula>
    </cfRule>
  </conditionalFormatting>
  <conditionalFormatting sqref="AN5:AN7">
    <cfRule type="containsText" priority="10" stopIfTrue="1" operator="containsText" text="AA">
      <formula>NOT(ISERROR(SEARCH("AA",AN5)))</formula>
    </cfRule>
    <cfRule type="containsText" dxfId="677" priority="11" stopIfTrue="1" operator="containsText" text="A">
      <formula>NOT(ISERROR(SEARCH("A",AN5)))</formula>
    </cfRule>
  </conditionalFormatting>
  <conditionalFormatting sqref="AI5:AN28">
    <cfRule type="expression" dxfId="676" priority="1263">
      <formula>MOD(ROW(),2)=0</formula>
    </cfRule>
  </conditionalFormatting>
  <conditionalFormatting sqref="D5:D28">
    <cfRule type="expression" dxfId="675" priority="2">
      <formula>MOD(ROW(),2)=0</formula>
    </cfRule>
  </conditionalFormatting>
  <conditionalFormatting sqref="A5:C28">
    <cfRule type="expression" dxfId="674" priority="1">
      <formula>MOD(ROW(),2)=0</formula>
    </cfRule>
  </conditionalFormatting>
  <conditionalFormatting sqref="W5:W28">
    <cfRule type="aboveAverage" dxfId="673" priority="127" stopIfTrue="1"/>
  </conditionalFormatting>
  <conditionalFormatting sqref="Y5:Y28">
    <cfRule type="aboveAverage" dxfId="672" priority="1240" stopIfTrue="1"/>
  </conditionalFormatting>
  <conditionalFormatting sqref="AA5:AA28">
    <cfRule type="aboveAverage" dxfId="671" priority="1241" stopIfTrue="1"/>
  </conditionalFormatting>
  <conditionalFormatting sqref="Q5:Q28">
    <cfRule type="aboveAverage" dxfId="670" priority="1242" stopIfTrue="1"/>
  </conditionalFormatting>
  <conditionalFormatting sqref="S5:S28">
    <cfRule type="aboveAverage" dxfId="669" priority="1243" stopIfTrue="1"/>
  </conditionalFormatting>
  <conditionalFormatting sqref="U5:U28">
    <cfRule type="aboveAverage" dxfId="668" priority="1244" stopIfTrue="1"/>
  </conditionalFormatting>
  <conditionalFormatting sqref="K5:K28">
    <cfRule type="aboveAverage" dxfId="667" priority="1245" stopIfTrue="1"/>
  </conditionalFormatting>
  <conditionalFormatting sqref="M5:M28">
    <cfRule type="aboveAverage" dxfId="666" priority="1246" stopIfTrue="1"/>
  </conditionalFormatting>
  <conditionalFormatting sqref="O5:O28">
    <cfRule type="aboveAverage" dxfId="665" priority="1247" stopIfTrue="1"/>
  </conditionalFormatting>
  <conditionalFormatting sqref="E5:E28">
    <cfRule type="aboveAverage" dxfId="664" priority="1248" stopIfTrue="1"/>
  </conditionalFormatting>
  <conditionalFormatting sqref="G5:G28">
    <cfRule type="aboveAverage" dxfId="663" priority="1249" stopIfTrue="1"/>
  </conditionalFormatting>
  <conditionalFormatting sqref="I5:I28">
    <cfRule type="aboveAverage" dxfId="662" priority="1250" stopIfTrue="1"/>
  </conditionalFormatting>
  <conditionalFormatting sqref="AO5:AO28">
    <cfRule type="aboveAverage" dxfId="661" priority="65" stopIfTrue="1"/>
  </conditionalFormatting>
  <conditionalFormatting sqref="AQ5:AQ28">
    <cfRule type="aboveAverage" dxfId="660" priority="1252" stopIfTrue="1"/>
  </conditionalFormatting>
  <conditionalFormatting sqref="AS5:AS28">
    <cfRule type="aboveAverage" dxfId="659" priority="1253" stopIfTrue="1"/>
  </conditionalFormatting>
  <conditionalFormatting sqref="AU5:AU28">
    <cfRule type="aboveAverage" dxfId="658" priority="1254" stopIfTrue="1"/>
  </conditionalFormatting>
  <conditionalFormatting sqref="AW5:AW28">
    <cfRule type="aboveAverage" dxfId="657" priority="1255" stopIfTrue="1"/>
  </conditionalFormatting>
  <conditionalFormatting sqref="AY5:AY28">
    <cfRule type="aboveAverage" dxfId="656" priority="1256" stopIfTrue="1"/>
  </conditionalFormatting>
  <conditionalFormatting sqref="BA5:BA28">
    <cfRule type="aboveAverage" dxfId="655" priority="1257" stopIfTrue="1"/>
  </conditionalFormatting>
  <conditionalFormatting sqref="BC5:BC28">
    <cfRule type="aboveAverage" dxfId="654" priority="1258" stopIfTrue="1"/>
  </conditionalFormatting>
  <conditionalFormatting sqref="BE5:BE28">
    <cfRule type="aboveAverage" dxfId="653" priority="1259" stopIfTrue="1"/>
  </conditionalFormatting>
  <conditionalFormatting sqref="AI5:AI28">
    <cfRule type="aboveAverage" dxfId="652" priority="1260" stopIfTrue="1"/>
  </conditionalFormatting>
  <conditionalFormatting sqref="AK5:AK28">
    <cfRule type="aboveAverage" dxfId="651" priority="1261" stopIfTrue="1"/>
  </conditionalFormatting>
  <conditionalFormatting sqref="AM5:AM28">
    <cfRule type="aboveAverage" dxfId="650" priority="1262" stopIfTrue="1"/>
  </conditionalFormatting>
  <pageMargins left="0.5" right="0.5" top="0.5" bottom="0.5" header="0.3" footer="0.3"/>
  <pageSetup paperSize="5" scale="76" pageOrder="overThenDown" orientation="landscape" r:id="rId1"/>
  <headerFooter alignWithMargins="0"/>
  <colBreaks count="1" manualBreakCount="1">
    <brk id="31" max="52"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6" tint="0.59999389629810485"/>
  </sheetPr>
  <dimension ref="A1:BF34"/>
  <sheetViews>
    <sheetView zoomScaleNormal="100" workbookViewId="0">
      <pane ySplit="4" topLeftCell="A5" activePane="bottomLeft" state="frozen"/>
      <selection activeCell="W24" sqref="W24"/>
      <selection pane="bottomLeft" activeCell="H19" sqref="A5:XFD19"/>
    </sheetView>
  </sheetViews>
  <sheetFormatPr defaultRowHeight="13.15" x14ac:dyDescent="0.4"/>
  <cols>
    <col min="1" max="1" width="25.59765625" customWidth="1"/>
    <col min="2" max="3" width="10.59765625" style="65" customWidth="1"/>
    <col min="4" max="4" width="9.796875" style="1" hidden="1" customWidth="1"/>
    <col min="5" max="5" width="5.19921875" style="161" customWidth="1"/>
    <col min="6" max="6" width="5.19921875" style="11" customWidth="1"/>
    <col min="7" max="7" width="5.19921875" style="161" customWidth="1"/>
    <col min="8" max="8" width="5.19921875" style="11" customWidth="1"/>
    <col min="9" max="9" width="5.19921875" style="161" customWidth="1"/>
    <col min="10" max="10" width="5.19921875" style="11" customWidth="1"/>
    <col min="11" max="11" width="5.19921875" style="171" customWidth="1"/>
    <col min="12" max="12" width="5.19921875" style="65" customWidth="1"/>
    <col min="13" max="13" width="5.19921875" style="171" customWidth="1"/>
    <col min="14" max="14" width="5.19921875" style="65" customWidth="1"/>
    <col min="15" max="15" width="5.19921875" style="171" customWidth="1"/>
    <col min="16" max="16" width="5.19921875" style="65" customWidth="1"/>
    <col min="17" max="17" width="5.19921875" style="171" customWidth="1"/>
    <col min="18" max="18" width="5.19921875" style="65" customWidth="1"/>
    <col min="19" max="19" width="5.19921875" style="171" customWidth="1"/>
    <col min="20" max="20" width="5.19921875" style="65" customWidth="1"/>
    <col min="21" max="21" width="5.19921875" style="171" customWidth="1"/>
    <col min="22" max="22" width="5.19921875" style="65" customWidth="1"/>
    <col min="23" max="23" width="5.19921875" style="183" customWidth="1"/>
    <col min="24" max="24" width="5.19921875" style="152" customWidth="1"/>
    <col min="25" max="25" width="5.19921875" style="183" customWidth="1"/>
    <col min="26" max="26" width="5.19921875" style="152" customWidth="1"/>
    <col min="27" max="27" width="5.19921875" style="183" customWidth="1"/>
    <col min="28" max="28" width="5.19921875" style="152" customWidth="1"/>
    <col min="29" max="31" width="5.19921875" style="2" customWidth="1"/>
    <col min="32" max="32" width="25.59765625" customWidth="1"/>
    <col min="33" max="34" width="10.59765625" style="65" customWidth="1"/>
    <col min="35" max="58" width="5.19921875" customWidth="1"/>
  </cols>
  <sheetData>
    <row r="1" spans="1:58" ht="45" customHeight="1" thickBot="1" x14ac:dyDescent="0.45">
      <c r="A1" s="733" t="s">
        <v>391</v>
      </c>
      <c r="B1" s="733"/>
      <c r="C1" s="733"/>
      <c r="D1" s="733"/>
      <c r="E1" s="733"/>
      <c r="F1" s="733"/>
      <c r="G1" s="733"/>
      <c r="H1" s="733"/>
      <c r="I1" s="733"/>
      <c r="J1" s="733"/>
      <c r="K1" s="733"/>
      <c r="L1" s="733"/>
      <c r="M1" s="733"/>
      <c r="N1" s="733"/>
      <c r="O1" s="733"/>
      <c r="P1" s="733"/>
      <c r="Q1" s="733"/>
      <c r="R1" s="733"/>
      <c r="S1" s="733"/>
      <c r="T1" s="733"/>
      <c r="U1" s="733"/>
      <c r="V1" s="733"/>
      <c r="W1" s="320"/>
      <c r="X1" s="320"/>
      <c r="Y1" s="320"/>
      <c r="Z1" s="320"/>
      <c r="AA1" s="320"/>
      <c r="AB1" s="320"/>
      <c r="AC1" s="320"/>
      <c r="AD1" s="320"/>
      <c r="AE1" s="320"/>
      <c r="AF1" s="320" t="s">
        <v>297</v>
      </c>
      <c r="AG1" s="510"/>
      <c r="AH1" s="510"/>
      <c r="AI1" s="226"/>
      <c r="AJ1" s="226"/>
      <c r="AK1" s="226"/>
      <c r="AL1" s="226"/>
      <c r="AM1" s="226"/>
      <c r="AN1" s="320"/>
      <c r="AO1" s="226"/>
      <c r="AP1" s="226"/>
      <c r="AQ1" s="226"/>
      <c r="AR1" s="226"/>
      <c r="AS1" s="226"/>
      <c r="AT1" s="226"/>
      <c r="AU1" s="226"/>
      <c r="AV1" s="226"/>
      <c r="AW1" s="226"/>
      <c r="AX1" s="226"/>
      <c r="AY1" s="226"/>
      <c r="AZ1" s="226"/>
      <c r="BA1" s="226"/>
      <c r="BB1" s="226"/>
      <c r="BC1" s="226"/>
      <c r="BD1" s="226"/>
      <c r="BE1" s="226"/>
      <c r="BF1" s="320"/>
    </row>
    <row r="2" spans="1:58" ht="40.049999999999997" customHeight="1" x14ac:dyDescent="0.4">
      <c r="A2" s="30" t="s">
        <v>630</v>
      </c>
      <c r="B2" s="532" t="s">
        <v>626</v>
      </c>
      <c r="C2" s="532" t="s">
        <v>627</v>
      </c>
      <c r="D2" s="29"/>
      <c r="E2" s="712" t="s">
        <v>62</v>
      </c>
      <c r="F2" s="713"/>
      <c r="G2" s="713"/>
      <c r="H2" s="713"/>
      <c r="I2" s="713"/>
      <c r="J2" s="714"/>
      <c r="K2" s="712" t="s">
        <v>63</v>
      </c>
      <c r="L2" s="713"/>
      <c r="M2" s="713"/>
      <c r="N2" s="713"/>
      <c r="O2" s="713"/>
      <c r="P2" s="714"/>
      <c r="Q2" s="712" t="s">
        <v>64</v>
      </c>
      <c r="R2" s="713"/>
      <c r="S2" s="713"/>
      <c r="T2" s="713"/>
      <c r="U2" s="713"/>
      <c r="V2" s="713"/>
      <c r="W2" s="712" t="s">
        <v>65</v>
      </c>
      <c r="X2" s="713"/>
      <c r="Y2" s="713"/>
      <c r="Z2" s="713"/>
      <c r="AA2" s="713"/>
      <c r="AB2" s="714"/>
      <c r="AC2" s="710" t="s">
        <v>97</v>
      </c>
      <c r="AD2" s="711"/>
      <c r="AE2" s="711"/>
      <c r="AF2" s="30" t="s">
        <v>630</v>
      </c>
      <c r="AG2" s="532" t="s">
        <v>626</v>
      </c>
      <c r="AH2" s="532" t="s">
        <v>627</v>
      </c>
      <c r="AI2" s="712" t="s">
        <v>198</v>
      </c>
      <c r="AJ2" s="713"/>
      <c r="AK2" s="713"/>
      <c r="AL2" s="713"/>
      <c r="AM2" s="713"/>
      <c r="AN2" s="713"/>
      <c r="AO2" s="710" t="s">
        <v>66</v>
      </c>
      <c r="AP2" s="711"/>
      <c r="AQ2" s="711"/>
      <c r="AR2" s="711"/>
      <c r="AS2" s="711"/>
      <c r="AT2" s="719"/>
      <c r="AU2" s="710" t="s">
        <v>67</v>
      </c>
      <c r="AV2" s="711"/>
      <c r="AW2" s="711"/>
      <c r="AX2" s="711"/>
      <c r="AY2" s="711"/>
      <c r="AZ2" s="719"/>
      <c r="BA2" s="710" t="s">
        <v>68</v>
      </c>
      <c r="BB2" s="711"/>
      <c r="BC2" s="711"/>
      <c r="BD2" s="711"/>
      <c r="BE2" s="711"/>
      <c r="BF2" s="711"/>
    </row>
    <row r="3" spans="1:58" ht="20.2" customHeight="1" x14ac:dyDescent="0.4">
      <c r="A3" s="82"/>
      <c r="B3" s="539"/>
      <c r="C3" s="539"/>
      <c r="D3" s="81"/>
      <c r="E3" s="718" t="s">
        <v>94</v>
      </c>
      <c r="F3" s="716"/>
      <c r="G3" s="716" t="s">
        <v>95</v>
      </c>
      <c r="H3" s="716"/>
      <c r="I3" s="716" t="s">
        <v>96</v>
      </c>
      <c r="J3" s="717"/>
      <c r="K3" s="716" t="s">
        <v>94</v>
      </c>
      <c r="L3" s="716"/>
      <c r="M3" s="716" t="s">
        <v>95</v>
      </c>
      <c r="N3" s="716"/>
      <c r="O3" s="716" t="s">
        <v>96</v>
      </c>
      <c r="P3" s="716"/>
      <c r="Q3" s="718" t="s">
        <v>94</v>
      </c>
      <c r="R3" s="716"/>
      <c r="S3" s="716" t="s">
        <v>95</v>
      </c>
      <c r="T3" s="716"/>
      <c r="U3" s="716" t="s">
        <v>96</v>
      </c>
      <c r="V3" s="717"/>
      <c r="W3" s="716" t="s">
        <v>94</v>
      </c>
      <c r="X3" s="716"/>
      <c r="Y3" s="716" t="s">
        <v>95</v>
      </c>
      <c r="Z3" s="716"/>
      <c r="AA3" s="716" t="s">
        <v>96</v>
      </c>
      <c r="AB3" s="716"/>
      <c r="AC3" s="95" t="s">
        <v>94</v>
      </c>
      <c r="AD3" s="88" t="s">
        <v>95</v>
      </c>
      <c r="AE3" s="88" t="s">
        <v>96</v>
      </c>
      <c r="AF3" s="82"/>
      <c r="AG3" s="539"/>
      <c r="AH3" s="554"/>
      <c r="AI3" s="718" t="s">
        <v>94</v>
      </c>
      <c r="AJ3" s="716"/>
      <c r="AK3" s="716" t="s">
        <v>95</v>
      </c>
      <c r="AL3" s="716"/>
      <c r="AM3" s="716" t="s">
        <v>96</v>
      </c>
      <c r="AN3" s="716"/>
      <c r="AO3" s="718" t="s">
        <v>94</v>
      </c>
      <c r="AP3" s="716"/>
      <c r="AQ3" s="716" t="s">
        <v>95</v>
      </c>
      <c r="AR3" s="716"/>
      <c r="AS3" s="716" t="s">
        <v>96</v>
      </c>
      <c r="AT3" s="717"/>
      <c r="AU3" s="718" t="s">
        <v>94</v>
      </c>
      <c r="AV3" s="716"/>
      <c r="AW3" s="716" t="s">
        <v>95</v>
      </c>
      <c r="AX3" s="716"/>
      <c r="AY3" s="716" t="s">
        <v>96</v>
      </c>
      <c r="AZ3" s="717"/>
      <c r="BA3" s="718" t="s">
        <v>94</v>
      </c>
      <c r="BB3" s="716"/>
      <c r="BC3" s="716" t="s">
        <v>95</v>
      </c>
      <c r="BD3" s="716"/>
      <c r="BE3" s="716" t="s">
        <v>96</v>
      </c>
      <c r="BF3" s="716"/>
    </row>
    <row r="4" spans="1:58" ht="40.049999999999997" hidden="1" customHeight="1" x14ac:dyDescent="0.4">
      <c r="A4" s="82" t="s">
        <v>51</v>
      </c>
      <c r="B4" s="539" t="s">
        <v>92</v>
      </c>
      <c r="C4" s="539" t="s">
        <v>93</v>
      </c>
      <c r="D4" s="81"/>
      <c r="E4" s="194" t="s">
        <v>105</v>
      </c>
      <c r="F4" s="197" t="s">
        <v>108</v>
      </c>
      <c r="G4" s="193" t="s">
        <v>106</v>
      </c>
      <c r="H4" s="197" t="s">
        <v>109</v>
      </c>
      <c r="I4" s="193" t="s">
        <v>107</v>
      </c>
      <c r="J4" s="201" t="s">
        <v>110</v>
      </c>
      <c r="K4" s="193" t="s">
        <v>178</v>
      </c>
      <c r="L4" s="197" t="s">
        <v>179</v>
      </c>
      <c r="M4" s="193" t="s">
        <v>180</v>
      </c>
      <c r="N4" s="197" t="s">
        <v>181</v>
      </c>
      <c r="O4" s="193" t="s">
        <v>182</v>
      </c>
      <c r="P4" s="197" t="s">
        <v>183</v>
      </c>
      <c r="Q4" s="194" t="s">
        <v>111</v>
      </c>
      <c r="R4" s="197" t="s">
        <v>112</v>
      </c>
      <c r="S4" s="193" t="s">
        <v>113</v>
      </c>
      <c r="T4" s="197" t="s">
        <v>114</v>
      </c>
      <c r="U4" s="193" t="s">
        <v>115</v>
      </c>
      <c r="V4" s="197" t="s">
        <v>116</v>
      </c>
      <c r="W4" s="193" t="s">
        <v>117</v>
      </c>
      <c r="X4" s="197" t="s">
        <v>118</v>
      </c>
      <c r="Y4" s="193" t="s">
        <v>119</v>
      </c>
      <c r="Z4" s="197" t="s">
        <v>120</v>
      </c>
      <c r="AA4" s="193" t="s">
        <v>121</v>
      </c>
      <c r="AB4" s="197" t="s">
        <v>122</v>
      </c>
      <c r="AC4" s="95" t="s">
        <v>123</v>
      </c>
      <c r="AD4" s="88" t="s">
        <v>124</v>
      </c>
      <c r="AE4" s="88" t="s">
        <v>125</v>
      </c>
      <c r="AF4" s="82" t="s">
        <v>51</v>
      </c>
      <c r="AG4" s="539" t="s">
        <v>92</v>
      </c>
      <c r="AH4" s="539" t="s">
        <v>93</v>
      </c>
      <c r="AI4" s="193" t="s">
        <v>126</v>
      </c>
      <c r="AJ4" s="197" t="s">
        <v>127</v>
      </c>
      <c r="AK4" s="193" t="s">
        <v>128</v>
      </c>
      <c r="AL4" s="197" t="s">
        <v>129</v>
      </c>
      <c r="AM4" s="193" t="s">
        <v>130</v>
      </c>
      <c r="AN4" s="197" t="s">
        <v>131</v>
      </c>
      <c r="AO4" s="194" t="s">
        <v>132</v>
      </c>
      <c r="AP4" s="197" t="s">
        <v>133</v>
      </c>
      <c r="AQ4" s="193" t="s">
        <v>134</v>
      </c>
      <c r="AR4" s="197" t="s">
        <v>135</v>
      </c>
      <c r="AS4" s="193" t="s">
        <v>136</v>
      </c>
      <c r="AT4" s="201" t="s">
        <v>137</v>
      </c>
      <c r="AU4" s="193" t="s">
        <v>138</v>
      </c>
      <c r="AV4" s="197" t="s">
        <v>139</v>
      </c>
      <c r="AW4" s="193" t="s">
        <v>140</v>
      </c>
      <c r="AX4" s="197" t="s">
        <v>141</v>
      </c>
      <c r="AY4" s="193" t="s">
        <v>142</v>
      </c>
      <c r="AZ4" s="197" t="s">
        <v>143</v>
      </c>
      <c r="BA4" s="194" t="s">
        <v>144</v>
      </c>
      <c r="BB4" s="197" t="s">
        <v>145</v>
      </c>
      <c r="BC4" s="193" t="s">
        <v>146</v>
      </c>
      <c r="BD4" s="197" t="s">
        <v>147</v>
      </c>
      <c r="BE4" s="193" t="s">
        <v>148</v>
      </c>
      <c r="BF4" s="197" t="s">
        <v>149</v>
      </c>
    </row>
    <row r="5" spans="1:58" ht="12.75" x14ac:dyDescent="0.35">
      <c r="A5" s="272" t="str">
        <f t="shared" ref="A5:A19" si="0">VLOOKUP(D5,VL_2020,2,FALSE)</f>
        <v>NK Seeds NK1838 3110</v>
      </c>
      <c r="B5" s="557" t="str">
        <f t="shared" ref="B5:B19" si="1">VLOOKUP(D5,VL_2020,3,FALSE)</f>
        <v>RR</v>
      </c>
      <c r="C5" s="557">
        <f t="shared" ref="C5:C19" si="2">VLOOKUP(D5,VL_2020,4,FALSE)</f>
        <v>3110</v>
      </c>
      <c r="D5" s="514" t="s">
        <v>552</v>
      </c>
      <c r="E5" s="453">
        <v>213.44</v>
      </c>
      <c r="F5" s="454" t="s">
        <v>103</v>
      </c>
      <c r="G5" s="455"/>
      <c r="H5" s="454"/>
      <c r="I5" s="455"/>
      <c r="J5" s="454"/>
      <c r="K5" s="456">
        <v>20.596699999999998</v>
      </c>
      <c r="L5" s="454" t="s">
        <v>103</v>
      </c>
      <c r="M5" s="457"/>
      <c r="N5" s="454"/>
      <c r="O5" s="457"/>
      <c r="P5" s="454"/>
      <c r="Q5" s="453">
        <v>116.67</v>
      </c>
      <c r="R5" s="454" t="s">
        <v>103</v>
      </c>
      <c r="S5" s="455"/>
      <c r="T5" s="454"/>
      <c r="U5" s="455"/>
      <c r="V5" s="454"/>
      <c r="W5" s="453">
        <v>48.333300000000001</v>
      </c>
      <c r="X5" s="454" t="s">
        <v>103</v>
      </c>
      <c r="Y5" s="455"/>
      <c r="Z5" s="454"/>
      <c r="AA5" s="455"/>
      <c r="AB5" s="454"/>
      <c r="AC5" s="458">
        <v>1.7867929413000001</v>
      </c>
      <c r="AD5" s="459"/>
      <c r="AE5" s="459"/>
      <c r="AF5" s="460" t="str">
        <f t="shared" ref="AF5:AF19" si="3">A5</f>
        <v>NK Seeds NK1838 3110</v>
      </c>
      <c r="AG5" s="555" t="str">
        <f t="shared" ref="AG5:AG19" si="4">B5</f>
        <v>RR</v>
      </c>
      <c r="AH5" s="555">
        <f t="shared" ref="AH5:AH19" si="5">C5</f>
        <v>3110</v>
      </c>
      <c r="AI5" s="456">
        <v>52.666699999999999</v>
      </c>
      <c r="AJ5" s="461" t="s">
        <v>103</v>
      </c>
      <c r="AK5" s="457"/>
      <c r="AL5" s="461"/>
      <c r="AM5" s="457"/>
      <c r="AN5" s="462"/>
      <c r="AO5" s="456">
        <v>8.2367000000000008</v>
      </c>
      <c r="AP5" s="461" t="s">
        <v>103</v>
      </c>
      <c r="AQ5" s="457"/>
      <c r="AR5" s="461"/>
      <c r="AS5" s="457"/>
      <c r="AT5" s="462"/>
      <c r="AU5" s="456">
        <v>3.6333000000000002</v>
      </c>
      <c r="AV5" s="461" t="s">
        <v>103</v>
      </c>
      <c r="AW5" s="457"/>
      <c r="AX5" s="461"/>
      <c r="AY5" s="457"/>
      <c r="AZ5" s="462"/>
      <c r="BA5" s="456">
        <v>73.506699999999995</v>
      </c>
      <c r="BB5" s="461" t="s">
        <v>103</v>
      </c>
      <c r="BC5" s="457"/>
      <c r="BD5" s="461"/>
      <c r="BE5" s="457"/>
      <c r="BF5" s="461"/>
    </row>
    <row r="6" spans="1:58" ht="12.75" x14ac:dyDescent="0.35">
      <c r="A6" s="513" t="str">
        <f t="shared" si="0"/>
        <v>Progeny 9117 VT2P****</v>
      </c>
      <c r="B6" s="528" t="str">
        <f t="shared" si="1"/>
        <v>RR</v>
      </c>
      <c r="C6" s="528" t="str">
        <f t="shared" si="2"/>
        <v>VT2P</v>
      </c>
      <c r="D6" s="48" t="s">
        <v>227</v>
      </c>
      <c r="E6" s="464">
        <v>213.25</v>
      </c>
      <c r="F6" s="465" t="s">
        <v>103</v>
      </c>
      <c r="G6" s="466">
        <v>243.59</v>
      </c>
      <c r="H6" s="465" t="s">
        <v>103</v>
      </c>
      <c r="I6" s="466">
        <v>225.64</v>
      </c>
      <c r="J6" s="465" t="s">
        <v>103</v>
      </c>
      <c r="K6" s="467">
        <v>20.69</v>
      </c>
      <c r="L6" s="465" t="s">
        <v>103</v>
      </c>
      <c r="M6" s="468">
        <v>19.763300000000001</v>
      </c>
      <c r="N6" s="465" t="s">
        <v>104</v>
      </c>
      <c r="O6" s="468">
        <v>18.945599999999999</v>
      </c>
      <c r="P6" s="465" t="s">
        <v>103</v>
      </c>
      <c r="Q6" s="464">
        <v>118</v>
      </c>
      <c r="R6" s="465" t="s">
        <v>103</v>
      </c>
      <c r="S6" s="466">
        <v>119.5</v>
      </c>
      <c r="T6" s="465" t="s">
        <v>103</v>
      </c>
      <c r="U6" s="466">
        <v>115.11</v>
      </c>
      <c r="V6" s="465" t="s">
        <v>103</v>
      </c>
      <c r="W6" s="464">
        <v>50.666699999999999</v>
      </c>
      <c r="X6" s="465" t="s">
        <v>103</v>
      </c>
      <c r="Y6" s="466">
        <v>49</v>
      </c>
      <c r="Z6" s="465" t="s">
        <v>103</v>
      </c>
      <c r="AA6" s="466">
        <v>45.851900000000001</v>
      </c>
      <c r="AB6" s="465" t="s">
        <v>103</v>
      </c>
      <c r="AC6" s="469">
        <v>1.0416666667000001</v>
      </c>
      <c r="AD6" s="470">
        <v>0.52083333330000003</v>
      </c>
      <c r="AE6" s="470">
        <v>0.34722222219999999</v>
      </c>
      <c r="AF6" s="463" t="str">
        <f t="shared" si="3"/>
        <v>Progeny 9117 VT2P****</v>
      </c>
      <c r="AG6" s="440" t="str">
        <f t="shared" si="4"/>
        <v>RR</v>
      </c>
      <c r="AH6" s="440" t="str">
        <f t="shared" si="5"/>
        <v>VT2P</v>
      </c>
      <c r="AI6" s="467">
        <v>50.7</v>
      </c>
      <c r="AJ6" s="471" t="s">
        <v>103</v>
      </c>
      <c r="AK6" s="468">
        <v>54.113199999999999</v>
      </c>
      <c r="AL6" s="471" t="s">
        <v>103</v>
      </c>
      <c r="AM6" s="468">
        <v>53.942300000000003</v>
      </c>
      <c r="AN6" s="472" t="s">
        <v>103</v>
      </c>
      <c r="AO6" s="467">
        <v>8.2233000000000001</v>
      </c>
      <c r="AP6" s="471" t="s">
        <v>103</v>
      </c>
      <c r="AQ6" s="468">
        <v>8.6166999999999998</v>
      </c>
      <c r="AR6" s="471" t="s">
        <v>103</v>
      </c>
      <c r="AS6" s="468">
        <v>8.4652999999999992</v>
      </c>
      <c r="AT6" s="472" t="s">
        <v>103</v>
      </c>
      <c r="AU6" s="467">
        <v>3.7967</v>
      </c>
      <c r="AV6" s="471" t="s">
        <v>103</v>
      </c>
      <c r="AW6" s="468">
        <v>3.8917000000000002</v>
      </c>
      <c r="AX6" s="471" t="s">
        <v>103</v>
      </c>
      <c r="AY6" s="468">
        <v>4.2914000000000003</v>
      </c>
      <c r="AZ6" s="472" t="s">
        <v>103</v>
      </c>
      <c r="BA6" s="467">
        <v>72.666700000000006</v>
      </c>
      <c r="BB6" s="471" t="s">
        <v>103</v>
      </c>
      <c r="BC6" s="468">
        <v>72.144999999999996</v>
      </c>
      <c r="BD6" s="471" t="s">
        <v>252</v>
      </c>
      <c r="BE6" s="468">
        <v>72.453299999999999</v>
      </c>
      <c r="BF6" s="471" t="s">
        <v>103</v>
      </c>
    </row>
    <row r="7" spans="1:58" ht="12.75" x14ac:dyDescent="0.35">
      <c r="A7" s="513" t="str">
        <f t="shared" si="0"/>
        <v xml:space="preserve">Dekalb DKC68-69**** </v>
      </c>
      <c r="B7" s="528" t="str">
        <f t="shared" si="1"/>
        <v>RR</v>
      </c>
      <c r="C7" s="528" t="str">
        <f t="shared" si="2"/>
        <v>VT2P</v>
      </c>
      <c r="D7" s="280" t="s">
        <v>215</v>
      </c>
      <c r="E7" s="464">
        <v>205.23</v>
      </c>
      <c r="F7" s="465" t="s">
        <v>103</v>
      </c>
      <c r="G7" s="466">
        <v>245.61</v>
      </c>
      <c r="H7" s="465" t="s">
        <v>103</v>
      </c>
      <c r="I7" s="466">
        <v>231.31</v>
      </c>
      <c r="J7" s="465" t="s">
        <v>103</v>
      </c>
      <c r="K7" s="467">
        <v>20.333300000000001</v>
      </c>
      <c r="L7" s="465" t="s">
        <v>103</v>
      </c>
      <c r="M7" s="468">
        <v>19.745000000000001</v>
      </c>
      <c r="N7" s="465" t="s">
        <v>104</v>
      </c>
      <c r="O7" s="468">
        <v>18.784400000000002</v>
      </c>
      <c r="P7" s="465" t="s">
        <v>104</v>
      </c>
      <c r="Q7" s="464">
        <v>117</v>
      </c>
      <c r="R7" s="465" t="s">
        <v>103</v>
      </c>
      <c r="S7" s="466">
        <v>123.17</v>
      </c>
      <c r="T7" s="465" t="s">
        <v>103</v>
      </c>
      <c r="U7" s="466">
        <v>118.15</v>
      </c>
      <c r="V7" s="465" t="s">
        <v>103</v>
      </c>
      <c r="W7" s="464">
        <v>47.666699999999999</v>
      </c>
      <c r="X7" s="465" t="s">
        <v>103</v>
      </c>
      <c r="Y7" s="466">
        <v>52.166699999999999</v>
      </c>
      <c r="Z7" s="465" t="s">
        <v>103</v>
      </c>
      <c r="AA7" s="466">
        <v>48.444400000000002</v>
      </c>
      <c r="AB7" s="465" t="s">
        <v>103</v>
      </c>
      <c r="AC7" s="469">
        <v>1.4336917563</v>
      </c>
      <c r="AD7" s="470">
        <v>0.7168458781</v>
      </c>
      <c r="AE7" s="470">
        <v>0.4778972521</v>
      </c>
      <c r="AF7" s="473" t="str">
        <f t="shared" si="3"/>
        <v xml:space="preserve">Dekalb DKC68-69**** </v>
      </c>
      <c r="AG7" s="440" t="str">
        <f t="shared" si="4"/>
        <v>RR</v>
      </c>
      <c r="AH7" s="440" t="str">
        <f t="shared" si="5"/>
        <v>VT2P</v>
      </c>
      <c r="AI7" s="467">
        <v>56.35</v>
      </c>
      <c r="AJ7" s="471" t="s">
        <v>103</v>
      </c>
      <c r="AK7" s="468">
        <v>57.993200000000002</v>
      </c>
      <c r="AL7" s="471" t="s">
        <v>103</v>
      </c>
      <c r="AM7" s="468">
        <v>56.699300000000001</v>
      </c>
      <c r="AN7" s="472" t="s">
        <v>103</v>
      </c>
      <c r="AO7" s="467">
        <v>8.2950999999999997</v>
      </c>
      <c r="AP7" s="471" t="s">
        <v>103</v>
      </c>
      <c r="AQ7" s="468">
        <v>8.7081999999999997</v>
      </c>
      <c r="AR7" s="471" t="s">
        <v>103</v>
      </c>
      <c r="AS7" s="468">
        <v>8.6623999999999999</v>
      </c>
      <c r="AT7" s="472" t="s">
        <v>103</v>
      </c>
      <c r="AU7" s="467">
        <v>3.74</v>
      </c>
      <c r="AV7" s="471" t="s">
        <v>103</v>
      </c>
      <c r="AW7" s="468">
        <v>3.6669</v>
      </c>
      <c r="AX7" s="471" t="s">
        <v>103</v>
      </c>
      <c r="AY7" s="468">
        <v>3.9838</v>
      </c>
      <c r="AZ7" s="472" t="s">
        <v>339</v>
      </c>
      <c r="BA7" s="467">
        <v>73.015000000000001</v>
      </c>
      <c r="BB7" s="471" t="s">
        <v>103</v>
      </c>
      <c r="BC7" s="468">
        <v>72.832099999999997</v>
      </c>
      <c r="BD7" s="471" t="s">
        <v>328</v>
      </c>
      <c r="BE7" s="468">
        <v>72.8977</v>
      </c>
      <c r="BF7" s="471" t="s">
        <v>103</v>
      </c>
    </row>
    <row r="8" spans="1:58" ht="12.75" x14ac:dyDescent="0.35">
      <c r="A8" s="513" t="str">
        <f t="shared" si="0"/>
        <v>Revere 1707 VT2P**</v>
      </c>
      <c r="B8" s="528" t="str">
        <f t="shared" si="1"/>
        <v>RR</v>
      </c>
      <c r="C8" s="528" t="str">
        <f t="shared" si="2"/>
        <v>VT2P</v>
      </c>
      <c r="D8" s="48" t="s">
        <v>222</v>
      </c>
      <c r="E8" s="464">
        <v>204.13</v>
      </c>
      <c r="F8" s="465" t="s">
        <v>103</v>
      </c>
      <c r="G8" s="466">
        <v>241.76</v>
      </c>
      <c r="H8" s="465" t="s">
        <v>103</v>
      </c>
      <c r="I8" s="466">
        <v>231.96</v>
      </c>
      <c r="J8" s="465" t="s">
        <v>103</v>
      </c>
      <c r="K8" s="467">
        <v>19.6633</v>
      </c>
      <c r="L8" s="465" t="s">
        <v>103</v>
      </c>
      <c r="M8" s="468">
        <v>19.3033</v>
      </c>
      <c r="N8" s="465" t="s">
        <v>339</v>
      </c>
      <c r="O8" s="468">
        <v>18.0611</v>
      </c>
      <c r="P8" s="465" t="s">
        <v>339</v>
      </c>
      <c r="Q8" s="464">
        <v>122.33</v>
      </c>
      <c r="R8" s="465" t="s">
        <v>103</v>
      </c>
      <c r="S8" s="466">
        <v>120.33</v>
      </c>
      <c r="T8" s="465" t="s">
        <v>103</v>
      </c>
      <c r="U8" s="466">
        <v>116.56</v>
      </c>
      <c r="V8" s="465" t="s">
        <v>103</v>
      </c>
      <c r="W8" s="464">
        <v>50</v>
      </c>
      <c r="X8" s="465" t="s">
        <v>103</v>
      </c>
      <c r="Y8" s="466">
        <v>52</v>
      </c>
      <c r="Z8" s="465" t="s">
        <v>103</v>
      </c>
      <c r="AA8" s="466">
        <v>48.851900000000001</v>
      </c>
      <c r="AB8" s="465" t="s">
        <v>103</v>
      </c>
      <c r="AC8" s="469">
        <v>0.61728395059999996</v>
      </c>
      <c r="AD8" s="470">
        <v>0.30864197529999998</v>
      </c>
      <c r="AE8" s="470">
        <v>0.20576131689999999</v>
      </c>
      <c r="AF8" s="463" t="str">
        <f t="shared" si="3"/>
        <v>Revere 1707 VT2P**</v>
      </c>
      <c r="AG8" s="440" t="str">
        <f t="shared" si="4"/>
        <v>RR</v>
      </c>
      <c r="AH8" s="440" t="str">
        <f t="shared" si="5"/>
        <v>VT2P</v>
      </c>
      <c r="AI8" s="467">
        <v>53.3</v>
      </c>
      <c r="AJ8" s="471" t="s">
        <v>103</v>
      </c>
      <c r="AK8" s="468">
        <v>56.5</v>
      </c>
      <c r="AL8" s="471" t="s">
        <v>103</v>
      </c>
      <c r="AM8" s="468">
        <v>56.988900000000001</v>
      </c>
      <c r="AN8" s="472" t="s">
        <v>103</v>
      </c>
      <c r="AO8" s="467">
        <v>8.3933</v>
      </c>
      <c r="AP8" s="471" t="s">
        <v>103</v>
      </c>
      <c r="AQ8" s="468">
        <v>8.82</v>
      </c>
      <c r="AR8" s="471" t="s">
        <v>103</v>
      </c>
      <c r="AS8" s="468">
        <v>8.7454999999999998</v>
      </c>
      <c r="AT8" s="472" t="s">
        <v>103</v>
      </c>
      <c r="AU8" s="467">
        <v>3.7633000000000001</v>
      </c>
      <c r="AV8" s="471" t="s">
        <v>103</v>
      </c>
      <c r="AW8" s="468">
        <v>3.8517000000000001</v>
      </c>
      <c r="AX8" s="471" t="s">
        <v>103</v>
      </c>
      <c r="AY8" s="468">
        <v>4.1516999999999999</v>
      </c>
      <c r="AZ8" s="472" t="s">
        <v>104</v>
      </c>
      <c r="BA8" s="467">
        <v>72.236699999999999</v>
      </c>
      <c r="BB8" s="471" t="s">
        <v>103</v>
      </c>
      <c r="BC8" s="468">
        <v>72.278300000000002</v>
      </c>
      <c r="BD8" s="471" t="s">
        <v>252</v>
      </c>
      <c r="BE8" s="468">
        <v>72.6999</v>
      </c>
      <c r="BF8" s="471" t="s">
        <v>103</v>
      </c>
    </row>
    <row r="9" spans="1:58" ht="12.75" x14ac:dyDescent="0.35">
      <c r="A9" s="47" t="str">
        <f t="shared" si="0"/>
        <v>Revere 1898 TC</v>
      </c>
      <c r="B9" s="529" t="str">
        <f t="shared" si="1"/>
        <v>RR</v>
      </c>
      <c r="C9" s="529" t="str">
        <f t="shared" si="2"/>
        <v>TRE</v>
      </c>
      <c r="D9" s="280" t="s">
        <v>220</v>
      </c>
      <c r="E9" s="464">
        <v>203.61</v>
      </c>
      <c r="F9" s="465" t="s">
        <v>103</v>
      </c>
      <c r="G9" s="466">
        <v>230.82</v>
      </c>
      <c r="H9" s="465" t="s">
        <v>103</v>
      </c>
      <c r="I9" s="466">
        <v>226.82</v>
      </c>
      <c r="J9" s="465" t="s">
        <v>103</v>
      </c>
      <c r="K9" s="467">
        <v>20.056699999999999</v>
      </c>
      <c r="L9" s="465" t="s">
        <v>103</v>
      </c>
      <c r="M9" s="468">
        <v>18.88</v>
      </c>
      <c r="N9" s="465" t="s">
        <v>341</v>
      </c>
      <c r="O9" s="468">
        <v>17.5989</v>
      </c>
      <c r="P9" s="465" t="s">
        <v>341</v>
      </c>
      <c r="Q9" s="464">
        <v>117</v>
      </c>
      <c r="R9" s="465" t="s">
        <v>103</v>
      </c>
      <c r="S9" s="466">
        <v>120.83</v>
      </c>
      <c r="T9" s="465" t="s">
        <v>103</v>
      </c>
      <c r="U9" s="466">
        <v>115.78</v>
      </c>
      <c r="V9" s="465" t="s">
        <v>103</v>
      </c>
      <c r="W9" s="464">
        <v>49.666699999999999</v>
      </c>
      <c r="X9" s="465" t="s">
        <v>103</v>
      </c>
      <c r="Y9" s="466">
        <v>51.833300000000001</v>
      </c>
      <c r="Z9" s="465" t="s">
        <v>103</v>
      </c>
      <c r="AA9" s="466">
        <v>48.036999999999999</v>
      </c>
      <c r="AB9" s="465" t="s">
        <v>103</v>
      </c>
      <c r="AC9" s="469">
        <v>0</v>
      </c>
      <c r="AD9" s="470">
        <v>0</v>
      </c>
      <c r="AE9" s="470">
        <v>0</v>
      </c>
      <c r="AF9" s="463" t="str">
        <f t="shared" si="3"/>
        <v>Revere 1898 TC</v>
      </c>
      <c r="AG9" s="440" t="str">
        <f t="shared" si="4"/>
        <v>RR</v>
      </c>
      <c r="AH9" s="440" t="str">
        <f t="shared" si="5"/>
        <v>TRE</v>
      </c>
      <c r="AI9" s="467">
        <v>53.333300000000001</v>
      </c>
      <c r="AJ9" s="471" t="s">
        <v>103</v>
      </c>
      <c r="AK9" s="468">
        <v>55.966700000000003</v>
      </c>
      <c r="AL9" s="471" t="s">
        <v>103</v>
      </c>
      <c r="AM9" s="468">
        <v>54.107999999999997</v>
      </c>
      <c r="AN9" s="472" t="s">
        <v>103</v>
      </c>
      <c r="AO9" s="467">
        <v>8.1266999999999996</v>
      </c>
      <c r="AP9" s="471" t="s">
        <v>103</v>
      </c>
      <c r="AQ9" s="468">
        <v>8.83</v>
      </c>
      <c r="AR9" s="471" t="s">
        <v>103</v>
      </c>
      <c r="AS9" s="468">
        <v>8.7126999999999999</v>
      </c>
      <c r="AT9" s="472" t="s">
        <v>103</v>
      </c>
      <c r="AU9" s="467">
        <v>3.6133000000000002</v>
      </c>
      <c r="AV9" s="471" t="s">
        <v>103</v>
      </c>
      <c r="AW9" s="468">
        <v>3.6882999999999999</v>
      </c>
      <c r="AX9" s="471" t="s">
        <v>103</v>
      </c>
      <c r="AY9" s="468">
        <v>3.9691999999999998</v>
      </c>
      <c r="AZ9" s="472" t="s">
        <v>341</v>
      </c>
      <c r="BA9" s="467">
        <v>72.413300000000007</v>
      </c>
      <c r="BB9" s="471" t="s">
        <v>103</v>
      </c>
      <c r="BC9" s="468">
        <v>72.334999999999994</v>
      </c>
      <c r="BD9" s="471" t="s">
        <v>570</v>
      </c>
      <c r="BE9" s="468">
        <v>72.737700000000004</v>
      </c>
      <c r="BF9" s="471" t="s">
        <v>103</v>
      </c>
    </row>
    <row r="10" spans="1:58" ht="12.75" x14ac:dyDescent="0.35">
      <c r="A10" s="280" t="str">
        <f t="shared" si="0"/>
        <v>AgriGold A650-21 VT2Pro</v>
      </c>
      <c r="B10" s="530" t="str">
        <f t="shared" si="1"/>
        <v>RR</v>
      </c>
      <c r="C10" s="530" t="str">
        <f t="shared" si="2"/>
        <v>VT2P</v>
      </c>
      <c r="D10" s="48" t="s">
        <v>540</v>
      </c>
      <c r="E10" s="464">
        <v>202.04</v>
      </c>
      <c r="F10" s="465" t="s">
        <v>103</v>
      </c>
      <c r="G10" s="466"/>
      <c r="H10" s="465"/>
      <c r="I10" s="466"/>
      <c r="J10" s="465"/>
      <c r="K10" s="467">
        <v>20.8</v>
      </c>
      <c r="L10" s="465" t="s">
        <v>103</v>
      </c>
      <c r="M10" s="468"/>
      <c r="N10" s="465"/>
      <c r="O10" s="468"/>
      <c r="P10" s="465"/>
      <c r="Q10" s="464">
        <v>121.67</v>
      </c>
      <c r="R10" s="465" t="s">
        <v>103</v>
      </c>
      <c r="S10" s="466"/>
      <c r="T10" s="465"/>
      <c r="U10" s="466"/>
      <c r="V10" s="465"/>
      <c r="W10" s="464">
        <v>52</v>
      </c>
      <c r="X10" s="465" t="s">
        <v>103</v>
      </c>
      <c r="Y10" s="466"/>
      <c r="Z10" s="465"/>
      <c r="AA10" s="466"/>
      <c r="AB10" s="465"/>
      <c r="AC10" s="469">
        <v>1.0008169935</v>
      </c>
      <c r="AD10" s="470"/>
      <c r="AE10" s="470"/>
      <c r="AF10" s="473" t="str">
        <f t="shared" si="3"/>
        <v>AgriGold A650-21 VT2Pro</v>
      </c>
      <c r="AG10" s="440" t="str">
        <f t="shared" si="4"/>
        <v>RR</v>
      </c>
      <c r="AH10" s="440" t="str">
        <f t="shared" si="5"/>
        <v>VT2P</v>
      </c>
      <c r="AI10" s="467">
        <v>49.9</v>
      </c>
      <c r="AJ10" s="471" t="s">
        <v>103</v>
      </c>
      <c r="AK10" s="468"/>
      <c r="AL10" s="471"/>
      <c r="AM10" s="468"/>
      <c r="AN10" s="472"/>
      <c r="AO10" s="467">
        <v>8.0932999999999993</v>
      </c>
      <c r="AP10" s="471" t="s">
        <v>103</v>
      </c>
      <c r="AQ10" s="468"/>
      <c r="AR10" s="471"/>
      <c r="AS10" s="468"/>
      <c r="AT10" s="472"/>
      <c r="AU10" s="467">
        <v>3.87</v>
      </c>
      <c r="AV10" s="471" t="s">
        <v>103</v>
      </c>
      <c r="AW10" s="468"/>
      <c r="AX10" s="471"/>
      <c r="AY10" s="468"/>
      <c r="AZ10" s="472"/>
      <c r="BA10" s="467">
        <v>71.564999999999998</v>
      </c>
      <c r="BB10" s="471" t="s">
        <v>103</v>
      </c>
      <c r="BC10" s="468"/>
      <c r="BD10" s="471"/>
      <c r="BE10" s="468"/>
      <c r="BF10" s="471"/>
    </row>
    <row r="11" spans="1:58" ht="12.75" x14ac:dyDescent="0.35">
      <c r="A11" s="47" t="str">
        <f t="shared" si="0"/>
        <v>AgriGold A647-79 VT2Pro</v>
      </c>
      <c r="B11" s="529" t="str">
        <f t="shared" si="1"/>
        <v>RR</v>
      </c>
      <c r="C11" s="529" t="str">
        <f t="shared" si="2"/>
        <v>VT2P</v>
      </c>
      <c r="D11" s="280" t="s">
        <v>539</v>
      </c>
      <c r="E11" s="464">
        <v>201.73</v>
      </c>
      <c r="F11" s="465" t="s">
        <v>103</v>
      </c>
      <c r="G11" s="466"/>
      <c r="H11" s="465"/>
      <c r="I11" s="466"/>
      <c r="J11" s="465"/>
      <c r="K11" s="467">
        <v>20.406700000000001</v>
      </c>
      <c r="L11" s="465" t="s">
        <v>103</v>
      </c>
      <c r="M11" s="468"/>
      <c r="N11" s="465"/>
      <c r="O11" s="468"/>
      <c r="P11" s="465"/>
      <c r="Q11" s="464">
        <v>119.67</v>
      </c>
      <c r="R11" s="465" t="s">
        <v>103</v>
      </c>
      <c r="S11" s="466"/>
      <c r="T11" s="465"/>
      <c r="U11" s="466"/>
      <c r="V11" s="465"/>
      <c r="W11" s="464">
        <v>51.666699999999999</v>
      </c>
      <c r="X11" s="465" t="s">
        <v>103</v>
      </c>
      <c r="Y11" s="466"/>
      <c r="Z11" s="465"/>
      <c r="AA11" s="466"/>
      <c r="AB11" s="465"/>
      <c r="AC11" s="469">
        <v>1.0180690399000001</v>
      </c>
      <c r="AD11" s="470"/>
      <c r="AE11" s="470"/>
      <c r="AF11" s="463" t="str">
        <f t="shared" si="3"/>
        <v>AgriGold A647-79 VT2Pro</v>
      </c>
      <c r="AG11" s="440" t="str">
        <f t="shared" si="4"/>
        <v>RR</v>
      </c>
      <c r="AH11" s="440" t="str">
        <f t="shared" si="5"/>
        <v>VT2P</v>
      </c>
      <c r="AI11" s="467">
        <v>55.5</v>
      </c>
      <c r="AJ11" s="471" t="s">
        <v>103</v>
      </c>
      <c r="AK11" s="468"/>
      <c r="AL11" s="471"/>
      <c r="AM11" s="468"/>
      <c r="AN11" s="472"/>
      <c r="AO11" s="467">
        <v>8.31</v>
      </c>
      <c r="AP11" s="471" t="s">
        <v>103</v>
      </c>
      <c r="AQ11" s="468"/>
      <c r="AR11" s="471"/>
      <c r="AS11" s="468"/>
      <c r="AT11" s="472"/>
      <c r="AU11" s="467">
        <v>3.7332999999999998</v>
      </c>
      <c r="AV11" s="471" t="s">
        <v>103</v>
      </c>
      <c r="AW11" s="468"/>
      <c r="AX11" s="471"/>
      <c r="AY11" s="468"/>
      <c r="AZ11" s="472"/>
      <c r="BA11" s="467">
        <v>72.676699999999997</v>
      </c>
      <c r="BB11" s="471" t="s">
        <v>103</v>
      </c>
      <c r="BC11" s="468"/>
      <c r="BD11" s="471"/>
      <c r="BE11" s="468"/>
      <c r="BF11" s="471"/>
    </row>
    <row r="12" spans="1:58" ht="12.75" x14ac:dyDescent="0.35">
      <c r="A12" s="47" t="str">
        <f t="shared" si="0"/>
        <v xml:space="preserve">Dekalb DKC69-99* </v>
      </c>
      <c r="B12" s="529" t="str">
        <f t="shared" si="1"/>
        <v>RR</v>
      </c>
      <c r="C12" s="529" t="str">
        <f t="shared" si="2"/>
        <v>TRE</v>
      </c>
      <c r="D12" s="48" t="s">
        <v>320</v>
      </c>
      <c r="E12" s="464">
        <v>200.18</v>
      </c>
      <c r="F12" s="465" t="s">
        <v>103</v>
      </c>
      <c r="G12" s="466">
        <v>243.67</v>
      </c>
      <c r="H12" s="465" t="s">
        <v>103</v>
      </c>
      <c r="I12" s="466"/>
      <c r="J12" s="465"/>
      <c r="K12" s="467">
        <v>20.8367</v>
      </c>
      <c r="L12" s="465" t="s">
        <v>103</v>
      </c>
      <c r="M12" s="468">
        <v>19.6083</v>
      </c>
      <c r="N12" s="465" t="s">
        <v>328</v>
      </c>
      <c r="O12" s="468"/>
      <c r="P12" s="465"/>
      <c r="Q12" s="464">
        <v>115.67</v>
      </c>
      <c r="R12" s="465" t="s">
        <v>103</v>
      </c>
      <c r="S12" s="466">
        <v>121.17</v>
      </c>
      <c r="T12" s="465" t="s">
        <v>103</v>
      </c>
      <c r="U12" s="466"/>
      <c r="V12" s="465"/>
      <c r="W12" s="464">
        <v>50.333300000000001</v>
      </c>
      <c r="X12" s="465" t="s">
        <v>103</v>
      </c>
      <c r="Y12" s="466">
        <v>54.166699999999999</v>
      </c>
      <c r="Z12" s="465" t="s">
        <v>103</v>
      </c>
      <c r="AA12" s="466"/>
      <c r="AB12" s="465"/>
      <c r="AC12" s="469">
        <v>0.66666666669999997</v>
      </c>
      <c r="AD12" s="470">
        <v>0.33333333329999998</v>
      </c>
      <c r="AE12" s="470"/>
      <c r="AF12" s="463" t="str">
        <f t="shared" si="3"/>
        <v xml:space="preserve">Dekalb DKC69-99* </v>
      </c>
      <c r="AG12" s="440" t="str">
        <f t="shared" si="4"/>
        <v>RR</v>
      </c>
      <c r="AH12" s="440" t="str">
        <f t="shared" si="5"/>
        <v>TRE</v>
      </c>
      <c r="AI12" s="467">
        <v>54.366700000000002</v>
      </c>
      <c r="AJ12" s="471" t="s">
        <v>103</v>
      </c>
      <c r="AK12" s="468">
        <v>57.316699999999997</v>
      </c>
      <c r="AL12" s="471" t="s">
        <v>103</v>
      </c>
      <c r="AM12" s="468"/>
      <c r="AN12" s="472"/>
      <c r="AO12" s="467">
        <v>7.89</v>
      </c>
      <c r="AP12" s="471" t="s">
        <v>103</v>
      </c>
      <c r="AQ12" s="468">
        <v>8.5016999999999996</v>
      </c>
      <c r="AR12" s="471" t="s">
        <v>103</v>
      </c>
      <c r="AS12" s="468"/>
      <c r="AT12" s="472"/>
      <c r="AU12" s="467">
        <v>3.6932999999999998</v>
      </c>
      <c r="AV12" s="471" t="s">
        <v>103</v>
      </c>
      <c r="AW12" s="468">
        <v>3.71</v>
      </c>
      <c r="AX12" s="471" t="s">
        <v>103</v>
      </c>
      <c r="AY12" s="468"/>
      <c r="AZ12" s="472"/>
      <c r="BA12" s="467">
        <v>73.39</v>
      </c>
      <c r="BB12" s="471" t="s">
        <v>103</v>
      </c>
      <c r="BC12" s="468">
        <v>73.146699999999996</v>
      </c>
      <c r="BD12" s="471" t="s">
        <v>103</v>
      </c>
      <c r="BE12" s="468"/>
      <c r="BF12" s="471"/>
    </row>
    <row r="13" spans="1:58" ht="12.75" x14ac:dyDescent="0.35">
      <c r="A13" s="47" t="str">
        <f t="shared" si="0"/>
        <v>LG Seeds LG67C07 VT2Pro</v>
      </c>
      <c r="B13" s="529" t="str">
        <f t="shared" si="1"/>
        <v>RR</v>
      </c>
      <c r="C13" s="529" t="str">
        <f t="shared" si="2"/>
        <v>VT2P</v>
      </c>
      <c r="D13" s="280" t="s">
        <v>551</v>
      </c>
      <c r="E13" s="464">
        <v>196.46</v>
      </c>
      <c r="F13" s="465" t="s">
        <v>103</v>
      </c>
      <c r="G13" s="466"/>
      <c r="H13" s="465"/>
      <c r="I13" s="466"/>
      <c r="J13" s="465"/>
      <c r="K13" s="467">
        <v>20.190000000000001</v>
      </c>
      <c r="L13" s="465" t="s">
        <v>103</v>
      </c>
      <c r="M13" s="468"/>
      <c r="N13" s="465"/>
      <c r="O13" s="468"/>
      <c r="P13" s="465"/>
      <c r="Q13" s="464">
        <v>121</v>
      </c>
      <c r="R13" s="465" t="s">
        <v>103</v>
      </c>
      <c r="S13" s="466"/>
      <c r="T13" s="465"/>
      <c r="U13" s="466"/>
      <c r="V13" s="465"/>
      <c r="W13" s="464">
        <v>48.333300000000001</v>
      </c>
      <c r="X13" s="465" t="s">
        <v>103</v>
      </c>
      <c r="Y13" s="466"/>
      <c r="Z13" s="465"/>
      <c r="AA13" s="466"/>
      <c r="AB13" s="465"/>
      <c r="AC13" s="469">
        <v>1.4197530864000001</v>
      </c>
      <c r="AD13" s="470"/>
      <c r="AE13" s="470"/>
      <c r="AF13" s="463" t="str">
        <f t="shared" si="3"/>
        <v>LG Seeds LG67C07 VT2Pro</v>
      </c>
      <c r="AG13" s="440" t="str">
        <f t="shared" si="4"/>
        <v>RR</v>
      </c>
      <c r="AH13" s="440" t="str">
        <f t="shared" si="5"/>
        <v>VT2P</v>
      </c>
      <c r="AI13" s="467">
        <v>55.2333</v>
      </c>
      <c r="AJ13" s="471" t="s">
        <v>103</v>
      </c>
      <c r="AK13" s="468"/>
      <c r="AL13" s="471"/>
      <c r="AM13" s="468"/>
      <c r="AN13" s="472"/>
      <c r="AO13" s="467">
        <v>7.8632999999999997</v>
      </c>
      <c r="AP13" s="471" t="s">
        <v>103</v>
      </c>
      <c r="AQ13" s="468"/>
      <c r="AR13" s="471"/>
      <c r="AS13" s="468"/>
      <c r="AT13" s="472"/>
      <c r="AU13" s="467">
        <v>3.6633</v>
      </c>
      <c r="AV13" s="471" t="s">
        <v>103</v>
      </c>
      <c r="AW13" s="468"/>
      <c r="AX13" s="471"/>
      <c r="AY13" s="468"/>
      <c r="AZ13" s="472"/>
      <c r="BA13" s="467">
        <v>72.416700000000006</v>
      </c>
      <c r="BB13" s="471" t="s">
        <v>103</v>
      </c>
      <c r="BC13" s="468"/>
      <c r="BD13" s="471"/>
      <c r="BE13" s="468"/>
      <c r="BF13" s="471"/>
    </row>
    <row r="14" spans="1:58" ht="12.75" x14ac:dyDescent="0.35">
      <c r="A14" s="513" t="str">
        <f t="shared" si="0"/>
        <v xml:space="preserve">Dekalb DKC67-44****** </v>
      </c>
      <c r="B14" s="528" t="str">
        <f t="shared" si="1"/>
        <v>RR</v>
      </c>
      <c r="C14" s="528" t="str">
        <f t="shared" si="2"/>
        <v>VT2P</v>
      </c>
      <c r="D14" s="511" t="s">
        <v>214</v>
      </c>
      <c r="E14" s="464">
        <v>195.81</v>
      </c>
      <c r="F14" s="604" t="s">
        <v>103</v>
      </c>
      <c r="G14" s="605">
        <v>242.25</v>
      </c>
      <c r="H14" s="604" t="s">
        <v>103</v>
      </c>
      <c r="I14" s="605">
        <v>236.77</v>
      </c>
      <c r="J14" s="604" t="s">
        <v>103</v>
      </c>
      <c r="K14" s="467">
        <v>21.19</v>
      </c>
      <c r="L14" s="604" t="s">
        <v>103</v>
      </c>
      <c r="M14" s="606">
        <v>19.583300000000001</v>
      </c>
      <c r="N14" s="604" t="s">
        <v>328</v>
      </c>
      <c r="O14" s="606">
        <v>18.144400000000001</v>
      </c>
      <c r="P14" s="604" t="s">
        <v>339</v>
      </c>
      <c r="Q14" s="464">
        <v>117.33</v>
      </c>
      <c r="R14" s="604" t="s">
        <v>103</v>
      </c>
      <c r="S14" s="605">
        <v>124.83</v>
      </c>
      <c r="T14" s="604" t="s">
        <v>103</v>
      </c>
      <c r="U14" s="605">
        <v>119.37</v>
      </c>
      <c r="V14" s="604" t="s">
        <v>103</v>
      </c>
      <c r="W14" s="464">
        <v>48.333300000000001</v>
      </c>
      <c r="X14" s="604" t="s">
        <v>103</v>
      </c>
      <c r="Y14" s="605">
        <v>51.833300000000001</v>
      </c>
      <c r="Z14" s="604" t="s">
        <v>103</v>
      </c>
      <c r="AA14" s="605">
        <v>47.555599999999998</v>
      </c>
      <c r="AB14" s="604" t="s">
        <v>103</v>
      </c>
      <c r="AC14" s="469">
        <v>0.97393015250000003</v>
      </c>
      <c r="AD14" s="607">
        <v>0.48696507620000001</v>
      </c>
      <c r="AE14" s="607">
        <v>0.3246433842</v>
      </c>
      <c r="AF14" s="608" t="str">
        <f t="shared" si="3"/>
        <v xml:space="preserve">Dekalb DKC67-44****** </v>
      </c>
      <c r="AG14" s="609" t="str">
        <f t="shared" si="4"/>
        <v>RR</v>
      </c>
      <c r="AH14" s="609" t="str">
        <f t="shared" si="5"/>
        <v>VT2P</v>
      </c>
      <c r="AI14" s="467">
        <v>54.333300000000001</v>
      </c>
      <c r="AJ14" s="610" t="s">
        <v>103</v>
      </c>
      <c r="AK14" s="606">
        <v>56.866700000000002</v>
      </c>
      <c r="AL14" s="610" t="s">
        <v>103</v>
      </c>
      <c r="AM14" s="606">
        <v>55.566699999999997</v>
      </c>
      <c r="AN14" s="472" t="s">
        <v>103</v>
      </c>
      <c r="AO14" s="467">
        <v>7.8266999999999998</v>
      </c>
      <c r="AP14" s="610" t="s">
        <v>103</v>
      </c>
      <c r="AQ14" s="606">
        <v>8.4433000000000007</v>
      </c>
      <c r="AR14" s="610" t="s">
        <v>103</v>
      </c>
      <c r="AS14" s="606">
        <v>8.4549000000000003</v>
      </c>
      <c r="AT14" s="472" t="s">
        <v>103</v>
      </c>
      <c r="AU14" s="467">
        <v>3.5733000000000001</v>
      </c>
      <c r="AV14" s="610" t="s">
        <v>103</v>
      </c>
      <c r="AW14" s="606">
        <v>3.6633</v>
      </c>
      <c r="AX14" s="610" t="s">
        <v>103</v>
      </c>
      <c r="AY14" s="606">
        <v>4.0260999999999996</v>
      </c>
      <c r="AZ14" s="472" t="s">
        <v>339</v>
      </c>
      <c r="BA14" s="467">
        <v>72.783299999999997</v>
      </c>
      <c r="BB14" s="610" t="s">
        <v>103</v>
      </c>
      <c r="BC14" s="606">
        <v>72.668300000000002</v>
      </c>
      <c r="BD14" s="610" t="s">
        <v>329</v>
      </c>
      <c r="BE14" s="606">
        <v>72.907399999999996</v>
      </c>
      <c r="BF14" s="610" t="s">
        <v>103</v>
      </c>
    </row>
    <row r="15" spans="1:58" ht="12.75" x14ac:dyDescent="0.35">
      <c r="A15" s="280" t="str">
        <f t="shared" si="0"/>
        <v xml:space="preserve">Dyna-Gro D57TC29* </v>
      </c>
      <c r="B15" s="530" t="str">
        <f t="shared" si="1"/>
        <v>RR</v>
      </c>
      <c r="C15" s="530" t="str">
        <f t="shared" si="2"/>
        <v>TRE</v>
      </c>
      <c r="D15" s="48" t="s">
        <v>321</v>
      </c>
      <c r="E15" s="464">
        <v>194.84</v>
      </c>
      <c r="F15" s="465" t="s">
        <v>103</v>
      </c>
      <c r="G15" s="466">
        <v>242.43</v>
      </c>
      <c r="H15" s="465" t="s">
        <v>103</v>
      </c>
      <c r="I15" s="466"/>
      <c r="J15" s="465"/>
      <c r="K15" s="467">
        <v>20.458400000000001</v>
      </c>
      <c r="L15" s="465" t="s">
        <v>103</v>
      </c>
      <c r="M15" s="468">
        <v>19.3505</v>
      </c>
      <c r="N15" s="465" t="s">
        <v>339</v>
      </c>
      <c r="O15" s="468"/>
      <c r="P15" s="465"/>
      <c r="Q15" s="464">
        <v>121</v>
      </c>
      <c r="R15" s="465" t="s">
        <v>103</v>
      </c>
      <c r="S15" s="466">
        <v>124</v>
      </c>
      <c r="T15" s="465" t="s">
        <v>103</v>
      </c>
      <c r="U15" s="466"/>
      <c r="V15" s="465"/>
      <c r="W15" s="464">
        <v>51.333300000000001</v>
      </c>
      <c r="X15" s="465" t="s">
        <v>103</v>
      </c>
      <c r="Y15" s="466">
        <v>51.166699999999999</v>
      </c>
      <c r="Z15" s="465" t="s">
        <v>103</v>
      </c>
      <c r="AA15" s="466"/>
      <c r="AB15" s="465"/>
      <c r="AC15" s="469">
        <v>1</v>
      </c>
      <c r="AD15" s="470">
        <v>0.5</v>
      </c>
      <c r="AE15" s="470"/>
      <c r="AF15" s="473" t="str">
        <f t="shared" si="3"/>
        <v xml:space="preserve">Dyna-Gro D57TC29* </v>
      </c>
      <c r="AG15" s="440" t="str">
        <f t="shared" si="4"/>
        <v>RR</v>
      </c>
      <c r="AH15" s="440" t="str">
        <f t="shared" si="5"/>
        <v>TRE</v>
      </c>
      <c r="AI15" s="467">
        <v>55.7333</v>
      </c>
      <c r="AJ15" s="471" t="s">
        <v>103</v>
      </c>
      <c r="AK15" s="468">
        <v>56.033299999999997</v>
      </c>
      <c r="AL15" s="471" t="s">
        <v>103</v>
      </c>
      <c r="AM15" s="468"/>
      <c r="AN15" s="472"/>
      <c r="AO15" s="467">
        <v>8.2667000000000002</v>
      </c>
      <c r="AP15" s="471" t="s">
        <v>103</v>
      </c>
      <c r="AQ15" s="468">
        <v>8.8717000000000006</v>
      </c>
      <c r="AR15" s="471" t="s">
        <v>103</v>
      </c>
      <c r="AS15" s="468"/>
      <c r="AT15" s="472"/>
      <c r="AU15" s="467">
        <v>3.7233000000000001</v>
      </c>
      <c r="AV15" s="471" t="s">
        <v>103</v>
      </c>
      <c r="AW15" s="468">
        <v>3.8883000000000001</v>
      </c>
      <c r="AX15" s="471" t="s">
        <v>103</v>
      </c>
      <c r="AY15" s="468"/>
      <c r="AZ15" s="472"/>
      <c r="BA15" s="467">
        <v>72.67</v>
      </c>
      <c r="BB15" s="471" t="s">
        <v>103</v>
      </c>
      <c r="BC15" s="468">
        <v>71.885000000000005</v>
      </c>
      <c r="BD15" s="471" t="s">
        <v>574</v>
      </c>
      <c r="BE15" s="468"/>
      <c r="BF15" s="471"/>
    </row>
    <row r="16" spans="1:58" ht="12.75" x14ac:dyDescent="0.35">
      <c r="A16" s="280" t="str">
        <f t="shared" si="0"/>
        <v xml:space="preserve">Dekalb DKC67-94* </v>
      </c>
      <c r="B16" s="530" t="str">
        <f t="shared" si="1"/>
        <v>RR, LL </v>
      </c>
      <c r="C16" s="530" t="str">
        <f t="shared" si="2"/>
        <v>TRE</v>
      </c>
      <c r="D16" s="280" t="s">
        <v>319</v>
      </c>
      <c r="E16" s="464">
        <v>194.29</v>
      </c>
      <c r="F16" s="465" t="s">
        <v>103</v>
      </c>
      <c r="G16" s="466">
        <v>238.13</v>
      </c>
      <c r="H16" s="465" t="s">
        <v>103</v>
      </c>
      <c r="I16" s="466"/>
      <c r="J16" s="465"/>
      <c r="K16" s="467">
        <v>20.1267</v>
      </c>
      <c r="L16" s="465" t="s">
        <v>103</v>
      </c>
      <c r="M16" s="468">
        <v>19.055</v>
      </c>
      <c r="N16" s="465" t="s">
        <v>339</v>
      </c>
      <c r="O16" s="468"/>
      <c r="P16" s="465"/>
      <c r="Q16" s="464">
        <v>118</v>
      </c>
      <c r="R16" s="465" t="s">
        <v>103</v>
      </c>
      <c r="S16" s="466">
        <v>120.5</v>
      </c>
      <c r="T16" s="465" t="s">
        <v>103</v>
      </c>
      <c r="U16" s="466"/>
      <c r="V16" s="465"/>
      <c r="W16" s="464">
        <v>53</v>
      </c>
      <c r="X16" s="465" t="s">
        <v>103</v>
      </c>
      <c r="Y16" s="466">
        <v>50.454999999999998</v>
      </c>
      <c r="Z16" s="465" t="s">
        <v>103</v>
      </c>
      <c r="AA16" s="466"/>
      <c r="AB16" s="465"/>
      <c r="AC16" s="469">
        <v>0.60606060610000001</v>
      </c>
      <c r="AD16" s="470">
        <v>0.303030303</v>
      </c>
      <c r="AE16" s="470"/>
      <c r="AF16" s="463" t="str">
        <f t="shared" si="3"/>
        <v xml:space="preserve">Dekalb DKC67-94* </v>
      </c>
      <c r="AG16" s="440" t="str">
        <f t="shared" si="4"/>
        <v>RR, LL </v>
      </c>
      <c r="AH16" s="440" t="str">
        <f t="shared" si="5"/>
        <v>TRE</v>
      </c>
      <c r="AI16" s="467">
        <v>56.3</v>
      </c>
      <c r="AJ16" s="471" t="s">
        <v>103</v>
      </c>
      <c r="AK16" s="468">
        <v>57.15</v>
      </c>
      <c r="AL16" s="471" t="s">
        <v>103</v>
      </c>
      <c r="AM16" s="468"/>
      <c r="AN16" s="472"/>
      <c r="AO16" s="467">
        <v>8.3833000000000002</v>
      </c>
      <c r="AP16" s="471" t="s">
        <v>103</v>
      </c>
      <c r="AQ16" s="468">
        <v>8.5382999999999996</v>
      </c>
      <c r="AR16" s="471" t="s">
        <v>103</v>
      </c>
      <c r="AS16" s="468"/>
      <c r="AT16" s="472"/>
      <c r="AU16" s="467">
        <v>3.7132999999999998</v>
      </c>
      <c r="AV16" s="471" t="s">
        <v>103</v>
      </c>
      <c r="AW16" s="468">
        <v>3.7050000000000001</v>
      </c>
      <c r="AX16" s="471" t="s">
        <v>103</v>
      </c>
      <c r="AY16" s="468"/>
      <c r="AZ16" s="472"/>
      <c r="BA16" s="467">
        <v>73.099999999999994</v>
      </c>
      <c r="BB16" s="471" t="s">
        <v>103</v>
      </c>
      <c r="BC16" s="468">
        <v>73.131699999999995</v>
      </c>
      <c r="BD16" s="471" t="s">
        <v>104</v>
      </c>
      <c r="BE16" s="468"/>
      <c r="BF16" s="471"/>
    </row>
    <row r="17" spans="1:58" ht="12.75" x14ac:dyDescent="0.35">
      <c r="A17" s="280" t="str">
        <f t="shared" si="0"/>
        <v>LG Seeds 69C03 VT2P</v>
      </c>
      <c r="B17" s="530" t="str">
        <f t="shared" si="1"/>
        <v>RR</v>
      </c>
      <c r="C17" s="530" t="str">
        <f t="shared" si="2"/>
        <v>VT2P</v>
      </c>
      <c r="D17" s="280" t="s">
        <v>550</v>
      </c>
      <c r="E17" s="464">
        <v>193.27</v>
      </c>
      <c r="F17" s="465" t="s">
        <v>103</v>
      </c>
      <c r="G17" s="466"/>
      <c r="H17" s="465"/>
      <c r="I17" s="466"/>
      <c r="J17" s="465"/>
      <c r="K17" s="467">
        <v>19.466699999999999</v>
      </c>
      <c r="L17" s="465" t="s">
        <v>103</v>
      </c>
      <c r="M17" s="468"/>
      <c r="N17" s="465"/>
      <c r="O17" s="468"/>
      <c r="P17" s="465"/>
      <c r="Q17" s="464">
        <v>112.33</v>
      </c>
      <c r="R17" s="465" t="s">
        <v>103</v>
      </c>
      <c r="S17" s="466"/>
      <c r="T17" s="465"/>
      <c r="U17" s="466"/>
      <c r="V17" s="465"/>
      <c r="W17" s="464">
        <v>52.333300000000001</v>
      </c>
      <c r="X17" s="465" t="s">
        <v>103</v>
      </c>
      <c r="Y17" s="466"/>
      <c r="Z17" s="465"/>
      <c r="AA17" s="466"/>
      <c r="AB17" s="465"/>
      <c r="AC17" s="469">
        <v>0.34364261169999999</v>
      </c>
      <c r="AD17" s="470"/>
      <c r="AE17" s="470"/>
      <c r="AF17" s="473" t="str">
        <f t="shared" si="3"/>
        <v>LG Seeds 69C03 VT2P</v>
      </c>
      <c r="AG17" s="440" t="str">
        <f t="shared" si="4"/>
        <v>RR</v>
      </c>
      <c r="AH17" s="440" t="str">
        <f t="shared" si="5"/>
        <v>VT2P</v>
      </c>
      <c r="AI17" s="467">
        <v>52.4</v>
      </c>
      <c r="AJ17" s="471" t="s">
        <v>103</v>
      </c>
      <c r="AK17" s="468"/>
      <c r="AL17" s="471"/>
      <c r="AM17" s="468"/>
      <c r="AN17" s="472"/>
      <c r="AO17" s="467">
        <v>8.3267000000000007</v>
      </c>
      <c r="AP17" s="471" t="s">
        <v>103</v>
      </c>
      <c r="AQ17" s="468"/>
      <c r="AR17" s="471"/>
      <c r="AS17" s="468"/>
      <c r="AT17" s="472"/>
      <c r="AU17" s="467">
        <v>3.8332999999999999</v>
      </c>
      <c r="AV17" s="471" t="s">
        <v>103</v>
      </c>
      <c r="AW17" s="468"/>
      <c r="AX17" s="471"/>
      <c r="AY17" s="468"/>
      <c r="AZ17" s="472"/>
      <c r="BA17" s="467">
        <v>72.103300000000004</v>
      </c>
      <c r="BB17" s="471" t="s">
        <v>103</v>
      </c>
      <c r="BC17" s="468"/>
      <c r="BD17" s="471"/>
      <c r="BE17" s="468"/>
      <c r="BF17" s="471"/>
    </row>
    <row r="18" spans="1:58" ht="12.75" x14ac:dyDescent="0.35">
      <c r="A18" s="47" t="str">
        <f t="shared" si="0"/>
        <v xml:space="preserve">Dyna-Gro D57VC53 </v>
      </c>
      <c r="B18" s="529" t="str">
        <f t="shared" si="1"/>
        <v>RR</v>
      </c>
      <c r="C18" s="529" t="str">
        <f t="shared" si="2"/>
        <v>VT2P</v>
      </c>
      <c r="D18" s="280" t="s">
        <v>544</v>
      </c>
      <c r="E18" s="464">
        <v>183.33</v>
      </c>
      <c r="F18" s="465" t="s">
        <v>103</v>
      </c>
      <c r="G18" s="466"/>
      <c r="H18" s="465"/>
      <c r="I18" s="466"/>
      <c r="J18" s="465"/>
      <c r="K18" s="467">
        <v>19.3767</v>
      </c>
      <c r="L18" s="465" t="s">
        <v>103</v>
      </c>
      <c r="M18" s="468"/>
      <c r="N18" s="465"/>
      <c r="O18" s="468"/>
      <c r="P18" s="465"/>
      <c r="Q18" s="464">
        <v>120</v>
      </c>
      <c r="R18" s="465" t="s">
        <v>103</v>
      </c>
      <c r="S18" s="466"/>
      <c r="T18" s="465"/>
      <c r="U18" s="466"/>
      <c r="V18" s="465"/>
      <c r="W18" s="464">
        <v>53.333300000000001</v>
      </c>
      <c r="X18" s="465" t="s">
        <v>103</v>
      </c>
      <c r="Y18" s="466"/>
      <c r="Z18" s="465"/>
      <c r="AA18" s="466"/>
      <c r="AB18" s="465"/>
      <c r="AC18" s="469">
        <v>1.0638297872</v>
      </c>
      <c r="AD18" s="470"/>
      <c r="AE18" s="470"/>
      <c r="AF18" s="463" t="str">
        <f t="shared" si="3"/>
        <v xml:space="preserve">Dyna-Gro D57VC53 </v>
      </c>
      <c r="AG18" s="440" t="str">
        <f t="shared" si="4"/>
        <v>RR</v>
      </c>
      <c r="AH18" s="440" t="str">
        <f t="shared" si="5"/>
        <v>VT2P</v>
      </c>
      <c r="AI18" s="467">
        <v>55.133299999999998</v>
      </c>
      <c r="AJ18" s="471" t="s">
        <v>103</v>
      </c>
      <c r="AK18" s="468"/>
      <c r="AL18" s="471"/>
      <c r="AM18" s="468"/>
      <c r="AN18" s="472"/>
      <c r="AO18" s="467">
        <v>7.95</v>
      </c>
      <c r="AP18" s="471" t="s">
        <v>103</v>
      </c>
      <c r="AQ18" s="468"/>
      <c r="AR18" s="471"/>
      <c r="AS18" s="468"/>
      <c r="AT18" s="472"/>
      <c r="AU18" s="467">
        <v>3.76</v>
      </c>
      <c r="AV18" s="471" t="s">
        <v>103</v>
      </c>
      <c r="AW18" s="468"/>
      <c r="AX18" s="471"/>
      <c r="AY18" s="468"/>
      <c r="AZ18" s="472"/>
      <c r="BA18" s="467">
        <v>72.313299999999998</v>
      </c>
      <c r="BB18" s="471" t="s">
        <v>103</v>
      </c>
      <c r="BC18" s="468"/>
      <c r="BD18" s="471"/>
      <c r="BE18" s="468"/>
      <c r="BF18" s="471"/>
    </row>
    <row r="19" spans="1:58" ht="12.75" x14ac:dyDescent="0.35">
      <c r="A19" s="280" t="str">
        <f t="shared" si="0"/>
        <v>Progeny 2118 VT2P</v>
      </c>
      <c r="B19" s="530" t="str">
        <f t="shared" si="1"/>
        <v>RR</v>
      </c>
      <c r="C19" s="530" t="str">
        <f t="shared" si="2"/>
        <v>VT2P</v>
      </c>
      <c r="D19" s="280" t="s">
        <v>322</v>
      </c>
      <c r="E19" s="464">
        <v>179.36</v>
      </c>
      <c r="F19" s="465" t="s">
        <v>103</v>
      </c>
      <c r="G19" s="466">
        <v>232.13</v>
      </c>
      <c r="H19" s="465" t="s">
        <v>103</v>
      </c>
      <c r="I19" s="466"/>
      <c r="J19" s="465"/>
      <c r="K19" s="467">
        <v>21.503299999999999</v>
      </c>
      <c r="L19" s="465" t="s">
        <v>103</v>
      </c>
      <c r="M19" s="468">
        <v>20.3383</v>
      </c>
      <c r="N19" s="465" t="s">
        <v>103</v>
      </c>
      <c r="O19" s="468"/>
      <c r="P19" s="465"/>
      <c r="Q19" s="464">
        <v>114.33</v>
      </c>
      <c r="R19" s="465" t="s">
        <v>103</v>
      </c>
      <c r="S19" s="466">
        <v>121.33</v>
      </c>
      <c r="T19" s="465" t="s">
        <v>103</v>
      </c>
      <c r="U19" s="466"/>
      <c r="V19" s="465"/>
      <c r="W19" s="464">
        <v>48</v>
      </c>
      <c r="X19" s="465" t="s">
        <v>103</v>
      </c>
      <c r="Y19" s="466">
        <v>52</v>
      </c>
      <c r="Z19" s="465" t="s">
        <v>103</v>
      </c>
      <c r="AA19" s="466"/>
      <c r="AB19" s="465"/>
      <c r="AC19" s="469">
        <v>0.32051282050000002</v>
      </c>
      <c r="AD19" s="470">
        <v>0.16025641030000001</v>
      </c>
      <c r="AE19" s="470"/>
      <c r="AF19" s="473" t="str">
        <f t="shared" si="3"/>
        <v>Progeny 2118 VT2P</v>
      </c>
      <c r="AG19" s="440" t="str">
        <f t="shared" si="4"/>
        <v>RR</v>
      </c>
      <c r="AH19" s="440" t="str">
        <f t="shared" si="5"/>
        <v>VT2P</v>
      </c>
      <c r="AI19" s="467">
        <v>52.1</v>
      </c>
      <c r="AJ19" s="471" t="s">
        <v>103</v>
      </c>
      <c r="AK19" s="468">
        <v>56.183300000000003</v>
      </c>
      <c r="AL19" s="471" t="s">
        <v>103</v>
      </c>
      <c r="AM19" s="468"/>
      <c r="AN19" s="472"/>
      <c r="AO19" s="467">
        <v>8.2632999999999992</v>
      </c>
      <c r="AP19" s="471" t="s">
        <v>103</v>
      </c>
      <c r="AQ19" s="468">
        <v>8.7766999999999999</v>
      </c>
      <c r="AR19" s="471" t="s">
        <v>103</v>
      </c>
      <c r="AS19" s="468"/>
      <c r="AT19" s="472"/>
      <c r="AU19" s="467">
        <v>3.48</v>
      </c>
      <c r="AV19" s="471" t="s">
        <v>103</v>
      </c>
      <c r="AW19" s="468">
        <v>3.7166999999999999</v>
      </c>
      <c r="AX19" s="471" t="s">
        <v>103</v>
      </c>
      <c r="AY19" s="468"/>
      <c r="AZ19" s="472"/>
      <c r="BA19" s="467">
        <v>72.686700000000002</v>
      </c>
      <c r="BB19" s="471" t="s">
        <v>103</v>
      </c>
      <c r="BC19" s="468">
        <v>72.476699999999994</v>
      </c>
      <c r="BD19" s="471" t="s">
        <v>329</v>
      </c>
      <c r="BE19" s="468"/>
      <c r="BF19" s="471"/>
    </row>
    <row r="20" spans="1:58" ht="12.75" customHeight="1" x14ac:dyDescent="0.4">
      <c r="A20" s="67" t="s">
        <v>16</v>
      </c>
      <c r="B20" s="67"/>
      <c r="C20" s="67"/>
      <c r="D20" s="66"/>
      <c r="E20" s="154">
        <v>198.73</v>
      </c>
      <c r="F20" s="138"/>
      <c r="G20" s="163">
        <v>240.04</v>
      </c>
      <c r="H20" s="138"/>
      <c r="I20" s="163">
        <v>230.5</v>
      </c>
      <c r="J20" s="184"/>
      <c r="K20" s="167">
        <v>20.3797</v>
      </c>
      <c r="L20" s="138"/>
      <c r="M20" s="174">
        <v>19.514099999999999</v>
      </c>
      <c r="N20" s="138"/>
      <c r="O20" s="174">
        <v>18.306899999999999</v>
      </c>
      <c r="P20" s="184"/>
      <c r="Q20" s="154">
        <v>118.13</v>
      </c>
      <c r="R20" s="138"/>
      <c r="S20" s="163">
        <v>121.74</v>
      </c>
      <c r="T20" s="138"/>
      <c r="U20" s="163">
        <v>116.99</v>
      </c>
      <c r="V20" s="138"/>
      <c r="W20" s="154">
        <v>50.333300000000001</v>
      </c>
      <c r="X20" s="138"/>
      <c r="Y20" s="163">
        <v>51.624600000000001</v>
      </c>
      <c r="Z20" s="138"/>
      <c r="AA20" s="163">
        <v>47.748100000000001</v>
      </c>
      <c r="AB20" s="184"/>
      <c r="AC20" s="106">
        <v>0.88619999999999999</v>
      </c>
      <c r="AD20" s="105">
        <v>0.37</v>
      </c>
      <c r="AE20" s="105">
        <v>0.27110000000000001</v>
      </c>
      <c r="AF20" s="67" t="s">
        <v>16</v>
      </c>
      <c r="AG20" s="67"/>
      <c r="AH20" s="67"/>
      <c r="AI20" s="174">
        <v>53.823300000000003</v>
      </c>
      <c r="AJ20" s="138"/>
      <c r="AK20" s="174">
        <v>56.458100000000002</v>
      </c>
      <c r="AL20" s="138"/>
      <c r="AM20" s="174">
        <v>55.460999999999999</v>
      </c>
      <c r="AN20" s="138"/>
      <c r="AO20" s="167">
        <v>8.1631999999999998</v>
      </c>
      <c r="AP20" s="138"/>
      <c r="AQ20" s="174">
        <v>8.6784999999999997</v>
      </c>
      <c r="AR20" s="138"/>
      <c r="AS20" s="174">
        <v>8.6082000000000001</v>
      </c>
      <c r="AT20" s="184"/>
      <c r="AU20" s="167">
        <v>3.706</v>
      </c>
      <c r="AV20" s="138"/>
      <c r="AW20" s="174">
        <v>3.7534999999999998</v>
      </c>
      <c r="AX20" s="138"/>
      <c r="AY20" s="174">
        <v>4.0843999999999996</v>
      </c>
      <c r="AZ20" s="184"/>
      <c r="BA20" s="167">
        <v>72.636200000000002</v>
      </c>
      <c r="BB20" s="138"/>
      <c r="BC20" s="174">
        <v>72.544300000000007</v>
      </c>
      <c r="BD20" s="138"/>
      <c r="BE20" s="174">
        <v>72.739199999999997</v>
      </c>
      <c r="BF20" s="138"/>
    </row>
    <row r="21" spans="1:58" ht="12.75" customHeight="1" x14ac:dyDescent="0.4">
      <c r="A21" s="49" t="s">
        <v>90</v>
      </c>
      <c r="B21" s="49"/>
      <c r="C21" s="49"/>
      <c r="D21" s="52"/>
      <c r="E21" s="155">
        <v>7.2385000000000002</v>
      </c>
      <c r="F21" s="139"/>
      <c r="G21" s="164">
        <v>41.201900000000002</v>
      </c>
      <c r="H21" s="139"/>
      <c r="I21" s="164">
        <v>23.786799999999999</v>
      </c>
      <c r="J21" s="185"/>
      <c r="K21" s="168">
        <v>0.60709999999999997</v>
      </c>
      <c r="L21" s="139"/>
      <c r="M21" s="175">
        <v>1.0481</v>
      </c>
      <c r="N21" s="139"/>
      <c r="O21" s="175">
        <v>1.2881</v>
      </c>
      <c r="P21" s="185"/>
      <c r="Q21" s="155">
        <v>3.2545999999999999</v>
      </c>
      <c r="R21" s="139"/>
      <c r="S21" s="164">
        <v>4.3856000000000002</v>
      </c>
      <c r="T21" s="139"/>
      <c r="U21" s="164">
        <v>5.3342000000000001</v>
      </c>
      <c r="V21" s="139"/>
      <c r="W21" s="155">
        <v>2.0855999999999999</v>
      </c>
      <c r="X21" s="139"/>
      <c r="Y21" s="164">
        <v>2.4950000000000001</v>
      </c>
      <c r="Z21" s="139"/>
      <c r="AA21" s="164">
        <v>4.0224000000000002</v>
      </c>
      <c r="AB21" s="185"/>
      <c r="AC21" s="104">
        <v>0.66739999999999999</v>
      </c>
      <c r="AD21" s="103">
        <v>0.33439999999999998</v>
      </c>
      <c r="AE21" s="103">
        <v>0.25119999999999998</v>
      </c>
      <c r="AF21" s="49" t="s">
        <v>90</v>
      </c>
      <c r="AG21" s="49"/>
      <c r="AH21" s="49"/>
      <c r="AI21" s="175">
        <v>1.7492000000000001</v>
      </c>
      <c r="AJ21" s="146"/>
      <c r="AK21" s="175">
        <v>2.5991</v>
      </c>
      <c r="AL21" s="146"/>
      <c r="AM21" s="175">
        <v>1.9789000000000001</v>
      </c>
      <c r="AN21" s="146"/>
      <c r="AO21" s="168">
        <v>0.21659999999999999</v>
      </c>
      <c r="AP21" s="146"/>
      <c r="AQ21" s="175">
        <v>0.50900000000000001</v>
      </c>
      <c r="AR21" s="146"/>
      <c r="AS21" s="175">
        <v>0.32529999999999998</v>
      </c>
      <c r="AT21" s="200"/>
      <c r="AU21" s="168">
        <v>0.1065</v>
      </c>
      <c r="AV21" s="146"/>
      <c r="AW21" s="175">
        <v>0.10340000000000001</v>
      </c>
      <c r="AX21" s="146"/>
      <c r="AY21" s="175">
        <v>0.33839999999999998</v>
      </c>
      <c r="AZ21" s="200"/>
      <c r="BA21" s="168">
        <v>0.58220000000000005</v>
      </c>
      <c r="BB21" s="146"/>
      <c r="BC21" s="175">
        <v>0.35520000000000002</v>
      </c>
      <c r="BD21" s="146"/>
      <c r="BE21" s="175">
        <v>0.37830000000000003</v>
      </c>
      <c r="BF21" s="146"/>
    </row>
    <row r="22" spans="1:58" ht="12.75" customHeight="1" x14ac:dyDescent="0.5">
      <c r="A22" s="50" t="s">
        <v>56</v>
      </c>
      <c r="B22" s="535"/>
      <c r="C22" s="535"/>
      <c r="D22" s="28"/>
      <c r="E22" s="156" t="s">
        <v>571</v>
      </c>
      <c r="F22" s="140"/>
      <c r="G22" s="165" t="s">
        <v>571</v>
      </c>
      <c r="H22" s="140"/>
      <c r="I22" s="165" t="s">
        <v>571</v>
      </c>
      <c r="J22" s="186"/>
      <c r="K22" s="169" t="s">
        <v>571</v>
      </c>
      <c r="L22" s="140"/>
      <c r="M22" s="176">
        <v>0.83</v>
      </c>
      <c r="N22" s="140"/>
      <c r="O22" s="176">
        <v>0.73</v>
      </c>
      <c r="P22" s="186"/>
      <c r="Q22" s="156" t="s">
        <v>571</v>
      </c>
      <c r="R22" s="140"/>
      <c r="S22" s="165" t="s">
        <v>571</v>
      </c>
      <c r="T22" s="140"/>
      <c r="U22" s="165" t="s">
        <v>571</v>
      </c>
      <c r="V22" s="140"/>
      <c r="W22" s="156" t="s">
        <v>571</v>
      </c>
      <c r="X22" s="140"/>
      <c r="Y22" s="165" t="s">
        <v>571</v>
      </c>
      <c r="Z22" s="140"/>
      <c r="AA22" s="165" t="s">
        <v>571</v>
      </c>
      <c r="AB22" s="186"/>
      <c r="AC22" s="101" t="s">
        <v>577</v>
      </c>
      <c r="AD22" s="102" t="s">
        <v>577</v>
      </c>
      <c r="AE22" s="102" t="s">
        <v>577</v>
      </c>
      <c r="AF22" s="50" t="s">
        <v>56</v>
      </c>
      <c r="AG22" s="535"/>
      <c r="AH22" s="535"/>
      <c r="AI22" s="176" t="s">
        <v>571</v>
      </c>
      <c r="AJ22" s="147"/>
      <c r="AK22" s="176" t="s">
        <v>571</v>
      </c>
      <c r="AL22" s="140"/>
      <c r="AM22" s="165" t="s">
        <v>571</v>
      </c>
      <c r="AN22" s="140"/>
      <c r="AO22" s="169" t="s">
        <v>571</v>
      </c>
      <c r="AP22" s="140"/>
      <c r="AQ22" s="176" t="s">
        <v>571</v>
      </c>
      <c r="AR22" s="147"/>
      <c r="AS22" s="176" t="s">
        <v>571</v>
      </c>
      <c r="AT22" s="204"/>
      <c r="AU22" s="169" t="s">
        <v>571</v>
      </c>
      <c r="AV22" s="147"/>
      <c r="AW22" s="176" t="s">
        <v>571</v>
      </c>
      <c r="AX22" s="147"/>
      <c r="AY22" s="176">
        <v>0.18</v>
      </c>
      <c r="AZ22" s="204"/>
      <c r="BA22" s="169" t="s">
        <v>571</v>
      </c>
      <c r="BB22" s="147"/>
      <c r="BC22" s="176">
        <v>0.81</v>
      </c>
      <c r="BD22" s="147"/>
      <c r="BE22" s="176" t="s">
        <v>571</v>
      </c>
      <c r="BF22" s="147"/>
    </row>
    <row r="23" spans="1:58" s="1" customFormat="1" ht="13.5" thickBot="1" x14ac:dyDescent="0.45">
      <c r="A23" s="220" t="s">
        <v>91</v>
      </c>
      <c r="B23" s="553"/>
      <c r="C23" s="553"/>
      <c r="D23" s="216"/>
      <c r="E23" s="177">
        <v>6.2156198436999999</v>
      </c>
      <c r="F23" s="151"/>
      <c r="G23" s="182">
        <v>5.9773604584999998</v>
      </c>
      <c r="H23" s="151"/>
      <c r="I23" s="182">
        <v>7.1079577925999997</v>
      </c>
      <c r="J23" s="187"/>
      <c r="K23" s="221">
        <v>4.7566388752000002</v>
      </c>
      <c r="L23" s="151"/>
      <c r="M23" s="222">
        <v>3.649684675</v>
      </c>
      <c r="N23" s="151"/>
      <c r="O23" s="222">
        <v>4.1808414586999998</v>
      </c>
      <c r="P23" s="187"/>
      <c r="Q23" s="177">
        <v>4.2821978114999997</v>
      </c>
      <c r="R23" s="151"/>
      <c r="S23" s="182">
        <v>4.3265809075000004</v>
      </c>
      <c r="T23" s="151"/>
      <c r="U23" s="182">
        <v>4.1804341025999996</v>
      </c>
      <c r="V23" s="319"/>
      <c r="W23" s="177">
        <v>7.0709127496999997</v>
      </c>
      <c r="X23" s="151"/>
      <c r="Y23" s="182">
        <v>8.0618151760999996</v>
      </c>
      <c r="Z23" s="151"/>
      <c r="AA23" s="182">
        <v>8.9320783957999996</v>
      </c>
      <c r="AB23" s="187"/>
      <c r="AC23" s="223" t="s">
        <v>577</v>
      </c>
      <c r="AD23" s="322" t="s">
        <v>577</v>
      </c>
      <c r="AE23" s="322" t="s">
        <v>577</v>
      </c>
      <c r="AF23" s="220" t="s">
        <v>91</v>
      </c>
      <c r="AG23" s="553"/>
      <c r="AH23" s="553"/>
      <c r="AI23" s="321">
        <v>5.3868309999999999</v>
      </c>
      <c r="AJ23" s="225"/>
      <c r="AK23" s="222">
        <v>4.6117762691999999</v>
      </c>
      <c r="AL23" s="225"/>
      <c r="AM23" s="222">
        <v>5.3130995423999998</v>
      </c>
      <c r="AN23" s="319"/>
      <c r="AO23" s="221">
        <v>4.2417352198999998</v>
      </c>
      <c r="AP23" s="225"/>
      <c r="AQ23" s="222">
        <v>3.5117659811999999</v>
      </c>
      <c r="AR23" s="225"/>
      <c r="AS23" s="222">
        <v>4.1179829030999997</v>
      </c>
      <c r="AT23" s="187"/>
      <c r="AU23" s="221">
        <v>4.8337330906</v>
      </c>
      <c r="AV23" s="225"/>
      <c r="AW23" s="222">
        <v>4.3331271802</v>
      </c>
      <c r="AX23" s="225"/>
      <c r="AY23" s="222">
        <v>4.4947000787000002</v>
      </c>
      <c r="AZ23" s="187"/>
      <c r="BA23" s="221">
        <v>1.3478530331</v>
      </c>
      <c r="BB23" s="225"/>
      <c r="BC23" s="222">
        <v>0.95740998560000001</v>
      </c>
      <c r="BD23" s="225"/>
      <c r="BE23" s="222">
        <v>0.97945081820000002</v>
      </c>
      <c r="BF23" s="319"/>
    </row>
    <row r="24" spans="1:58" s="1" customFormat="1" x14ac:dyDescent="0.4">
      <c r="A24" s="9"/>
      <c r="B24" s="7"/>
      <c r="C24" s="7"/>
      <c r="D24" s="6"/>
      <c r="E24" s="61"/>
      <c r="F24" s="64"/>
      <c r="G24" s="61"/>
      <c r="H24" s="64"/>
      <c r="I24" s="61"/>
      <c r="J24" s="64"/>
      <c r="K24" s="171"/>
      <c r="L24" s="65"/>
      <c r="M24" s="171"/>
      <c r="N24" s="65"/>
      <c r="O24" s="171"/>
      <c r="P24" s="65"/>
      <c r="Q24" s="178"/>
      <c r="R24" s="148"/>
      <c r="S24" s="178"/>
      <c r="T24" s="148"/>
      <c r="U24" s="178"/>
      <c r="V24" s="148"/>
      <c r="W24" s="171"/>
      <c r="X24" s="65"/>
      <c r="Y24" s="171"/>
      <c r="Z24" s="65"/>
      <c r="AA24" s="171"/>
      <c r="AB24" s="65"/>
      <c r="AC24" s="3"/>
      <c r="AD24" s="3"/>
      <c r="AE24" s="3"/>
      <c r="AF24" s="9"/>
      <c r="AG24" s="7"/>
      <c r="AH24" s="7"/>
    </row>
    <row r="25" spans="1:58" s="1" customFormat="1" x14ac:dyDescent="0.4">
      <c r="A25" s="9"/>
      <c r="B25" s="7"/>
      <c r="C25" s="7"/>
      <c r="D25" s="6"/>
      <c r="E25" s="61"/>
      <c r="F25" s="64"/>
      <c r="G25" s="61"/>
      <c r="H25" s="64"/>
      <c r="I25" s="61"/>
      <c r="J25" s="64"/>
      <c r="K25" s="171"/>
      <c r="L25" s="65"/>
      <c r="M25" s="171"/>
      <c r="N25" s="65"/>
      <c r="O25" s="171"/>
      <c r="P25" s="65"/>
      <c r="Q25" s="179"/>
      <c r="R25" s="7"/>
      <c r="S25" s="179"/>
      <c r="T25" s="7"/>
      <c r="U25" s="179"/>
      <c r="V25" s="7"/>
      <c r="W25" s="171"/>
      <c r="X25" s="65"/>
      <c r="Y25" s="171"/>
      <c r="Z25" s="65"/>
      <c r="AA25" s="171"/>
      <c r="AB25" s="65"/>
      <c r="AC25" s="3"/>
      <c r="AD25" s="3"/>
      <c r="AE25" s="3"/>
      <c r="AF25" s="9"/>
      <c r="AG25" s="7"/>
      <c r="AH25" s="7"/>
    </row>
    <row r="26" spans="1:58" s="1" customFormat="1" x14ac:dyDescent="0.4">
      <c r="A26" s="9"/>
      <c r="B26" s="7"/>
      <c r="C26" s="7"/>
      <c r="D26" s="6"/>
      <c r="E26" s="61"/>
      <c r="F26" s="64"/>
      <c r="G26" s="61"/>
      <c r="H26" s="64"/>
      <c r="I26" s="61"/>
      <c r="J26" s="64"/>
      <c r="K26" s="171"/>
      <c r="L26" s="65"/>
      <c r="M26" s="171"/>
      <c r="N26" s="65"/>
      <c r="O26" s="171"/>
      <c r="P26" s="65"/>
      <c r="Q26" s="171"/>
      <c r="R26" s="65"/>
      <c r="S26" s="171"/>
      <c r="T26" s="65"/>
      <c r="U26" s="171"/>
      <c r="V26" s="65"/>
      <c r="W26" s="171"/>
      <c r="X26" s="65"/>
      <c r="Y26" s="171"/>
      <c r="Z26" s="65"/>
      <c r="AA26" s="171"/>
      <c r="AB26" s="65"/>
      <c r="AC26" s="3"/>
      <c r="AD26" s="3"/>
      <c r="AE26" s="3"/>
      <c r="AF26" s="9"/>
      <c r="AG26" s="7"/>
      <c r="AH26" s="7"/>
      <c r="AT26" s="1" t="s">
        <v>34</v>
      </c>
    </row>
    <row r="27" spans="1:58" s="1" customFormat="1" x14ac:dyDescent="0.4">
      <c r="A27" s="9"/>
      <c r="B27" s="7"/>
      <c r="C27" s="7"/>
      <c r="D27" s="6"/>
      <c r="E27" s="61"/>
      <c r="F27" s="64"/>
      <c r="G27" s="61"/>
      <c r="H27" s="64"/>
      <c r="I27" s="61"/>
      <c r="J27" s="64"/>
      <c r="K27" s="171"/>
      <c r="L27" s="65"/>
      <c r="M27" s="171"/>
      <c r="N27" s="65"/>
      <c r="O27" s="171"/>
      <c r="P27" s="65"/>
      <c r="Q27" s="171"/>
      <c r="R27" s="65"/>
      <c r="S27" s="171"/>
      <c r="T27" s="65"/>
      <c r="U27" s="171"/>
      <c r="V27" s="65"/>
      <c r="W27" s="171"/>
      <c r="X27" s="65"/>
      <c r="Y27" s="171"/>
      <c r="Z27" s="65"/>
      <c r="AA27" s="171"/>
      <c r="AB27" s="65"/>
      <c r="AC27" s="3"/>
      <c r="AD27" s="3"/>
      <c r="AE27" s="3"/>
      <c r="AF27" s="9"/>
      <c r="AG27" s="7"/>
      <c r="AH27" s="7"/>
    </row>
    <row r="28" spans="1:58" s="1" customFormat="1" x14ac:dyDescent="0.4">
      <c r="A28" s="9"/>
      <c r="B28" s="7"/>
      <c r="C28" s="7"/>
      <c r="D28" s="6"/>
      <c r="E28" s="61"/>
      <c r="F28" s="64"/>
      <c r="G28" s="61"/>
      <c r="H28" s="64"/>
      <c r="I28" s="61"/>
      <c r="J28" s="64"/>
      <c r="K28" s="171"/>
      <c r="L28" s="65"/>
      <c r="M28" s="171"/>
      <c r="N28" s="65"/>
      <c r="O28" s="171"/>
      <c r="P28" s="65"/>
      <c r="Q28" s="171"/>
      <c r="R28" s="65"/>
      <c r="S28" s="171"/>
      <c r="T28" s="65"/>
      <c r="U28" s="171"/>
      <c r="V28" s="65"/>
      <c r="W28" s="171"/>
      <c r="X28" s="65"/>
      <c r="Y28" s="171"/>
      <c r="Z28" s="65"/>
      <c r="AA28" s="171"/>
      <c r="AB28" s="65"/>
      <c r="AC28" s="3"/>
      <c r="AD28" s="3"/>
      <c r="AE28" s="3"/>
      <c r="AF28" s="9"/>
      <c r="AG28" s="7"/>
      <c r="AH28" s="7"/>
    </row>
    <row r="29" spans="1:58" s="1" customFormat="1" x14ac:dyDescent="0.4">
      <c r="A29" s="9"/>
      <c r="B29" s="7"/>
      <c r="C29" s="7"/>
      <c r="D29" s="6"/>
      <c r="E29" s="61"/>
      <c r="F29" s="64"/>
      <c r="G29" s="61"/>
      <c r="H29" s="64"/>
      <c r="I29" s="61"/>
      <c r="J29" s="64"/>
      <c r="K29" s="171"/>
      <c r="L29" s="65"/>
      <c r="M29" s="171"/>
      <c r="N29" s="65"/>
      <c r="O29" s="171"/>
      <c r="P29" s="65"/>
      <c r="Q29" s="171"/>
      <c r="R29" s="65"/>
      <c r="S29" s="171"/>
      <c r="T29" s="65"/>
      <c r="U29" s="171"/>
      <c r="V29" s="65"/>
      <c r="W29" s="171"/>
      <c r="X29" s="65"/>
      <c r="Y29" s="171"/>
      <c r="Z29" s="65"/>
      <c r="AA29" s="171"/>
      <c r="AB29" s="65"/>
      <c r="AC29" s="3"/>
      <c r="AD29" s="3"/>
      <c r="AE29" s="3"/>
      <c r="AF29" s="9"/>
      <c r="AG29" s="7"/>
      <c r="AH29" s="7"/>
    </row>
    <row r="30" spans="1:58" s="1" customFormat="1" x14ac:dyDescent="0.4">
      <c r="A30" s="9"/>
      <c r="B30" s="7"/>
      <c r="C30" s="7"/>
      <c r="D30" s="6"/>
      <c r="E30" s="61"/>
      <c r="F30" s="64"/>
      <c r="G30" s="61"/>
      <c r="H30" s="64"/>
      <c r="I30" s="61"/>
      <c r="J30" s="64"/>
      <c r="K30" s="171"/>
      <c r="L30" s="65"/>
      <c r="M30" s="171"/>
      <c r="N30" s="65"/>
      <c r="O30" s="171"/>
      <c r="P30" s="65"/>
      <c r="Q30" s="171"/>
      <c r="R30" s="65"/>
      <c r="S30" s="171"/>
      <c r="T30" s="65"/>
      <c r="U30" s="171"/>
      <c r="V30" s="65"/>
      <c r="W30" s="171"/>
      <c r="X30" s="65"/>
      <c r="Y30" s="171"/>
      <c r="Z30" s="65" t="s">
        <v>34</v>
      </c>
      <c r="AA30" s="171"/>
      <c r="AB30" s="65"/>
      <c r="AC30" s="3"/>
      <c r="AD30" s="3"/>
      <c r="AE30" s="3"/>
      <c r="AF30" s="9"/>
      <c r="AG30" s="7"/>
      <c r="AH30" s="7"/>
      <c r="AV30" s="1" t="s">
        <v>34</v>
      </c>
    </row>
    <row r="31" spans="1:58" s="1" customFormat="1" x14ac:dyDescent="0.4">
      <c r="A31" s="8"/>
      <c r="B31" s="7"/>
      <c r="C31" s="7"/>
      <c r="D31" s="6"/>
      <c r="E31" s="159"/>
      <c r="F31" s="135"/>
      <c r="G31" s="159"/>
      <c r="H31" s="135"/>
      <c r="I31" s="159"/>
      <c r="J31" s="135"/>
      <c r="K31" s="172"/>
      <c r="L31" s="143"/>
      <c r="M31" s="172"/>
      <c r="N31" s="143"/>
      <c r="O31" s="172"/>
      <c r="P31" s="143"/>
      <c r="Q31" s="172"/>
      <c r="R31" s="143"/>
      <c r="S31" s="172"/>
      <c r="T31" s="143"/>
      <c r="U31" s="172"/>
      <c r="V31" s="143"/>
      <c r="W31" s="172"/>
      <c r="X31" s="143"/>
      <c r="Y31" s="172"/>
      <c r="Z31" s="143"/>
      <c r="AA31" s="172"/>
      <c r="AB31" s="143"/>
      <c r="AC31" s="3"/>
      <c r="AD31" s="3"/>
      <c r="AE31" s="3"/>
      <c r="AF31" s="8"/>
      <c r="AG31" s="7"/>
      <c r="AH31" s="7"/>
    </row>
    <row r="32" spans="1:58" x14ac:dyDescent="0.4">
      <c r="A32" s="9"/>
      <c r="B32" s="7"/>
      <c r="C32" s="7"/>
      <c r="D32" s="6"/>
      <c r="E32" s="61"/>
      <c r="F32" s="64"/>
      <c r="G32" s="61"/>
      <c r="H32" s="64"/>
      <c r="I32" s="61"/>
      <c r="J32" s="64"/>
      <c r="W32" s="171"/>
      <c r="X32" s="65"/>
      <c r="Y32" s="171"/>
      <c r="Z32" s="65"/>
      <c r="AA32" s="171"/>
      <c r="AB32" s="65"/>
      <c r="AC32" s="3"/>
      <c r="AD32" s="3"/>
      <c r="AE32" s="3"/>
      <c r="AF32" s="9"/>
      <c r="AG32" s="7"/>
      <c r="AH32" s="7"/>
    </row>
    <row r="33" spans="1:34" ht="15" x14ac:dyDescent="0.4">
      <c r="A33" s="4"/>
      <c r="B33" s="7"/>
      <c r="C33" s="7"/>
      <c r="D33" s="6"/>
      <c r="E33" s="160"/>
      <c r="F33" s="136"/>
      <c r="G33" s="160"/>
      <c r="H33" s="136"/>
      <c r="I33" s="160"/>
      <c r="J33" s="136"/>
      <c r="K33" s="173"/>
      <c r="L33" s="144"/>
      <c r="M33" s="173"/>
      <c r="N33" s="144"/>
      <c r="O33" s="173"/>
      <c r="P33" s="144"/>
      <c r="Q33" s="173"/>
      <c r="R33" s="144"/>
      <c r="S33" s="173"/>
      <c r="T33" s="144"/>
      <c r="U33" s="173"/>
      <c r="V33" s="144"/>
      <c r="AF33" s="4"/>
      <c r="AG33" s="7"/>
      <c r="AH33" s="7"/>
    </row>
    <row r="34" spans="1:34" x14ac:dyDescent="0.4">
      <c r="B34" s="71"/>
      <c r="C34" s="71"/>
      <c r="D34" s="19"/>
      <c r="AG34" s="71"/>
      <c r="AH34" s="71"/>
    </row>
  </sheetData>
  <sortState xmlns:xlrd2="http://schemas.microsoft.com/office/spreadsheetml/2017/richdata2" ref="A5:BF19">
    <sortCondition descending="1" ref="E5:E19"/>
  </sortState>
  <mergeCells count="34">
    <mergeCell ref="AI2:AN2"/>
    <mergeCell ref="AO2:AT2"/>
    <mergeCell ref="U3:V3"/>
    <mergeCell ref="W3:X3"/>
    <mergeCell ref="A1:V1"/>
    <mergeCell ref="Y3:Z3"/>
    <mergeCell ref="BE3:BF3"/>
    <mergeCell ref="AI3:AJ3"/>
    <mergeCell ref="AK3:AL3"/>
    <mergeCell ref="AM3:AN3"/>
    <mergeCell ref="AO3:AP3"/>
    <mergeCell ref="AQ3:AR3"/>
    <mergeCell ref="AS3:AT3"/>
    <mergeCell ref="AU3:AV3"/>
    <mergeCell ref="AW3:AX3"/>
    <mergeCell ref="AY3:AZ3"/>
    <mergeCell ref="BA3:BB3"/>
    <mergeCell ref="BC3:BD3"/>
    <mergeCell ref="AU2:AZ2"/>
    <mergeCell ref="BA2:BF2"/>
    <mergeCell ref="AC2:AE2"/>
    <mergeCell ref="O3:P3"/>
    <mergeCell ref="E2:J2"/>
    <mergeCell ref="K2:P2"/>
    <mergeCell ref="Q2:V2"/>
    <mergeCell ref="W2:AB2"/>
    <mergeCell ref="E3:F3"/>
    <mergeCell ref="G3:H3"/>
    <mergeCell ref="I3:J3"/>
    <mergeCell ref="K3:L3"/>
    <mergeCell ref="M3:N3"/>
    <mergeCell ref="AA3:AB3"/>
    <mergeCell ref="Q3:R3"/>
    <mergeCell ref="S3:T3"/>
  </mergeCells>
  <conditionalFormatting sqref="AB5:AB19">
    <cfRule type="containsText" priority="66" stopIfTrue="1" operator="containsText" text="AA">
      <formula>NOT(ISERROR(SEARCH("AA",AB5)))</formula>
    </cfRule>
    <cfRule type="containsText" dxfId="649" priority="67" stopIfTrue="1" operator="containsText" text="A">
      <formula>NOT(ISERROR(SEARCH("A",AB5)))</formula>
    </cfRule>
  </conditionalFormatting>
  <conditionalFormatting sqref="AC5:AE19">
    <cfRule type="aboveAverage" dxfId="648" priority="90" stopIfTrue="1"/>
  </conditionalFormatting>
  <conditionalFormatting sqref="W5:W19">
    <cfRule type="aboveAverage" dxfId="647" priority="91" stopIfTrue="1"/>
  </conditionalFormatting>
  <conditionalFormatting sqref="Y5:Y19">
    <cfRule type="aboveAverage" dxfId="646" priority="92" stopIfTrue="1"/>
  </conditionalFormatting>
  <conditionalFormatting sqref="AA5:AA19">
    <cfRule type="aboveAverage" dxfId="645" priority="93" stopIfTrue="1"/>
  </conditionalFormatting>
  <conditionalFormatting sqref="Q5:Q19">
    <cfRule type="aboveAverage" dxfId="644" priority="94" stopIfTrue="1"/>
  </conditionalFormatting>
  <conditionalFormatting sqref="S5:S19">
    <cfRule type="aboveAverage" dxfId="643" priority="95" stopIfTrue="1"/>
  </conditionalFormatting>
  <conditionalFormatting sqref="U5:U19">
    <cfRule type="aboveAverage" dxfId="642" priority="96" stopIfTrue="1"/>
  </conditionalFormatting>
  <conditionalFormatting sqref="K5:K19">
    <cfRule type="aboveAverage" dxfId="641" priority="97" stopIfTrue="1"/>
  </conditionalFormatting>
  <conditionalFormatting sqref="M5:M19">
    <cfRule type="aboveAverage" dxfId="640" priority="98" stopIfTrue="1"/>
  </conditionalFormatting>
  <conditionalFormatting sqref="O5:O19">
    <cfRule type="aboveAverage" dxfId="639" priority="99" stopIfTrue="1"/>
  </conditionalFormatting>
  <conditionalFormatting sqref="E5:E19">
    <cfRule type="aboveAverage" dxfId="638" priority="100" stopIfTrue="1"/>
  </conditionalFormatting>
  <conditionalFormatting sqref="G5:G19">
    <cfRule type="aboveAverage" dxfId="637" priority="101" stopIfTrue="1"/>
  </conditionalFormatting>
  <conditionalFormatting sqref="I5:I19">
    <cfRule type="aboveAverage" dxfId="636" priority="102" stopIfTrue="1"/>
  </conditionalFormatting>
  <conditionalFormatting sqref="F5:F19">
    <cfRule type="containsText" priority="88" stopIfTrue="1" operator="containsText" text="AA">
      <formula>NOT(ISERROR(SEARCH("AA",F5)))</formula>
    </cfRule>
    <cfRule type="containsText" dxfId="635" priority="89" stopIfTrue="1" operator="containsText" text="A">
      <formula>NOT(ISERROR(SEARCH("A",F5)))</formula>
    </cfRule>
  </conditionalFormatting>
  <conditionalFormatting sqref="H5:H19">
    <cfRule type="containsText" priority="86" stopIfTrue="1" operator="containsText" text="AA">
      <formula>NOT(ISERROR(SEARCH("AA",H5)))</formula>
    </cfRule>
    <cfRule type="containsText" dxfId="634" priority="87" stopIfTrue="1" operator="containsText" text="A">
      <formula>NOT(ISERROR(SEARCH("A",H5)))</formula>
    </cfRule>
  </conditionalFormatting>
  <conditionalFormatting sqref="J5:J19">
    <cfRule type="containsText" priority="84" stopIfTrue="1" operator="containsText" text="AA">
      <formula>NOT(ISERROR(SEARCH("AA",J5)))</formula>
    </cfRule>
    <cfRule type="containsText" dxfId="633" priority="85" stopIfTrue="1" operator="containsText" text="A">
      <formula>NOT(ISERROR(SEARCH("A",J5)))</formula>
    </cfRule>
  </conditionalFormatting>
  <conditionalFormatting sqref="L5:L19">
    <cfRule type="containsText" priority="82" stopIfTrue="1" operator="containsText" text="AA">
      <formula>NOT(ISERROR(SEARCH("AA",L5)))</formula>
    </cfRule>
    <cfRule type="containsText" dxfId="632" priority="83" stopIfTrue="1" operator="containsText" text="A">
      <formula>NOT(ISERROR(SEARCH("A",L5)))</formula>
    </cfRule>
  </conditionalFormatting>
  <conditionalFormatting sqref="N5:N19">
    <cfRule type="containsText" priority="80" stopIfTrue="1" operator="containsText" text="AA">
      <formula>NOT(ISERROR(SEARCH("AA",N5)))</formula>
    </cfRule>
    <cfRule type="containsText" dxfId="631" priority="81" stopIfTrue="1" operator="containsText" text="A">
      <formula>NOT(ISERROR(SEARCH("A",N5)))</formula>
    </cfRule>
  </conditionalFormatting>
  <conditionalFormatting sqref="P5:P19">
    <cfRule type="containsText" priority="78" stopIfTrue="1" operator="containsText" text="AA">
      <formula>NOT(ISERROR(SEARCH("AA",P5)))</formula>
    </cfRule>
    <cfRule type="containsText" dxfId="630" priority="79" stopIfTrue="1" operator="containsText" text="A">
      <formula>NOT(ISERROR(SEARCH("A",P5)))</formula>
    </cfRule>
  </conditionalFormatting>
  <conditionalFormatting sqref="R5:R19">
    <cfRule type="containsText" priority="76" stopIfTrue="1" operator="containsText" text="AA">
      <formula>NOT(ISERROR(SEARCH("AA",R5)))</formula>
    </cfRule>
    <cfRule type="containsText" dxfId="629" priority="77" stopIfTrue="1" operator="containsText" text="A">
      <formula>NOT(ISERROR(SEARCH("A",R5)))</formula>
    </cfRule>
  </conditionalFormatting>
  <conditionalFormatting sqref="T5:T19">
    <cfRule type="containsText" priority="74" stopIfTrue="1" operator="containsText" text="AA">
      <formula>NOT(ISERROR(SEARCH("AA",T5)))</formula>
    </cfRule>
    <cfRule type="containsText" dxfId="628" priority="75" stopIfTrue="1" operator="containsText" text="A">
      <formula>NOT(ISERROR(SEARCH("A",T5)))</formula>
    </cfRule>
  </conditionalFormatting>
  <conditionalFormatting sqref="V5:V19">
    <cfRule type="containsText" priority="72" stopIfTrue="1" operator="containsText" text="AA">
      <formula>NOT(ISERROR(SEARCH("AA",V5)))</formula>
    </cfRule>
    <cfRule type="containsText" dxfId="627" priority="73" stopIfTrue="1" operator="containsText" text="A">
      <formula>NOT(ISERROR(SEARCH("A",V5)))</formula>
    </cfRule>
  </conditionalFormatting>
  <conditionalFormatting sqref="X5:X19">
    <cfRule type="containsText" priority="70" stopIfTrue="1" operator="containsText" text="AA">
      <formula>NOT(ISERROR(SEARCH("AA",X5)))</formula>
    </cfRule>
    <cfRule type="containsText" dxfId="626" priority="71" stopIfTrue="1" operator="containsText" text="A">
      <formula>NOT(ISERROR(SEARCH("A",X5)))</formula>
    </cfRule>
  </conditionalFormatting>
  <conditionalFormatting sqref="Z5:Z19">
    <cfRule type="containsText" priority="68" stopIfTrue="1" operator="containsText" text="AA">
      <formula>NOT(ISERROR(SEARCH("AA",Z5)))</formula>
    </cfRule>
    <cfRule type="containsText" dxfId="625" priority="69" stopIfTrue="1" operator="containsText" text="A">
      <formula>NOT(ISERROR(SEARCH("A",Z5)))</formula>
    </cfRule>
  </conditionalFormatting>
  <conditionalFormatting sqref="E5:AE19">
    <cfRule type="expression" dxfId="624" priority="103">
      <formula>MOD(ROW(),2)=0</formula>
    </cfRule>
  </conditionalFormatting>
  <conditionalFormatting sqref="AT8:AT19">
    <cfRule type="containsText" priority="29" stopIfTrue="1" operator="containsText" text="AA">
      <formula>NOT(ISERROR(SEARCH("AA",AT8)))</formula>
    </cfRule>
    <cfRule type="containsText" dxfId="623" priority="30" operator="containsText" text="A">
      <formula>NOT(ISERROR(SEARCH("A",AT8)))</formula>
    </cfRule>
  </conditionalFormatting>
  <conditionalFormatting sqref="AV5:AV7">
    <cfRule type="containsText" priority="27" stopIfTrue="1" operator="containsText" text="AA">
      <formula>NOT(ISERROR(SEARCH("AA",AV5)))</formula>
    </cfRule>
    <cfRule type="containsText" dxfId="622" priority="28" operator="containsText" text="A">
      <formula>NOT(ISERROR(SEARCH("A",AV5)))</formula>
    </cfRule>
  </conditionalFormatting>
  <conditionalFormatting sqref="AX5:AX7">
    <cfRule type="containsText" priority="25" stopIfTrue="1" operator="containsText" text="AA">
      <formula>NOT(ISERROR(SEARCH("AA",AX5)))</formula>
    </cfRule>
    <cfRule type="containsText" dxfId="621" priority="26" operator="containsText" text="A">
      <formula>NOT(ISERROR(SEARCH("A",AX5)))</formula>
    </cfRule>
  </conditionalFormatting>
  <conditionalFormatting sqref="AZ5:AZ7">
    <cfRule type="containsText" priority="23" stopIfTrue="1" operator="containsText" text="AA">
      <formula>NOT(ISERROR(SEARCH("AA",AZ5)))</formula>
    </cfRule>
    <cfRule type="containsText" dxfId="620" priority="24" operator="containsText" text="A">
      <formula>NOT(ISERROR(SEARCH("A",AZ5)))</formula>
    </cfRule>
  </conditionalFormatting>
  <conditionalFormatting sqref="AP5:AP7">
    <cfRule type="containsText" priority="39" stopIfTrue="1" operator="containsText" text="AA">
      <formula>NOT(ISERROR(SEARCH("AA",AP5)))</formula>
    </cfRule>
    <cfRule type="containsText" dxfId="619" priority="40" stopIfTrue="1" operator="containsText" text="A">
      <formula>NOT(ISERROR(SEARCH("A",AP5)))</formula>
    </cfRule>
  </conditionalFormatting>
  <conditionalFormatting sqref="AR5:AR7">
    <cfRule type="containsText" priority="37" stopIfTrue="1" operator="containsText" text="AA">
      <formula>NOT(ISERROR(SEARCH("AA",AR5)))</formula>
    </cfRule>
    <cfRule type="containsText" dxfId="618" priority="38" stopIfTrue="1" operator="containsText" text="A">
      <formula>NOT(ISERROR(SEARCH("A",AR5)))</formula>
    </cfRule>
  </conditionalFormatting>
  <conditionalFormatting sqref="AT5:AT7">
    <cfRule type="containsText" priority="35" stopIfTrue="1" operator="containsText" text="AA">
      <formula>NOT(ISERROR(SEARCH("AA",AT5)))</formula>
    </cfRule>
    <cfRule type="containsText" dxfId="617" priority="36" stopIfTrue="1" operator="containsText" text="A">
      <formula>NOT(ISERROR(SEARCH("A",AT5)))</formula>
    </cfRule>
  </conditionalFormatting>
  <conditionalFormatting sqref="AJ8:AJ19">
    <cfRule type="containsText" priority="45" stopIfTrue="1" operator="containsText" text="AA">
      <formula>NOT(ISERROR(SEARCH("AA",AJ8)))</formula>
    </cfRule>
    <cfRule type="containsText" dxfId="616" priority="46" stopIfTrue="1" operator="containsText" text="A">
      <formula>NOT(ISERROR(SEARCH("A",AJ8)))</formula>
    </cfRule>
  </conditionalFormatting>
  <conditionalFormatting sqref="AL8:AL19">
    <cfRule type="containsText" priority="43" stopIfTrue="1" operator="containsText" text="AA">
      <formula>NOT(ISERROR(SEARCH("AA",AL8)))</formula>
    </cfRule>
    <cfRule type="containsText" dxfId="615" priority="44" stopIfTrue="1" operator="containsText" text="A">
      <formula>NOT(ISERROR(SEARCH("A",AL8)))</formula>
    </cfRule>
  </conditionalFormatting>
  <conditionalFormatting sqref="AN8:AN19">
    <cfRule type="containsText" priority="41" stopIfTrue="1" operator="containsText" text="AA">
      <formula>NOT(ISERROR(SEARCH("AA",AN8)))</formula>
    </cfRule>
    <cfRule type="containsText" dxfId="614" priority="42" stopIfTrue="1" operator="containsText" text="A">
      <formula>NOT(ISERROR(SEARCH("A",AN8)))</formula>
    </cfRule>
  </conditionalFormatting>
  <conditionalFormatting sqref="AJ5:AJ7">
    <cfRule type="containsText" priority="51" stopIfTrue="1" operator="containsText" text="AA">
      <formula>NOT(ISERROR(SEARCH("AA",AJ5)))</formula>
    </cfRule>
    <cfRule type="containsText" dxfId="613" priority="52" stopIfTrue="1" operator="containsText" text="A">
      <formula>NOT(ISERROR(SEARCH("A",AJ5)))</formula>
    </cfRule>
  </conditionalFormatting>
  <conditionalFormatting sqref="AL5:AL7">
    <cfRule type="containsText" priority="49" stopIfTrue="1" operator="containsText" text="AA">
      <formula>NOT(ISERROR(SEARCH("AA",AL5)))</formula>
    </cfRule>
    <cfRule type="containsText" dxfId="612" priority="50" stopIfTrue="1" operator="containsText" text="A">
      <formula>NOT(ISERROR(SEARCH("A",AL5)))</formula>
    </cfRule>
  </conditionalFormatting>
  <conditionalFormatting sqref="AN5:AN7">
    <cfRule type="containsText" priority="47" stopIfTrue="1" operator="containsText" text="AA">
      <formula>NOT(ISERROR(SEARCH("AA",AN5)))</formula>
    </cfRule>
    <cfRule type="containsText" dxfId="611" priority="48" stopIfTrue="1" operator="containsText" text="A">
      <formula>NOT(ISERROR(SEARCH("A",AN5)))</formula>
    </cfRule>
  </conditionalFormatting>
  <conditionalFormatting sqref="AP8:AP19">
    <cfRule type="containsText" priority="33" stopIfTrue="1" operator="containsText" text="AA">
      <formula>NOT(ISERROR(SEARCH("AA",AP8)))</formula>
    </cfRule>
    <cfRule type="containsText" dxfId="610" priority="34" stopIfTrue="1" operator="containsText" text="A">
      <formula>NOT(ISERROR(SEARCH("A",AP8)))</formula>
    </cfRule>
  </conditionalFormatting>
  <conditionalFormatting sqref="AR8:AR19">
    <cfRule type="containsText" priority="31" stopIfTrue="1" operator="containsText" text="AA">
      <formula>NOT(ISERROR(SEARCH("AA",AR8)))</formula>
    </cfRule>
    <cfRule type="containsText" dxfId="609" priority="32" stopIfTrue="1" operator="containsText" text="A">
      <formula>NOT(ISERROR(SEARCH("A",AR8)))</formula>
    </cfRule>
  </conditionalFormatting>
  <conditionalFormatting sqref="AV8:AV19">
    <cfRule type="containsText" priority="21" stopIfTrue="1" operator="containsText" text="AA">
      <formula>NOT(ISERROR(SEARCH("AA",AV8)))</formula>
    </cfRule>
    <cfRule type="containsText" dxfId="608" priority="22" stopIfTrue="1" operator="containsText" text="A">
      <formula>NOT(ISERROR(SEARCH("A",AV8)))</formula>
    </cfRule>
  </conditionalFormatting>
  <conditionalFormatting sqref="AX8:AX19">
    <cfRule type="containsText" priority="19" stopIfTrue="1" operator="containsText" text="AA">
      <formula>NOT(ISERROR(SEARCH("AA",AX8)))</formula>
    </cfRule>
    <cfRule type="containsText" dxfId="607" priority="20" stopIfTrue="1" operator="containsText" text="A">
      <formula>NOT(ISERROR(SEARCH("A",AX8)))</formula>
    </cfRule>
  </conditionalFormatting>
  <conditionalFormatting sqref="AZ8:AZ19">
    <cfRule type="containsText" priority="17" stopIfTrue="1" operator="containsText" text="AA">
      <formula>NOT(ISERROR(SEARCH("AA",AZ8)))</formula>
    </cfRule>
    <cfRule type="containsText" dxfId="606" priority="18" stopIfTrue="1" operator="containsText" text="A">
      <formula>NOT(ISERROR(SEARCH("A",AZ8)))</formula>
    </cfRule>
  </conditionalFormatting>
  <conditionalFormatting sqref="BB5:BB7">
    <cfRule type="containsText" priority="15" stopIfTrue="1" operator="containsText" text="AA">
      <formula>NOT(ISERROR(SEARCH("AA",BB5)))</formula>
    </cfRule>
    <cfRule type="containsText" dxfId="605" priority="16" stopIfTrue="1" operator="containsText" text="A">
      <formula>NOT(ISERROR(SEARCH("A",BB5)))</formula>
    </cfRule>
  </conditionalFormatting>
  <conditionalFormatting sqref="BD5:BD7">
    <cfRule type="containsText" priority="13" stopIfTrue="1" operator="containsText" text="AA">
      <formula>NOT(ISERROR(SEARCH("AA",BD5)))</formula>
    </cfRule>
    <cfRule type="containsText" dxfId="604" priority="14" stopIfTrue="1" operator="containsText" text="A">
      <formula>NOT(ISERROR(SEARCH("A",BD5)))</formula>
    </cfRule>
  </conditionalFormatting>
  <conditionalFormatting sqref="BF5:BF7">
    <cfRule type="containsText" priority="11" stopIfTrue="1" operator="containsText" text="AA">
      <formula>NOT(ISERROR(SEARCH("AA",BF5)))</formula>
    </cfRule>
    <cfRule type="containsText" dxfId="603" priority="12" stopIfTrue="1" operator="containsText" text="A">
      <formula>NOT(ISERROR(SEARCH("A",BF5)))</formula>
    </cfRule>
  </conditionalFormatting>
  <conditionalFormatting sqref="BB8:BB19">
    <cfRule type="containsText" priority="9" stopIfTrue="1" operator="containsText" text="AA">
      <formula>NOT(ISERROR(SEARCH("AA",BB8)))</formula>
    </cfRule>
    <cfRule type="containsText" dxfId="602" priority="10" stopIfTrue="1" operator="containsText" text="A">
      <formula>NOT(ISERROR(SEARCH("A",BB8)))</formula>
    </cfRule>
  </conditionalFormatting>
  <conditionalFormatting sqref="BD8:BD19">
    <cfRule type="containsText" priority="7" stopIfTrue="1" operator="containsText" text="AA">
      <formula>NOT(ISERROR(SEARCH("AA",BD8)))</formula>
    </cfRule>
    <cfRule type="containsText" dxfId="601" priority="8" stopIfTrue="1" operator="containsText" text="A">
      <formula>NOT(ISERROR(SEARCH("A",BD8)))</formula>
    </cfRule>
  </conditionalFormatting>
  <conditionalFormatting sqref="BF8:BF19">
    <cfRule type="containsText" priority="5" stopIfTrue="1" operator="containsText" text="AA">
      <formula>NOT(ISERROR(SEARCH("AA",BF8)))</formula>
    </cfRule>
    <cfRule type="containsText" dxfId="600" priority="6" stopIfTrue="1" operator="containsText" text="A">
      <formula>NOT(ISERROR(SEARCH("A",BF8)))</formula>
    </cfRule>
  </conditionalFormatting>
  <conditionalFormatting sqref="AI5:AI19">
    <cfRule type="aboveAverage" dxfId="599" priority="53" stopIfTrue="1"/>
  </conditionalFormatting>
  <conditionalFormatting sqref="AK5:AK19">
    <cfRule type="aboveAverage" dxfId="598" priority="54" stopIfTrue="1"/>
  </conditionalFormatting>
  <conditionalFormatting sqref="AM5:AM19">
    <cfRule type="aboveAverage" dxfId="597" priority="55" stopIfTrue="1"/>
  </conditionalFormatting>
  <conditionalFormatting sqref="AO5:AO19">
    <cfRule type="aboveAverage" dxfId="596" priority="56" stopIfTrue="1"/>
  </conditionalFormatting>
  <conditionalFormatting sqref="AQ5:AQ19">
    <cfRule type="aboveAverage" dxfId="595" priority="57" stopIfTrue="1"/>
  </conditionalFormatting>
  <conditionalFormatting sqref="AS5:AS19">
    <cfRule type="aboveAverage" dxfId="594" priority="58" stopIfTrue="1"/>
  </conditionalFormatting>
  <conditionalFormatting sqref="AU5:AU19">
    <cfRule type="aboveAverage" dxfId="593" priority="59" stopIfTrue="1"/>
  </conditionalFormatting>
  <conditionalFormatting sqref="AW5:AW19">
    <cfRule type="aboveAverage" dxfId="592" priority="60" stopIfTrue="1"/>
  </conditionalFormatting>
  <conditionalFormatting sqref="AY5:AY19">
    <cfRule type="aboveAverage" dxfId="591" priority="61" stopIfTrue="1"/>
  </conditionalFormatting>
  <conditionalFormatting sqref="BA5:BA19">
    <cfRule type="aboveAverage" dxfId="590" priority="62" stopIfTrue="1"/>
  </conditionalFormatting>
  <conditionalFormatting sqref="BC5:BC19">
    <cfRule type="aboveAverage" dxfId="589" priority="63" stopIfTrue="1"/>
  </conditionalFormatting>
  <conditionalFormatting sqref="BE5:BE19">
    <cfRule type="aboveAverage" dxfId="588" priority="64" stopIfTrue="1"/>
  </conditionalFormatting>
  <conditionalFormatting sqref="AI5:BF19">
    <cfRule type="expression" dxfId="587" priority="65">
      <formula>MOD(ROW(),2)=0</formula>
    </cfRule>
  </conditionalFormatting>
  <conditionalFormatting sqref="AF5:AH19">
    <cfRule type="expression" dxfId="586" priority="4">
      <formula>MOD(ROW(),2)=0</formula>
    </cfRule>
  </conditionalFormatting>
  <conditionalFormatting sqref="D5:D19">
    <cfRule type="expression" dxfId="585" priority="2">
      <formula>MOD(ROW(),2)=0</formula>
    </cfRule>
  </conditionalFormatting>
  <conditionalFormatting sqref="A5:C19">
    <cfRule type="expression" dxfId="584" priority="1">
      <formula>MOD(ROW(),2)=0</formula>
    </cfRule>
  </conditionalFormatting>
  <pageMargins left="0.5" right="0.5" top="0.5" bottom="0.5" header="0.3" footer="0.3"/>
  <pageSetup paperSize="5" scale="87" fitToWidth="0" pageOrder="overThenDown" orientation="landscape" r:id="rId1"/>
  <headerFooter alignWithMargins="0"/>
  <colBreaks count="1" manualBreakCount="1">
    <brk id="31" max="28"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B03F3-DEEA-437C-B5EA-74F0340C2585}">
  <sheetPr>
    <tabColor theme="6" tint="0.59999389629810485"/>
    <pageSetUpPr fitToPage="1"/>
  </sheetPr>
  <dimension ref="A1:AE41"/>
  <sheetViews>
    <sheetView zoomScaleNormal="100" workbookViewId="0">
      <pane ySplit="4" topLeftCell="A5" activePane="bottomLeft" state="frozen"/>
      <selection activeCell="AZ3" sqref="AZ3"/>
      <selection pane="bottomLeft" activeCell="A25" sqref="A5:XFD25"/>
    </sheetView>
  </sheetViews>
  <sheetFormatPr defaultRowHeight="13.15" x14ac:dyDescent="0.4"/>
  <cols>
    <col min="1" max="1" width="25.59765625" customWidth="1"/>
    <col min="2" max="3" width="10.59765625" style="65" customWidth="1"/>
    <col min="4" max="4" width="9.796875" style="1" hidden="1" customWidth="1"/>
    <col min="5" max="5" width="5.19921875" style="161" customWidth="1"/>
    <col min="6" max="6" width="5.19921875" style="11" customWidth="1"/>
    <col min="7" max="7" width="5.19921875" style="161" hidden="1" customWidth="1"/>
    <col min="8" max="8" width="5.19921875" style="11" hidden="1" customWidth="1"/>
    <col min="9" max="9" width="5.19921875" style="161" hidden="1" customWidth="1"/>
    <col min="10" max="10" width="5.19921875" style="11" hidden="1" customWidth="1"/>
    <col min="11" max="11" width="5.19921875" style="171" customWidth="1"/>
    <col min="12" max="12" width="5.19921875" style="65" customWidth="1"/>
    <col min="13" max="13" width="5.19921875" style="171" hidden="1" customWidth="1"/>
    <col min="14" max="14" width="5.19921875" style="65" hidden="1" customWidth="1"/>
    <col min="15" max="15" width="5.19921875" style="171" hidden="1" customWidth="1"/>
    <col min="16" max="16" width="5.19921875" style="65" hidden="1" customWidth="1"/>
    <col min="17" max="17" width="5.19921875" style="171" customWidth="1"/>
    <col min="18" max="18" width="5.19921875" style="65" customWidth="1"/>
    <col min="19" max="19" width="5.19921875" style="171" hidden="1" customWidth="1"/>
    <col min="20" max="20" width="5.19921875" style="65" hidden="1" customWidth="1"/>
    <col min="21" max="21" width="5.19921875" style="171" hidden="1" customWidth="1"/>
    <col min="22" max="22" width="5.19921875" style="65" hidden="1" customWidth="1"/>
    <col min="23" max="23" width="5.19921875" style="183" customWidth="1"/>
    <col min="24" max="24" width="5.19921875" style="152" customWidth="1"/>
    <col min="25" max="25" width="5.19921875" style="183" hidden="1" customWidth="1"/>
    <col min="26" max="26" width="5.19921875" style="152" hidden="1" customWidth="1"/>
    <col min="27" max="27" width="5.19921875" style="183" hidden="1" customWidth="1"/>
    <col min="28" max="28" width="5.19921875" style="152" hidden="1" customWidth="1"/>
    <col min="29" max="29" width="8.9296875" style="2" customWidth="1"/>
    <col min="30" max="30" width="5.19921875" style="2" hidden="1" customWidth="1"/>
    <col min="31" max="31" width="0.796875" style="2" hidden="1" customWidth="1"/>
  </cols>
  <sheetData>
    <row r="1" spans="1:31" ht="45" customHeight="1" thickBot="1" x14ac:dyDescent="0.45">
      <c r="A1" s="709" t="s">
        <v>643</v>
      </c>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row>
    <row r="2" spans="1:31" ht="40.049999999999997" customHeight="1" x14ac:dyDescent="0.4">
      <c r="A2" s="30" t="s">
        <v>630</v>
      </c>
      <c r="B2" s="532" t="s">
        <v>626</v>
      </c>
      <c r="C2" s="532" t="s">
        <v>627</v>
      </c>
      <c r="D2" s="29"/>
      <c r="E2" s="712" t="s">
        <v>645</v>
      </c>
      <c r="F2" s="713"/>
      <c r="G2" s="713"/>
      <c r="H2" s="713"/>
      <c r="I2" s="713"/>
      <c r="J2" s="714"/>
      <c r="K2" s="712" t="s">
        <v>63</v>
      </c>
      <c r="L2" s="713"/>
      <c r="M2" s="713"/>
      <c r="N2" s="713"/>
      <c r="O2" s="713"/>
      <c r="P2" s="714"/>
      <c r="Q2" s="712" t="s">
        <v>64</v>
      </c>
      <c r="R2" s="713"/>
      <c r="S2" s="713"/>
      <c r="T2" s="713"/>
      <c r="U2" s="713"/>
      <c r="V2" s="714"/>
      <c r="W2" s="712" t="s">
        <v>644</v>
      </c>
      <c r="X2" s="713"/>
      <c r="Y2" s="713"/>
      <c r="Z2" s="713"/>
      <c r="AA2" s="713"/>
      <c r="AB2" s="714"/>
      <c r="AC2" s="710" t="s">
        <v>97</v>
      </c>
      <c r="AD2" s="711"/>
      <c r="AE2" s="711"/>
    </row>
    <row r="3" spans="1:31" ht="20.2" customHeight="1" x14ac:dyDescent="0.4">
      <c r="A3" s="82"/>
      <c r="B3" s="539"/>
      <c r="C3" s="539"/>
      <c r="D3" s="81"/>
      <c r="E3" s="718" t="s">
        <v>94</v>
      </c>
      <c r="F3" s="717"/>
      <c r="G3" s="716" t="s">
        <v>95</v>
      </c>
      <c r="H3" s="716"/>
      <c r="I3" s="716" t="s">
        <v>96</v>
      </c>
      <c r="J3" s="717"/>
      <c r="K3" s="716" t="s">
        <v>94</v>
      </c>
      <c r="L3" s="716"/>
      <c r="M3" s="716" t="s">
        <v>95</v>
      </c>
      <c r="N3" s="716"/>
      <c r="O3" s="716" t="s">
        <v>96</v>
      </c>
      <c r="P3" s="716"/>
      <c r="Q3" s="718" t="s">
        <v>94</v>
      </c>
      <c r="R3" s="717"/>
      <c r="S3" s="716" t="s">
        <v>95</v>
      </c>
      <c r="T3" s="716"/>
      <c r="U3" s="716" t="s">
        <v>96</v>
      </c>
      <c r="V3" s="717"/>
      <c r="W3" s="716" t="s">
        <v>94</v>
      </c>
      <c r="X3" s="716"/>
      <c r="Y3" s="716" t="s">
        <v>95</v>
      </c>
      <c r="Z3" s="716"/>
      <c r="AA3" s="716" t="s">
        <v>96</v>
      </c>
      <c r="AB3" s="716"/>
      <c r="AC3" s="507" t="s">
        <v>94</v>
      </c>
      <c r="AD3" s="508" t="s">
        <v>95</v>
      </c>
      <c r="AE3" s="508" t="s">
        <v>96</v>
      </c>
    </row>
    <row r="4" spans="1:31" ht="40.049999999999997" hidden="1" customHeight="1" x14ac:dyDescent="0.4">
      <c r="A4" s="82" t="s">
        <v>51</v>
      </c>
      <c r="B4" s="539" t="s">
        <v>92</v>
      </c>
      <c r="C4" s="539" t="s">
        <v>93</v>
      </c>
      <c r="D4" s="81"/>
      <c r="E4" s="194" t="s">
        <v>105</v>
      </c>
      <c r="F4" s="197" t="s">
        <v>108</v>
      </c>
      <c r="G4" s="193" t="s">
        <v>106</v>
      </c>
      <c r="H4" s="197" t="s">
        <v>109</v>
      </c>
      <c r="I4" s="193" t="s">
        <v>107</v>
      </c>
      <c r="J4" s="201" t="s">
        <v>110</v>
      </c>
      <c r="K4" s="193" t="s">
        <v>178</v>
      </c>
      <c r="L4" s="197" t="s">
        <v>179</v>
      </c>
      <c r="M4" s="193" t="s">
        <v>180</v>
      </c>
      <c r="N4" s="197" t="s">
        <v>181</v>
      </c>
      <c r="O4" s="193" t="s">
        <v>182</v>
      </c>
      <c r="P4" s="197" t="s">
        <v>183</v>
      </c>
      <c r="Q4" s="194" t="s">
        <v>111</v>
      </c>
      <c r="R4" s="197" t="s">
        <v>112</v>
      </c>
      <c r="S4" s="193" t="s">
        <v>113</v>
      </c>
      <c r="T4" s="197" t="s">
        <v>114</v>
      </c>
      <c r="U4" s="193" t="s">
        <v>115</v>
      </c>
      <c r="V4" s="201" t="s">
        <v>116</v>
      </c>
      <c r="W4" s="193" t="s">
        <v>117</v>
      </c>
      <c r="X4" s="197" t="s">
        <v>118</v>
      </c>
      <c r="Y4" s="193" t="s">
        <v>119</v>
      </c>
      <c r="Z4" s="197" t="s">
        <v>120</v>
      </c>
      <c r="AA4" s="193" t="s">
        <v>121</v>
      </c>
      <c r="AB4" s="197" t="s">
        <v>122</v>
      </c>
      <c r="AC4" s="507" t="s">
        <v>123</v>
      </c>
      <c r="AD4" s="508" t="s">
        <v>124</v>
      </c>
      <c r="AE4" s="508" t="s">
        <v>125</v>
      </c>
    </row>
    <row r="5" spans="1:31" ht="12.75" x14ac:dyDescent="0.35">
      <c r="A5" s="272" t="str">
        <f t="shared" ref="A5:A25" si="0">VLOOKUP(D5,VL_2020,2,FALSE)</f>
        <v xml:space="preserve">Dyna-Gro D52DC82 </v>
      </c>
      <c r="B5" s="557" t="str">
        <f t="shared" ref="B5:B25" si="1">VLOOKUP(D5,VL_2020,3,FALSE)</f>
        <v>RR</v>
      </c>
      <c r="C5" s="557" t="str">
        <f t="shared" ref="C5:C25" si="2">VLOOKUP(D5,VL_2020,4,FALSE)</f>
        <v>VT2P</v>
      </c>
      <c r="D5" s="514" t="s">
        <v>521</v>
      </c>
      <c r="E5" s="273">
        <v>220.74</v>
      </c>
      <c r="F5" s="274" t="s">
        <v>103</v>
      </c>
      <c r="G5" s="275"/>
      <c r="H5" s="274"/>
      <c r="I5" s="275"/>
      <c r="J5" s="274"/>
      <c r="K5" s="296">
        <v>15.533300000000001</v>
      </c>
      <c r="L5" s="274" t="s">
        <v>649</v>
      </c>
      <c r="M5" s="299"/>
      <c r="N5" s="274"/>
      <c r="O5" s="299"/>
      <c r="P5" s="274"/>
      <c r="Q5" s="273">
        <v>90.666700000000006</v>
      </c>
      <c r="R5" s="274" t="s">
        <v>328</v>
      </c>
      <c r="S5" s="275"/>
      <c r="T5" s="274"/>
      <c r="U5" s="275"/>
      <c r="V5" s="274"/>
      <c r="W5" s="273">
        <v>45</v>
      </c>
      <c r="X5" s="274" t="s">
        <v>103</v>
      </c>
      <c r="Y5" s="275"/>
      <c r="Z5" s="274"/>
      <c r="AA5" s="275"/>
      <c r="AB5" s="274"/>
      <c r="AC5" s="273">
        <v>3.0912951168</v>
      </c>
      <c r="AD5" s="277"/>
      <c r="AE5" s="277"/>
    </row>
    <row r="6" spans="1:31" ht="12.75" x14ac:dyDescent="0.35">
      <c r="A6" s="47" t="str">
        <f t="shared" si="0"/>
        <v>Revere 1398 VT2P</v>
      </c>
      <c r="B6" s="529" t="str">
        <f t="shared" si="1"/>
        <v>RR</v>
      </c>
      <c r="C6" s="529" t="str">
        <f t="shared" si="2"/>
        <v>VT2P</v>
      </c>
      <c r="D6" s="48" t="s">
        <v>219</v>
      </c>
      <c r="E6" s="125">
        <v>209.9</v>
      </c>
      <c r="F6" s="126" t="s">
        <v>104</v>
      </c>
      <c r="G6" s="128"/>
      <c r="H6" s="126"/>
      <c r="I6" s="128"/>
      <c r="J6" s="126"/>
      <c r="K6" s="302">
        <v>16.933299999999999</v>
      </c>
      <c r="L6" s="126" t="s">
        <v>334</v>
      </c>
      <c r="M6" s="307"/>
      <c r="N6" s="126"/>
      <c r="O6" s="307"/>
      <c r="P6" s="126"/>
      <c r="Q6" s="125">
        <v>88</v>
      </c>
      <c r="R6" s="126" t="s">
        <v>329</v>
      </c>
      <c r="S6" s="128"/>
      <c r="T6" s="126"/>
      <c r="U6" s="128"/>
      <c r="V6" s="126"/>
      <c r="W6" s="125">
        <v>43.333300000000001</v>
      </c>
      <c r="X6" s="126" t="s">
        <v>328</v>
      </c>
      <c r="Y6" s="128"/>
      <c r="Z6" s="126"/>
      <c r="AA6" s="128"/>
      <c r="AB6" s="126"/>
      <c r="AC6" s="125">
        <v>1.0702614378999999</v>
      </c>
      <c r="AD6" s="46"/>
      <c r="AE6" s="46"/>
    </row>
    <row r="7" spans="1:31" ht="12.75" x14ac:dyDescent="0.35">
      <c r="A7" s="513" t="str">
        <f t="shared" si="0"/>
        <v>Warren Seed DS 5018**</v>
      </c>
      <c r="B7" s="528" t="str">
        <f t="shared" si="1"/>
        <v>RR, LL </v>
      </c>
      <c r="C7" s="528" t="str">
        <f t="shared" si="2"/>
        <v>HX1,YGCB</v>
      </c>
      <c r="D7" s="280" t="s">
        <v>228</v>
      </c>
      <c r="E7" s="281">
        <v>209.43</v>
      </c>
      <c r="F7" s="282" t="s">
        <v>328</v>
      </c>
      <c r="G7" s="283"/>
      <c r="H7" s="282"/>
      <c r="I7" s="283"/>
      <c r="J7" s="282"/>
      <c r="K7" s="298">
        <v>15.033300000000001</v>
      </c>
      <c r="L7" s="282" t="s">
        <v>648</v>
      </c>
      <c r="M7" s="301"/>
      <c r="N7" s="282"/>
      <c r="O7" s="301"/>
      <c r="P7" s="282"/>
      <c r="Q7" s="281">
        <v>88</v>
      </c>
      <c r="R7" s="282" t="s">
        <v>329</v>
      </c>
      <c r="S7" s="283"/>
      <c r="T7" s="282"/>
      <c r="U7" s="283"/>
      <c r="V7" s="282"/>
      <c r="W7" s="281">
        <v>42.666699999999999</v>
      </c>
      <c r="X7" s="282" t="s">
        <v>329</v>
      </c>
      <c r="Y7" s="283"/>
      <c r="Z7" s="282"/>
      <c r="AA7" s="283"/>
      <c r="AB7" s="282"/>
      <c r="AC7" s="281">
        <v>4.6702925050999999</v>
      </c>
      <c r="AD7" s="286"/>
      <c r="AE7" s="286"/>
    </row>
    <row r="8" spans="1:31" ht="12.75" x14ac:dyDescent="0.35">
      <c r="A8" s="280" t="str">
        <f t="shared" si="0"/>
        <v>AgriGold A643-52 VT2RIB</v>
      </c>
      <c r="B8" s="530" t="str">
        <f t="shared" si="1"/>
        <v>RR</v>
      </c>
      <c r="C8" s="530" t="str">
        <f t="shared" si="2"/>
        <v>VT2P</v>
      </c>
      <c r="D8" s="48" t="s">
        <v>519</v>
      </c>
      <c r="E8" s="281">
        <v>208.36</v>
      </c>
      <c r="F8" s="282" t="s">
        <v>329</v>
      </c>
      <c r="G8" s="283"/>
      <c r="H8" s="282"/>
      <c r="I8" s="283"/>
      <c r="J8" s="282"/>
      <c r="K8" s="298">
        <v>16.2667</v>
      </c>
      <c r="L8" s="282" t="s">
        <v>582</v>
      </c>
      <c r="M8" s="301"/>
      <c r="N8" s="282"/>
      <c r="O8" s="301"/>
      <c r="P8" s="282"/>
      <c r="Q8" s="281">
        <v>92</v>
      </c>
      <c r="R8" s="282" t="s">
        <v>104</v>
      </c>
      <c r="S8" s="283"/>
      <c r="T8" s="282"/>
      <c r="U8" s="283"/>
      <c r="V8" s="282"/>
      <c r="W8" s="281">
        <v>42.333300000000001</v>
      </c>
      <c r="X8" s="282" t="s">
        <v>334</v>
      </c>
      <c r="Y8" s="283"/>
      <c r="Z8" s="282"/>
      <c r="AA8" s="283"/>
      <c r="AB8" s="282"/>
      <c r="AC8" s="281">
        <v>11.037527594</v>
      </c>
      <c r="AD8" s="286"/>
      <c r="AE8" s="286"/>
    </row>
    <row r="9" spans="1:31" ht="12.75" x14ac:dyDescent="0.35">
      <c r="A9" s="280" t="str">
        <f t="shared" si="0"/>
        <v xml:space="preserve">Spectrum 6228 </v>
      </c>
      <c r="B9" s="530" t="str">
        <f t="shared" si="1"/>
        <v>None</v>
      </c>
      <c r="C9" s="530" t="str">
        <f t="shared" si="2"/>
        <v>None</v>
      </c>
      <c r="D9" s="280" t="s">
        <v>517</v>
      </c>
      <c r="E9" s="281">
        <v>194.42</v>
      </c>
      <c r="F9" s="282" t="s">
        <v>334</v>
      </c>
      <c r="G9" s="283"/>
      <c r="H9" s="282"/>
      <c r="I9" s="283"/>
      <c r="J9" s="282"/>
      <c r="K9" s="298">
        <v>15.333299999999999</v>
      </c>
      <c r="L9" s="282" t="s">
        <v>650</v>
      </c>
      <c r="M9" s="301"/>
      <c r="N9" s="282"/>
      <c r="O9" s="301"/>
      <c r="P9" s="282"/>
      <c r="Q9" s="281">
        <v>87.333299999999994</v>
      </c>
      <c r="R9" s="282" t="s">
        <v>340</v>
      </c>
      <c r="S9" s="283"/>
      <c r="T9" s="282"/>
      <c r="U9" s="283"/>
      <c r="V9" s="282"/>
      <c r="W9" s="281">
        <v>38.666699999999999</v>
      </c>
      <c r="X9" s="282" t="s">
        <v>647</v>
      </c>
      <c r="Y9" s="283"/>
      <c r="Z9" s="282"/>
      <c r="AA9" s="283"/>
      <c r="AB9" s="282"/>
      <c r="AC9" s="281">
        <v>1.1238351195</v>
      </c>
      <c r="AD9" s="286"/>
      <c r="AE9" s="286"/>
    </row>
    <row r="10" spans="1:31" ht="12.75" x14ac:dyDescent="0.35">
      <c r="A10" s="280" t="str">
        <f t="shared" si="0"/>
        <v xml:space="preserve">Dekalb DKC62-89 </v>
      </c>
      <c r="B10" s="530" t="str">
        <f t="shared" si="1"/>
        <v>RR</v>
      </c>
      <c r="C10" s="530" t="str">
        <f t="shared" si="2"/>
        <v>TRE</v>
      </c>
      <c r="D10" s="48" t="s">
        <v>315</v>
      </c>
      <c r="E10" s="125">
        <v>193.05</v>
      </c>
      <c r="F10" s="126" t="s">
        <v>334</v>
      </c>
      <c r="G10" s="128"/>
      <c r="H10" s="126"/>
      <c r="I10" s="128"/>
      <c r="J10" s="126"/>
      <c r="K10" s="302">
        <v>17.7</v>
      </c>
      <c r="L10" s="126" t="s">
        <v>103</v>
      </c>
      <c r="M10" s="307"/>
      <c r="N10" s="126"/>
      <c r="O10" s="307"/>
      <c r="P10" s="126"/>
      <c r="Q10" s="125">
        <v>84.333299999999994</v>
      </c>
      <c r="R10" s="126" t="s">
        <v>568</v>
      </c>
      <c r="S10" s="128"/>
      <c r="T10" s="126"/>
      <c r="U10" s="128"/>
      <c r="V10" s="126"/>
      <c r="W10" s="125">
        <v>40</v>
      </c>
      <c r="X10" s="126" t="s">
        <v>651</v>
      </c>
      <c r="Y10" s="128"/>
      <c r="Z10" s="126"/>
      <c r="AA10" s="128"/>
      <c r="AB10" s="126"/>
      <c r="AC10" s="125">
        <v>3.7760161806000001</v>
      </c>
      <c r="AD10" s="46"/>
      <c r="AE10" s="46"/>
    </row>
    <row r="11" spans="1:31" ht="12.75" x14ac:dyDescent="0.35">
      <c r="A11" s="47" t="str">
        <f t="shared" si="0"/>
        <v>AgriGold A641-85 TRCRIB</v>
      </c>
      <c r="B11" s="529" t="str">
        <f t="shared" si="1"/>
        <v>RR</v>
      </c>
      <c r="C11" s="529" t="str">
        <f t="shared" si="2"/>
        <v>TRE</v>
      </c>
      <c r="D11" s="280" t="s">
        <v>518</v>
      </c>
      <c r="E11" s="281">
        <v>188.47</v>
      </c>
      <c r="F11" s="282" t="s">
        <v>334</v>
      </c>
      <c r="G11" s="283"/>
      <c r="H11" s="282"/>
      <c r="I11" s="283"/>
      <c r="J11" s="282"/>
      <c r="K11" s="298">
        <v>16.433299999999999</v>
      </c>
      <c r="L11" s="282" t="s">
        <v>578</v>
      </c>
      <c r="M11" s="301"/>
      <c r="N11" s="282"/>
      <c r="O11" s="301"/>
      <c r="P11" s="282"/>
      <c r="Q11" s="281">
        <v>85</v>
      </c>
      <c r="R11" s="282" t="s">
        <v>568</v>
      </c>
      <c r="S11" s="283"/>
      <c r="T11" s="282"/>
      <c r="U11" s="283"/>
      <c r="V11" s="282"/>
      <c r="W11" s="281">
        <v>41.666699999999999</v>
      </c>
      <c r="X11" s="282" t="s">
        <v>333</v>
      </c>
      <c r="Y11" s="283"/>
      <c r="Z11" s="282"/>
      <c r="AA11" s="283"/>
      <c r="AB11" s="282"/>
      <c r="AC11" s="281">
        <v>6.4832949308999996</v>
      </c>
      <c r="AD11" s="286"/>
      <c r="AE11" s="286"/>
    </row>
    <row r="12" spans="1:31" ht="12.75" x14ac:dyDescent="0.35">
      <c r="A12" s="280" t="str">
        <f t="shared" si="0"/>
        <v xml:space="preserve">Warren Seed DS 5250* </v>
      </c>
      <c r="B12" s="530" t="str">
        <f t="shared" si="1"/>
        <v>RR, LL</v>
      </c>
      <c r="C12" s="530" t="str">
        <f t="shared" si="2"/>
        <v>HX1,YGCB</v>
      </c>
      <c r="D12" s="280" t="s">
        <v>318</v>
      </c>
      <c r="E12" s="125">
        <v>186.22</v>
      </c>
      <c r="F12" s="126" t="s">
        <v>334</v>
      </c>
      <c r="G12" s="128"/>
      <c r="H12" s="126"/>
      <c r="I12" s="128"/>
      <c r="J12" s="126"/>
      <c r="K12" s="302">
        <v>16.866700000000002</v>
      </c>
      <c r="L12" s="126" t="s">
        <v>340</v>
      </c>
      <c r="M12" s="307"/>
      <c r="N12" s="126"/>
      <c r="O12" s="307"/>
      <c r="P12" s="126"/>
      <c r="Q12" s="125">
        <v>94</v>
      </c>
      <c r="R12" s="126" t="s">
        <v>103</v>
      </c>
      <c r="S12" s="128"/>
      <c r="T12" s="126"/>
      <c r="U12" s="128"/>
      <c r="V12" s="126"/>
      <c r="W12" s="125">
        <v>44.666699999999999</v>
      </c>
      <c r="X12" s="126" t="s">
        <v>104</v>
      </c>
      <c r="Y12" s="128"/>
      <c r="Z12" s="126"/>
      <c r="AA12" s="128"/>
      <c r="AB12" s="126"/>
      <c r="AC12" s="125">
        <v>2.7122192615</v>
      </c>
      <c r="AD12" s="46"/>
      <c r="AE12" s="46"/>
    </row>
    <row r="13" spans="1:31" ht="12.75" x14ac:dyDescent="0.35">
      <c r="A13" s="47" t="str">
        <f t="shared" si="0"/>
        <v xml:space="preserve">Dekalb DKC62-70 </v>
      </c>
      <c r="B13" s="529" t="str">
        <f t="shared" si="1"/>
        <v>RR</v>
      </c>
      <c r="C13" s="529" t="str">
        <f t="shared" si="2"/>
        <v>VT2P</v>
      </c>
      <c r="D13" s="280" t="s">
        <v>314</v>
      </c>
      <c r="E13" s="125">
        <v>183.59</v>
      </c>
      <c r="F13" s="126" t="s">
        <v>340</v>
      </c>
      <c r="G13" s="128"/>
      <c r="H13" s="126"/>
      <c r="I13" s="128"/>
      <c r="J13" s="126"/>
      <c r="K13" s="302">
        <v>17.066700000000001</v>
      </c>
      <c r="L13" s="126" t="s">
        <v>329</v>
      </c>
      <c r="M13" s="307"/>
      <c r="N13" s="126"/>
      <c r="O13" s="307"/>
      <c r="P13" s="126"/>
      <c r="Q13" s="125">
        <v>81</v>
      </c>
      <c r="R13" s="126" t="s">
        <v>14</v>
      </c>
      <c r="S13" s="128"/>
      <c r="T13" s="126"/>
      <c r="U13" s="128"/>
      <c r="V13" s="126"/>
      <c r="W13" s="125">
        <v>42.333300000000001</v>
      </c>
      <c r="X13" s="126" t="s">
        <v>334</v>
      </c>
      <c r="Y13" s="128"/>
      <c r="Z13" s="126"/>
      <c r="AA13" s="128"/>
      <c r="AB13" s="126"/>
      <c r="AC13" s="125">
        <v>1.2987012987</v>
      </c>
      <c r="AD13" s="46"/>
      <c r="AE13" s="46"/>
    </row>
    <row r="14" spans="1:31" ht="12.75" x14ac:dyDescent="0.35">
      <c r="A14" s="513" t="str">
        <f t="shared" si="0"/>
        <v>Progeny 1912 VT2P</v>
      </c>
      <c r="B14" s="528" t="str">
        <f t="shared" si="1"/>
        <v>RR</v>
      </c>
      <c r="C14" s="528" t="str">
        <f t="shared" si="2"/>
        <v>VT2P</v>
      </c>
      <c r="D14" s="48" t="s">
        <v>515</v>
      </c>
      <c r="E14" s="281">
        <v>183.54</v>
      </c>
      <c r="F14" s="282" t="s">
        <v>340</v>
      </c>
      <c r="G14" s="283"/>
      <c r="H14" s="282"/>
      <c r="I14" s="283"/>
      <c r="J14" s="282"/>
      <c r="K14" s="298">
        <v>15.966699999999999</v>
      </c>
      <c r="L14" s="282" t="s">
        <v>647</v>
      </c>
      <c r="M14" s="301"/>
      <c r="N14" s="282"/>
      <c r="O14" s="301"/>
      <c r="P14" s="282"/>
      <c r="Q14" s="281">
        <v>88.333299999999994</v>
      </c>
      <c r="R14" s="282" t="s">
        <v>329</v>
      </c>
      <c r="S14" s="283"/>
      <c r="T14" s="282"/>
      <c r="U14" s="283"/>
      <c r="V14" s="282"/>
      <c r="W14" s="281">
        <v>42</v>
      </c>
      <c r="X14" s="282" t="s">
        <v>334</v>
      </c>
      <c r="Y14" s="283"/>
      <c r="Z14" s="282"/>
      <c r="AA14" s="283"/>
      <c r="AB14" s="282"/>
      <c r="AC14" s="281">
        <v>0.47281323879999998</v>
      </c>
      <c r="AD14" s="286"/>
      <c r="AE14" s="286"/>
    </row>
    <row r="15" spans="1:31" ht="12.75" x14ac:dyDescent="0.35">
      <c r="A15" s="280" t="str">
        <f t="shared" si="0"/>
        <v xml:space="preserve">Dyna-Gro D50VC09 </v>
      </c>
      <c r="B15" s="530" t="str">
        <f t="shared" si="1"/>
        <v>RR</v>
      </c>
      <c r="C15" s="530" t="str">
        <f t="shared" si="2"/>
        <v>VT2P</v>
      </c>
      <c r="D15" s="48" t="s">
        <v>316</v>
      </c>
      <c r="E15" s="125">
        <v>183.06</v>
      </c>
      <c r="F15" s="126" t="s">
        <v>340</v>
      </c>
      <c r="G15" s="128"/>
      <c r="H15" s="126"/>
      <c r="I15" s="128"/>
      <c r="J15" s="126"/>
      <c r="K15" s="302">
        <v>15.666700000000001</v>
      </c>
      <c r="L15" s="126" t="s">
        <v>573</v>
      </c>
      <c r="M15" s="307"/>
      <c r="N15" s="126"/>
      <c r="O15" s="307"/>
      <c r="P15" s="126"/>
      <c r="Q15" s="125">
        <v>90.333299999999994</v>
      </c>
      <c r="R15" s="126" t="s">
        <v>329</v>
      </c>
      <c r="S15" s="128"/>
      <c r="T15" s="126"/>
      <c r="U15" s="128"/>
      <c r="V15" s="126"/>
      <c r="W15" s="125">
        <v>43.666699999999999</v>
      </c>
      <c r="X15" s="126" t="s">
        <v>328</v>
      </c>
      <c r="Y15" s="128"/>
      <c r="Z15" s="126"/>
      <c r="AA15" s="128"/>
      <c r="AB15" s="126"/>
      <c r="AC15" s="125">
        <v>0.4246284501</v>
      </c>
      <c r="AD15" s="46"/>
      <c r="AE15" s="46"/>
    </row>
    <row r="16" spans="1:31" ht="12.75" x14ac:dyDescent="0.35">
      <c r="A16" s="513" t="str">
        <f t="shared" si="0"/>
        <v>Progeny 2008 VT2P</v>
      </c>
      <c r="B16" s="528" t="str">
        <f t="shared" si="1"/>
        <v>RR</v>
      </c>
      <c r="C16" s="528" t="str">
        <f t="shared" si="2"/>
        <v>VT2P</v>
      </c>
      <c r="D16" s="48" t="s">
        <v>516</v>
      </c>
      <c r="E16" s="125">
        <v>181.54</v>
      </c>
      <c r="F16" s="126" t="s">
        <v>340</v>
      </c>
      <c r="G16" s="128"/>
      <c r="H16" s="126"/>
      <c r="I16" s="128"/>
      <c r="J16" s="126"/>
      <c r="K16" s="302">
        <v>15.533300000000001</v>
      </c>
      <c r="L16" s="126" t="s">
        <v>649</v>
      </c>
      <c r="M16" s="307"/>
      <c r="N16" s="126"/>
      <c r="O16" s="307"/>
      <c r="P16" s="126"/>
      <c r="Q16" s="125">
        <v>85.666700000000006</v>
      </c>
      <c r="R16" s="126" t="s">
        <v>340</v>
      </c>
      <c r="S16" s="128"/>
      <c r="T16" s="126"/>
      <c r="U16" s="128"/>
      <c r="V16" s="126"/>
      <c r="W16" s="125">
        <v>38.666699999999999</v>
      </c>
      <c r="X16" s="126" t="s">
        <v>647</v>
      </c>
      <c r="Y16" s="128"/>
      <c r="Z16" s="126"/>
      <c r="AA16" s="128"/>
      <c r="AB16" s="126"/>
      <c r="AC16" s="125">
        <v>0.27322404369999997</v>
      </c>
      <c r="AD16" s="46"/>
      <c r="AE16" s="46"/>
    </row>
    <row r="17" spans="1:31" ht="12.75" x14ac:dyDescent="0.35">
      <c r="A17" s="513" t="str">
        <f t="shared" si="0"/>
        <v xml:space="preserve">Dyna-Gro D52VC63 </v>
      </c>
      <c r="B17" s="528" t="str">
        <f t="shared" si="1"/>
        <v>RR</v>
      </c>
      <c r="C17" s="528" t="str">
        <f t="shared" si="2"/>
        <v>VT2P</v>
      </c>
      <c r="D17" s="511" t="s">
        <v>514</v>
      </c>
      <c r="E17" s="125">
        <v>181.27</v>
      </c>
      <c r="F17" s="572" t="s">
        <v>340</v>
      </c>
      <c r="G17" s="574"/>
      <c r="H17" s="572"/>
      <c r="I17" s="574"/>
      <c r="J17" s="572"/>
      <c r="K17" s="302">
        <v>17.399999999999999</v>
      </c>
      <c r="L17" s="572" t="s">
        <v>104</v>
      </c>
      <c r="M17" s="587"/>
      <c r="N17" s="572"/>
      <c r="O17" s="587"/>
      <c r="P17" s="572"/>
      <c r="Q17" s="125">
        <v>88.666700000000006</v>
      </c>
      <c r="R17" s="572" t="s">
        <v>329</v>
      </c>
      <c r="S17" s="574"/>
      <c r="T17" s="572"/>
      <c r="U17" s="574"/>
      <c r="V17" s="572"/>
      <c r="W17" s="125">
        <v>42.666699999999999</v>
      </c>
      <c r="X17" s="572" t="s">
        <v>329</v>
      </c>
      <c r="Y17" s="574"/>
      <c r="Z17" s="572"/>
      <c r="AA17" s="574"/>
      <c r="AB17" s="572"/>
      <c r="AC17" s="125">
        <v>1.0495448876</v>
      </c>
      <c r="AD17" s="595"/>
      <c r="AE17" s="595"/>
    </row>
    <row r="18" spans="1:31" ht="12.75" x14ac:dyDescent="0.35">
      <c r="A18" s="280" t="str">
        <f t="shared" si="0"/>
        <v xml:space="preserve">Dekalb DKC59-82 </v>
      </c>
      <c r="B18" s="530" t="str">
        <f t="shared" si="1"/>
        <v>RR</v>
      </c>
      <c r="C18" s="530" t="str">
        <f t="shared" si="2"/>
        <v>VT2P</v>
      </c>
      <c r="D18" s="48" t="s">
        <v>520</v>
      </c>
      <c r="E18" s="281">
        <v>179.82</v>
      </c>
      <c r="F18" s="282" t="s">
        <v>340</v>
      </c>
      <c r="G18" s="283"/>
      <c r="H18" s="282"/>
      <c r="I18" s="283"/>
      <c r="J18" s="282"/>
      <c r="K18" s="298">
        <v>15.6333</v>
      </c>
      <c r="L18" s="282" t="s">
        <v>573</v>
      </c>
      <c r="M18" s="301"/>
      <c r="N18" s="282"/>
      <c r="O18" s="301"/>
      <c r="P18" s="282"/>
      <c r="Q18" s="281">
        <v>84.333299999999994</v>
      </c>
      <c r="R18" s="282" t="s">
        <v>568</v>
      </c>
      <c r="S18" s="283"/>
      <c r="T18" s="282"/>
      <c r="U18" s="283"/>
      <c r="V18" s="282"/>
      <c r="W18" s="281">
        <v>38</v>
      </c>
      <c r="X18" s="282" t="s">
        <v>653</v>
      </c>
      <c r="Y18" s="283"/>
      <c r="Z18" s="282"/>
      <c r="AA18" s="283"/>
      <c r="AB18" s="282"/>
      <c r="AC18" s="281">
        <v>0.24691358020000001</v>
      </c>
      <c r="AD18" s="286"/>
      <c r="AE18" s="286"/>
    </row>
    <row r="19" spans="1:31" ht="12.75" x14ac:dyDescent="0.35">
      <c r="A19" s="47" t="str">
        <f t="shared" si="0"/>
        <v xml:space="preserve">Dyna-Gro D53TC23 </v>
      </c>
      <c r="B19" s="529" t="str">
        <f t="shared" si="1"/>
        <v>RR</v>
      </c>
      <c r="C19" s="529" t="str">
        <f t="shared" si="2"/>
        <v>TRE</v>
      </c>
      <c r="D19" s="48" t="s">
        <v>522</v>
      </c>
      <c r="E19" s="125">
        <v>178.41</v>
      </c>
      <c r="F19" s="126" t="s">
        <v>340</v>
      </c>
      <c r="G19" s="128"/>
      <c r="H19" s="126"/>
      <c r="I19" s="128"/>
      <c r="J19" s="126"/>
      <c r="K19" s="302">
        <v>16.2</v>
      </c>
      <c r="L19" s="126" t="s">
        <v>583</v>
      </c>
      <c r="M19" s="307"/>
      <c r="N19" s="126"/>
      <c r="O19" s="307"/>
      <c r="P19" s="126"/>
      <c r="Q19" s="125">
        <v>86</v>
      </c>
      <c r="R19" s="126" t="s">
        <v>340</v>
      </c>
      <c r="S19" s="128"/>
      <c r="T19" s="126"/>
      <c r="U19" s="128"/>
      <c r="V19" s="126"/>
      <c r="W19" s="125">
        <v>40</v>
      </c>
      <c r="X19" s="126" t="s">
        <v>651</v>
      </c>
      <c r="Y19" s="128"/>
      <c r="Z19" s="126"/>
      <c r="AA19" s="128"/>
      <c r="AB19" s="126"/>
      <c r="AC19" s="125">
        <v>0.23474178400000001</v>
      </c>
      <c r="AD19" s="46"/>
      <c r="AE19" s="46"/>
    </row>
    <row r="20" spans="1:31" ht="12.75" x14ac:dyDescent="0.35">
      <c r="A20" s="47" t="str">
        <f t="shared" si="0"/>
        <v>Progeny 2012 VT2P</v>
      </c>
      <c r="B20" s="529" t="str">
        <f t="shared" si="1"/>
        <v>RR</v>
      </c>
      <c r="C20" s="529" t="str">
        <f t="shared" si="2"/>
        <v>VT2P</v>
      </c>
      <c r="D20" s="280" t="s">
        <v>223</v>
      </c>
      <c r="E20" s="281">
        <v>177.82</v>
      </c>
      <c r="F20" s="282" t="s">
        <v>340</v>
      </c>
      <c r="G20" s="283"/>
      <c r="H20" s="282"/>
      <c r="I20" s="283"/>
      <c r="J20" s="282"/>
      <c r="K20" s="298">
        <v>16.8</v>
      </c>
      <c r="L20" s="282" t="s">
        <v>340</v>
      </c>
      <c r="M20" s="301"/>
      <c r="N20" s="282"/>
      <c r="O20" s="301"/>
      <c r="P20" s="282"/>
      <c r="Q20" s="281">
        <v>85</v>
      </c>
      <c r="R20" s="282" t="s">
        <v>568</v>
      </c>
      <c r="S20" s="283"/>
      <c r="T20" s="282"/>
      <c r="U20" s="283"/>
      <c r="V20" s="282"/>
      <c r="W20" s="281">
        <v>38.666699999999999</v>
      </c>
      <c r="X20" s="282" t="s">
        <v>647</v>
      </c>
      <c r="Y20" s="283"/>
      <c r="Z20" s="282"/>
      <c r="AA20" s="283"/>
      <c r="AB20" s="282"/>
      <c r="AC20" s="281">
        <v>1.1990407674000001</v>
      </c>
      <c r="AD20" s="286"/>
      <c r="AE20" s="286"/>
    </row>
    <row r="21" spans="1:31" ht="12.75" x14ac:dyDescent="0.35">
      <c r="A21" s="47" t="str">
        <f t="shared" si="0"/>
        <v xml:space="preserve">Warren Seed DS 4878* </v>
      </c>
      <c r="B21" s="529" t="str">
        <f t="shared" si="1"/>
        <v>RR, LL</v>
      </c>
      <c r="C21" s="529" t="str">
        <f t="shared" si="2"/>
        <v>HX1,YGCB</v>
      </c>
      <c r="D21" s="280" t="s">
        <v>317</v>
      </c>
      <c r="E21" s="281">
        <v>175.75</v>
      </c>
      <c r="F21" s="282" t="s">
        <v>333</v>
      </c>
      <c r="G21" s="283"/>
      <c r="H21" s="282"/>
      <c r="I21" s="283"/>
      <c r="J21" s="282"/>
      <c r="K21" s="298">
        <v>15.7333</v>
      </c>
      <c r="L21" s="282" t="s">
        <v>573</v>
      </c>
      <c r="M21" s="301"/>
      <c r="N21" s="282"/>
      <c r="O21" s="301"/>
      <c r="P21" s="282"/>
      <c r="Q21" s="281">
        <v>84.333299999999994</v>
      </c>
      <c r="R21" s="282" t="s">
        <v>568</v>
      </c>
      <c r="S21" s="283"/>
      <c r="T21" s="282"/>
      <c r="U21" s="283"/>
      <c r="V21" s="282"/>
      <c r="W21" s="281">
        <v>40.666699999999999</v>
      </c>
      <c r="X21" s="282" t="s">
        <v>652</v>
      </c>
      <c r="Y21" s="283"/>
      <c r="Z21" s="282"/>
      <c r="AA21" s="283"/>
      <c r="AB21" s="282"/>
      <c r="AC21" s="281">
        <v>0.46296296300000001</v>
      </c>
      <c r="AD21" s="286"/>
      <c r="AE21" s="286"/>
    </row>
    <row r="22" spans="1:31" ht="12.75" x14ac:dyDescent="0.35">
      <c r="A22" s="280" t="str">
        <f t="shared" si="0"/>
        <v>Revere 1307 TC</v>
      </c>
      <c r="B22" s="530" t="str">
        <f t="shared" si="1"/>
        <v>RR</v>
      </c>
      <c r="C22" s="530" t="str">
        <f t="shared" si="2"/>
        <v>TRE</v>
      </c>
      <c r="D22" s="280" t="s">
        <v>221</v>
      </c>
      <c r="E22" s="125">
        <v>173.26</v>
      </c>
      <c r="F22" s="126" t="s">
        <v>578</v>
      </c>
      <c r="G22" s="128"/>
      <c r="H22" s="126"/>
      <c r="I22" s="128"/>
      <c r="J22" s="126"/>
      <c r="K22" s="302">
        <v>16.2</v>
      </c>
      <c r="L22" s="126" t="s">
        <v>583</v>
      </c>
      <c r="M22" s="307"/>
      <c r="N22" s="126"/>
      <c r="O22" s="307"/>
      <c r="P22" s="126"/>
      <c r="Q22" s="125">
        <v>84</v>
      </c>
      <c r="R22" s="126" t="s">
        <v>330</v>
      </c>
      <c r="S22" s="128"/>
      <c r="T22" s="126"/>
      <c r="U22" s="128"/>
      <c r="V22" s="126"/>
      <c r="W22" s="125">
        <v>41</v>
      </c>
      <c r="X22" s="126" t="s">
        <v>580</v>
      </c>
      <c r="Y22" s="128"/>
      <c r="Z22" s="126"/>
      <c r="AA22" s="128"/>
      <c r="AB22" s="126"/>
      <c r="AC22" s="125">
        <v>2.5126540827000001</v>
      </c>
      <c r="AD22" s="46"/>
      <c r="AE22" s="46"/>
    </row>
    <row r="23" spans="1:31" ht="12.75" x14ac:dyDescent="0.35">
      <c r="A23" s="47" t="str">
        <f t="shared" si="0"/>
        <v>Revere 0918 VT2P</v>
      </c>
      <c r="B23" s="529" t="str">
        <f t="shared" si="1"/>
        <v>RR</v>
      </c>
      <c r="C23" s="529" t="str">
        <f t="shared" si="2"/>
        <v>VT2P</v>
      </c>
      <c r="D23" s="280" t="s">
        <v>523</v>
      </c>
      <c r="E23" s="125">
        <v>172.07</v>
      </c>
      <c r="F23" s="126" t="s">
        <v>569</v>
      </c>
      <c r="G23" s="128"/>
      <c r="H23" s="126"/>
      <c r="I23" s="128"/>
      <c r="J23" s="126"/>
      <c r="K23" s="302">
        <v>15.2</v>
      </c>
      <c r="L23" s="126" t="s">
        <v>650</v>
      </c>
      <c r="M23" s="307"/>
      <c r="N23" s="126"/>
      <c r="O23" s="307"/>
      <c r="P23" s="126"/>
      <c r="Q23" s="125">
        <v>81</v>
      </c>
      <c r="R23" s="126" t="s">
        <v>14</v>
      </c>
      <c r="S23" s="128"/>
      <c r="T23" s="126"/>
      <c r="U23" s="128"/>
      <c r="V23" s="126"/>
      <c r="W23" s="125">
        <v>39.333300000000001</v>
      </c>
      <c r="X23" s="126" t="s">
        <v>654</v>
      </c>
      <c r="Y23" s="128"/>
      <c r="Z23" s="126"/>
      <c r="AA23" s="128"/>
      <c r="AB23" s="126"/>
      <c r="AC23" s="125">
        <v>0</v>
      </c>
      <c r="AD23" s="46"/>
      <c r="AE23" s="46"/>
    </row>
    <row r="24" spans="1:31" ht="12.75" x14ac:dyDescent="0.35">
      <c r="A24" s="47" t="str">
        <f t="shared" si="0"/>
        <v>Warren Seed DS 5383</v>
      </c>
      <c r="B24" s="529" t="str">
        <f t="shared" si="1"/>
        <v>RR, LL </v>
      </c>
      <c r="C24" s="529" t="str">
        <f t="shared" si="2"/>
        <v>HX1,YGCB</v>
      </c>
      <c r="D24" s="280" t="s">
        <v>525</v>
      </c>
      <c r="E24" s="281">
        <v>167.19</v>
      </c>
      <c r="F24" s="282" t="s">
        <v>465</v>
      </c>
      <c r="G24" s="283"/>
      <c r="H24" s="282"/>
      <c r="I24" s="283"/>
      <c r="J24" s="282"/>
      <c r="K24" s="298">
        <v>17.2</v>
      </c>
      <c r="L24" s="282" t="s">
        <v>328</v>
      </c>
      <c r="M24" s="301"/>
      <c r="N24" s="282"/>
      <c r="O24" s="301"/>
      <c r="P24" s="282"/>
      <c r="Q24" s="281">
        <v>85.333299999999994</v>
      </c>
      <c r="R24" s="282" t="s">
        <v>568</v>
      </c>
      <c r="S24" s="283"/>
      <c r="T24" s="282"/>
      <c r="U24" s="283"/>
      <c r="V24" s="282"/>
      <c r="W24" s="281">
        <v>37.666699999999999</v>
      </c>
      <c r="X24" s="282" t="s">
        <v>655</v>
      </c>
      <c r="Y24" s="283"/>
      <c r="Z24" s="282"/>
      <c r="AA24" s="283"/>
      <c r="AB24" s="282"/>
      <c r="AC24" s="281">
        <v>0.2824858757</v>
      </c>
      <c r="AD24" s="286"/>
      <c r="AE24" s="286"/>
    </row>
    <row r="25" spans="1:31" ht="12.75" x14ac:dyDescent="0.35">
      <c r="A25" s="47" t="str">
        <f t="shared" si="0"/>
        <v xml:space="preserve">Warren Seed DS 5095 </v>
      </c>
      <c r="B25" s="529" t="str">
        <f t="shared" si="1"/>
        <v>RR, LL </v>
      </c>
      <c r="C25" s="529" t="str">
        <f t="shared" si="2"/>
        <v>HX1,YGCB</v>
      </c>
      <c r="D25" s="280" t="s">
        <v>524</v>
      </c>
      <c r="E25" s="125">
        <v>140.08000000000001</v>
      </c>
      <c r="F25" s="126" t="s">
        <v>464</v>
      </c>
      <c r="G25" s="128"/>
      <c r="H25" s="126"/>
      <c r="I25" s="128"/>
      <c r="J25" s="126"/>
      <c r="K25" s="302">
        <v>17</v>
      </c>
      <c r="L25" s="126" t="s">
        <v>334</v>
      </c>
      <c r="M25" s="307"/>
      <c r="N25" s="126"/>
      <c r="O25" s="307"/>
      <c r="P25" s="126"/>
      <c r="Q25" s="125">
        <v>84.333299999999994</v>
      </c>
      <c r="R25" s="126" t="s">
        <v>568</v>
      </c>
      <c r="S25" s="128"/>
      <c r="T25" s="126"/>
      <c r="U25" s="128"/>
      <c r="V25" s="126"/>
      <c r="W25" s="125">
        <v>41</v>
      </c>
      <c r="X25" s="126" t="s">
        <v>580</v>
      </c>
      <c r="Y25" s="128"/>
      <c r="Z25" s="126"/>
      <c r="AA25" s="128"/>
      <c r="AB25" s="126"/>
      <c r="AC25" s="125">
        <v>0.4662004662</v>
      </c>
      <c r="AD25" s="46"/>
      <c r="AE25" s="46"/>
    </row>
    <row r="26" spans="1:31" ht="12.75" customHeight="1" x14ac:dyDescent="0.4">
      <c r="A26" s="67" t="s">
        <v>16</v>
      </c>
      <c r="B26" s="67"/>
      <c r="C26" s="67"/>
      <c r="D26" s="66"/>
      <c r="E26" s="154">
        <v>185.14</v>
      </c>
      <c r="F26" s="138"/>
      <c r="G26" s="163"/>
      <c r="H26" s="138"/>
      <c r="I26" s="163"/>
      <c r="J26" s="184"/>
      <c r="K26" s="167">
        <v>16.2714</v>
      </c>
      <c r="L26" s="138"/>
      <c r="M26" s="174"/>
      <c r="N26" s="138"/>
      <c r="O26" s="174"/>
      <c r="P26" s="184"/>
      <c r="Q26" s="154">
        <v>86.555599999999998</v>
      </c>
      <c r="R26" s="138"/>
      <c r="S26" s="163"/>
      <c r="T26" s="138"/>
      <c r="U26" s="163"/>
      <c r="V26" s="184"/>
      <c r="W26" s="154">
        <v>41.142899999999997</v>
      </c>
      <c r="X26" s="138"/>
      <c r="Y26" s="163"/>
      <c r="Z26" s="138"/>
      <c r="AA26" s="163"/>
      <c r="AB26" s="184"/>
      <c r="AC26" s="106">
        <v>2.04</v>
      </c>
      <c r="AD26" s="105"/>
      <c r="AE26" s="105"/>
    </row>
    <row r="27" spans="1:31" ht="12.75" customHeight="1" x14ac:dyDescent="0.4">
      <c r="A27" s="49" t="s">
        <v>90</v>
      </c>
      <c r="B27" s="49"/>
      <c r="C27" s="49"/>
      <c r="D27" s="52"/>
      <c r="E27" s="155">
        <v>12.8674</v>
      </c>
      <c r="F27" s="139"/>
      <c r="G27" s="164"/>
      <c r="H27" s="139"/>
      <c r="I27" s="164"/>
      <c r="J27" s="185"/>
      <c r="K27" s="168">
        <v>0.28010000000000002</v>
      </c>
      <c r="L27" s="139"/>
      <c r="M27" s="175"/>
      <c r="N27" s="139"/>
      <c r="O27" s="175"/>
      <c r="P27" s="185"/>
      <c r="Q27" s="155">
        <v>2.5312999999999999</v>
      </c>
      <c r="R27" s="139"/>
      <c r="S27" s="164"/>
      <c r="T27" s="139"/>
      <c r="U27" s="164"/>
      <c r="V27" s="185"/>
      <c r="W27" s="155">
        <v>1.2323</v>
      </c>
      <c r="X27" s="139"/>
      <c r="Y27" s="164"/>
      <c r="Z27" s="139"/>
      <c r="AA27" s="164"/>
      <c r="AB27" s="185"/>
      <c r="AC27" s="104">
        <v>1.5</v>
      </c>
      <c r="AD27" s="103"/>
      <c r="AE27" s="103"/>
    </row>
    <row r="28" spans="1:31" ht="12.75" customHeight="1" x14ac:dyDescent="0.5">
      <c r="A28" s="50" t="s">
        <v>56</v>
      </c>
      <c r="B28" s="535"/>
      <c r="C28" s="535"/>
      <c r="D28" s="28"/>
      <c r="E28" s="156">
        <v>36.392699999999998</v>
      </c>
      <c r="F28" s="140"/>
      <c r="G28" s="165"/>
      <c r="H28" s="140"/>
      <c r="I28" s="165"/>
      <c r="J28" s="186"/>
      <c r="K28" s="169">
        <v>0.80064000000000002</v>
      </c>
      <c r="L28" s="140"/>
      <c r="M28" s="176"/>
      <c r="N28" s="140"/>
      <c r="O28" s="176"/>
      <c r="P28" s="186"/>
      <c r="Q28" s="156">
        <v>6.5548099999999998</v>
      </c>
      <c r="R28" s="140"/>
      <c r="S28" s="165"/>
      <c r="T28" s="140"/>
      <c r="U28" s="165"/>
      <c r="V28" s="186"/>
      <c r="W28" s="156">
        <v>3.3199900000000002</v>
      </c>
      <c r="X28" s="140"/>
      <c r="Y28" s="165"/>
      <c r="Z28" s="140"/>
      <c r="AA28" s="165"/>
      <c r="AB28" s="186"/>
      <c r="AC28" s="101" t="s">
        <v>577</v>
      </c>
      <c r="AD28" s="102"/>
      <c r="AE28" s="102"/>
    </row>
    <row r="29" spans="1:31" ht="12.75" customHeight="1" thickBot="1" x14ac:dyDescent="0.45">
      <c r="A29" s="220" t="s">
        <v>91</v>
      </c>
      <c r="B29" s="553"/>
      <c r="C29" s="553"/>
      <c r="D29" s="216"/>
      <c r="E29" s="177">
        <v>11.911666178999999</v>
      </c>
      <c r="F29" s="151"/>
      <c r="G29" s="182"/>
      <c r="H29" s="151"/>
      <c r="I29" s="182"/>
      <c r="J29" s="187"/>
      <c r="K29" s="221">
        <v>2.9817732666999999</v>
      </c>
      <c r="L29" s="151"/>
      <c r="M29" s="222"/>
      <c r="N29" s="151"/>
      <c r="O29" s="222"/>
      <c r="P29" s="187"/>
      <c r="Q29" s="177">
        <v>4.5891047321</v>
      </c>
      <c r="R29" s="151"/>
      <c r="S29" s="182"/>
      <c r="T29" s="151"/>
      <c r="U29" s="182"/>
      <c r="V29" s="187"/>
      <c r="W29" s="177">
        <v>4.8899606885000004</v>
      </c>
      <c r="X29" s="151"/>
      <c r="Y29" s="182"/>
      <c r="Z29" s="151"/>
      <c r="AA29" s="182"/>
      <c r="AB29" s="187"/>
      <c r="AC29" s="223" t="s">
        <v>577</v>
      </c>
      <c r="AD29" s="224"/>
      <c r="AE29" s="224"/>
    </row>
    <row r="30" spans="1:31" s="1" customFormat="1" x14ac:dyDescent="0.4">
      <c r="A30" s="6"/>
      <c r="B30" s="7"/>
      <c r="C30" s="7"/>
      <c r="D30" s="6"/>
      <c r="E30" s="158"/>
      <c r="F30" s="134"/>
      <c r="G30" s="158"/>
      <c r="H30" s="134"/>
      <c r="I30" s="158"/>
      <c r="J30" s="134"/>
      <c r="K30" s="170">
        <v>0.66842000000000001</v>
      </c>
      <c r="L30" s="142"/>
      <c r="M30" s="170">
        <v>0.62283999999999995</v>
      </c>
      <c r="N30" s="142"/>
      <c r="O30" s="170">
        <v>0.44897999999999999</v>
      </c>
      <c r="P30" s="142"/>
      <c r="Q30" s="171">
        <v>3.82694</v>
      </c>
      <c r="R30" s="65"/>
      <c r="S30" s="171">
        <v>3.2024599999999999</v>
      </c>
      <c r="T30" s="65"/>
      <c r="U30" s="171">
        <v>2.7566700000000002</v>
      </c>
      <c r="V30" s="65"/>
      <c r="W30" s="178">
        <v>3.0762900000000002</v>
      </c>
      <c r="X30" s="148"/>
      <c r="Y30" s="178">
        <v>2.2967</v>
      </c>
      <c r="Z30" s="148"/>
      <c r="AA30" s="178">
        <v>2.0331399999999999</v>
      </c>
      <c r="AB30" s="148"/>
      <c r="AC30" s="10"/>
      <c r="AD30" s="10"/>
      <c r="AE30" s="10"/>
    </row>
    <row r="31" spans="1:31" s="1" customFormat="1" x14ac:dyDescent="0.4">
      <c r="A31" s="9"/>
      <c r="B31" s="7"/>
      <c r="C31" s="7"/>
      <c r="D31" s="6"/>
      <c r="E31" s="61"/>
      <c r="F31" s="64"/>
      <c r="G31" s="61"/>
      <c r="H31" s="64"/>
      <c r="I31" s="61"/>
      <c r="J31" s="64"/>
      <c r="K31" s="171"/>
      <c r="L31" s="65"/>
      <c r="M31" s="171"/>
      <c r="N31" s="65"/>
      <c r="O31" s="171"/>
      <c r="P31" s="65"/>
      <c r="Q31" s="178"/>
      <c r="R31" s="148"/>
      <c r="S31" s="178"/>
      <c r="T31" s="148"/>
      <c r="U31" s="178"/>
      <c r="V31" s="148"/>
      <c r="W31" s="171"/>
      <c r="X31" s="65"/>
      <c r="Y31" s="171"/>
      <c r="Z31" s="65"/>
      <c r="AA31" s="171"/>
      <c r="AB31" s="65"/>
      <c r="AC31" s="3"/>
      <c r="AD31" s="3"/>
      <c r="AE31" s="3"/>
    </row>
    <row r="32" spans="1:31" s="1" customFormat="1" x14ac:dyDescent="0.4">
      <c r="A32" s="9"/>
      <c r="B32" s="7"/>
      <c r="C32" s="7"/>
      <c r="D32" s="6"/>
      <c r="E32" s="61"/>
      <c r="F32" s="64"/>
      <c r="G32" s="61"/>
      <c r="H32" s="64"/>
      <c r="I32" s="61"/>
      <c r="J32" s="64"/>
      <c r="K32" s="171"/>
      <c r="L32" s="65"/>
      <c r="M32" s="171"/>
      <c r="N32" s="65"/>
      <c r="O32" s="171"/>
      <c r="P32" s="65"/>
      <c r="Q32" s="179"/>
      <c r="R32" s="7"/>
      <c r="S32" s="179"/>
      <c r="T32" s="7"/>
      <c r="U32" s="179"/>
      <c r="V32" s="7"/>
      <c r="W32" s="171"/>
      <c r="X32" s="65"/>
      <c r="Y32" s="171"/>
      <c r="Z32" s="65"/>
      <c r="AA32" s="171"/>
      <c r="AB32" s="65"/>
      <c r="AC32" s="3"/>
      <c r="AD32" s="3"/>
      <c r="AE32" s="3"/>
    </row>
    <row r="33" spans="1:31" s="1" customFormat="1" x14ac:dyDescent="0.4">
      <c r="A33" s="9"/>
      <c r="B33" s="7"/>
      <c r="C33" s="7"/>
      <c r="D33" s="6"/>
      <c r="E33" s="61"/>
      <c r="F33" s="64"/>
      <c r="G33" s="61"/>
      <c r="H33" s="64"/>
      <c r="I33" s="61"/>
      <c r="J33" s="64"/>
      <c r="K33" s="171"/>
      <c r="L33" s="65"/>
      <c r="M33" s="171"/>
      <c r="N33" s="65"/>
      <c r="O33" s="171"/>
      <c r="P33" s="65"/>
      <c r="Q33" s="171"/>
      <c r="R33" s="65"/>
      <c r="S33" s="171"/>
      <c r="T33" s="65"/>
      <c r="U33" s="171"/>
      <c r="V33" s="65"/>
      <c r="W33" s="171"/>
      <c r="X33" s="65"/>
      <c r="Y33" s="171"/>
      <c r="Z33" s="65"/>
      <c r="AA33" s="171"/>
      <c r="AB33" s="65"/>
      <c r="AC33" s="3"/>
      <c r="AD33" s="3"/>
      <c r="AE33" s="3"/>
    </row>
    <row r="34" spans="1:31" s="1" customFormat="1" x14ac:dyDescent="0.4">
      <c r="A34" s="9"/>
      <c r="B34" s="7"/>
      <c r="C34" s="7"/>
      <c r="D34" s="6"/>
      <c r="E34" s="61"/>
      <c r="F34" s="64"/>
      <c r="G34" s="61"/>
      <c r="H34" s="64"/>
      <c r="I34" s="61"/>
      <c r="J34" s="64"/>
      <c r="K34" s="171"/>
      <c r="L34" s="65"/>
      <c r="M34" s="171"/>
      <c r="N34" s="65"/>
      <c r="O34" s="171"/>
      <c r="P34" s="65"/>
      <c r="Q34" s="171"/>
      <c r="R34" s="65"/>
      <c r="S34" s="171"/>
      <c r="T34" s="65"/>
      <c r="U34" s="171"/>
      <c r="V34" s="65"/>
      <c r="W34" s="171"/>
      <c r="X34" s="65"/>
      <c r="Y34" s="171"/>
      <c r="Z34" s="65"/>
      <c r="AA34" s="171"/>
      <c r="AB34" s="65"/>
      <c r="AC34" s="3"/>
      <c r="AD34" s="3"/>
      <c r="AE34" s="3"/>
    </row>
    <row r="35" spans="1:31" s="1" customFormat="1" x14ac:dyDescent="0.4">
      <c r="A35" s="9"/>
      <c r="B35" s="7"/>
      <c r="C35" s="7"/>
      <c r="D35" s="6"/>
      <c r="E35" s="61"/>
      <c r="F35" s="64"/>
      <c r="G35" s="61"/>
      <c r="H35" s="64"/>
      <c r="I35" s="61"/>
      <c r="J35" s="64"/>
      <c r="K35" s="171"/>
      <c r="L35" s="65"/>
      <c r="M35" s="171"/>
      <c r="N35" s="65"/>
      <c r="O35" s="171"/>
      <c r="P35" s="65"/>
      <c r="Q35" s="171"/>
      <c r="R35" s="65"/>
      <c r="S35" s="171"/>
      <c r="T35" s="65"/>
      <c r="U35" s="171"/>
      <c r="V35" s="65"/>
      <c r="W35" s="171"/>
      <c r="X35" s="65"/>
      <c r="Y35" s="171"/>
      <c r="Z35" s="65"/>
      <c r="AA35" s="171"/>
      <c r="AB35" s="65"/>
      <c r="AC35" s="3"/>
      <c r="AD35" s="3"/>
      <c r="AE35" s="3"/>
    </row>
    <row r="36" spans="1:31" s="1" customFormat="1" x14ac:dyDescent="0.4">
      <c r="A36" s="9"/>
      <c r="B36" s="7"/>
      <c r="C36" s="7"/>
      <c r="D36" s="6"/>
      <c r="E36" s="61"/>
      <c r="F36" s="64"/>
      <c r="G36" s="61"/>
      <c r="H36" s="64"/>
      <c r="I36" s="61"/>
      <c r="J36" s="64"/>
      <c r="K36" s="171"/>
      <c r="L36" s="65"/>
      <c r="M36" s="171"/>
      <c r="N36" s="65"/>
      <c r="O36" s="171"/>
      <c r="P36" s="65"/>
      <c r="Q36" s="171"/>
      <c r="R36" s="65"/>
      <c r="S36" s="171"/>
      <c r="T36" s="65"/>
      <c r="U36" s="171"/>
      <c r="V36" s="65"/>
      <c r="W36" s="171"/>
      <c r="X36" s="65"/>
      <c r="Y36" s="171"/>
      <c r="Z36" s="65"/>
      <c r="AA36" s="171"/>
      <c r="AB36" s="65"/>
      <c r="AC36" s="3"/>
      <c r="AD36" s="3"/>
      <c r="AE36" s="3"/>
    </row>
    <row r="37" spans="1:31" s="1" customFormat="1" x14ac:dyDescent="0.4">
      <c r="A37" s="9"/>
      <c r="B37" s="7"/>
      <c r="C37" s="7"/>
      <c r="D37" s="6"/>
      <c r="E37" s="61"/>
      <c r="F37" s="64"/>
      <c r="G37" s="61"/>
      <c r="H37" s="64"/>
      <c r="I37" s="61"/>
      <c r="J37" s="64"/>
      <c r="K37" s="171"/>
      <c r="L37" s="65"/>
      <c r="M37" s="171"/>
      <c r="N37" s="65"/>
      <c r="O37" s="171"/>
      <c r="P37" s="65"/>
      <c r="Q37" s="171"/>
      <c r="R37" s="65"/>
      <c r="S37" s="171"/>
      <c r="T37" s="65"/>
      <c r="U37" s="171"/>
      <c r="V37" s="65"/>
      <c r="W37" s="171"/>
      <c r="X37" s="65"/>
      <c r="Y37" s="171"/>
      <c r="Z37" s="65"/>
      <c r="AA37" s="171"/>
      <c r="AB37" s="65"/>
      <c r="AC37" s="3"/>
      <c r="AD37" s="3"/>
      <c r="AE37" s="3"/>
    </row>
    <row r="38" spans="1:31" s="1" customFormat="1" x14ac:dyDescent="0.4">
      <c r="A38" s="8"/>
      <c r="B38" s="7"/>
      <c r="C38" s="7"/>
      <c r="D38" s="6"/>
      <c r="E38" s="159"/>
      <c r="F38" s="135"/>
      <c r="G38" s="159"/>
      <c r="H38" s="135"/>
      <c r="I38" s="159"/>
      <c r="J38" s="135"/>
      <c r="K38" s="172"/>
      <c r="L38" s="143"/>
      <c r="M38" s="172"/>
      <c r="N38" s="143"/>
      <c r="O38" s="172"/>
      <c r="P38" s="143"/>
      <c r="Q38" s="172"/>
      <c r="R38" s="143"/>
      <c r="S38" s="172"/>
      <c r="T38" s="143"/>
      <c r="U38" s="172"/>
      <c r="V38" s="143"/>
      <c r="W38" s="172"/>
      <c r="X38" s="143"/>
      <c r="Y38" s="172"/>
      <c r="Z38" s="143"/>
      <c r="AA38" s="172"/>
      <c r="AB38" s="143"/>
      <c r="AC38" s="3"/>
      <c r="AD38" s="3"/>
      <c r="AE38" s="3"/>
    </row>
    <row r="39" spans="1:31" x14ac:dyDescent="0.4">
      <c r="A39" s="9"/>
      <c r="B39" s="7"/>
      <c r="C39" s="7"/>
      <c r="D39" s="6"/>
      <c r="E39" s="61"/>
      <c r="F39" s="64"/>
      <c r="G39" s="61"/>
      <c r="H39" s="64"/>
      <c r="I39" s="61"/>
      <c r="J39" s="64"/>
      <c r="W39" s="171"/>
      <c r="X39" s="65"/>
      <c r="Y39" s="171"/>
      <c r="Z39" s="65"/>
      <c r="AA39" s="171"/>
      <c r="AB39" s="65"/>
      <c r="AC39" s="3"/>
      <c r="AD39" s="3"/>
      <c r="AE39" s="3"/>
    </row>
    <row r="40" spans="1:31" ht="15" x14ac:dyDescent="0.4">
      <c r="A40" s="4"/>
      <c r="B40" s="7"/>
      <c r="C40" s="7"/>
      <c r="D40" s="6"/>
      <c r="E40" s="160"/>
      <c r="F40" s="136"/>
      <c r="G40" s="160"/>
      <c r="H40" s="136"/>
      <c r="I40" s="160"/>
      <c r="J40" s="136"/>
      <c r="K40" s="173"/>
      <c r="L40" s="144"/>
      <c r="M40" s="173"/>
      <c r="N40" s="144"/>
      <c r="O40" s="173"/>
      <c r="P40" s="144"/>
      <c r="Q40" s="173"/>
      <c r="R40" s="144"/>
      <c r="S40" s="173"/>
      <c r="T40" s="144"/>
      <c r="U40" s="173"/>
      <c r="V40" s="144"/>
    </row>
    <row r="41" spans="1:31" x14ac:dyDescent="0.4">
      <c r="B41" s="71"/>
      <c r="C41" s="71"/>
      <c r="D41" s="19"/>
    </row>
  </sheetData>
  <sortState xmlns:xlrd2="http://schemas.microsoft.com/office/spreadsheetml/2017/richdata2" ref="A5:AE25">
    <sortCondition descending="1" ref="E5:E25"/>
  </sortState>
  <mergeCells count="18">
    <mergeCell ref="AA3:AB3"/>
    <mergeCell ref="E3:F3"/>
    <mergeCell ref="G3:H3"/>
    <mergeCell ref="I3:J3"/>
    <mergeCell ref="K3:L3"/>
    <mergeCell ref="M3:N3"/>
    <mergeCell ref="O3:P3"/>
    <mergeCell ref="Q3:R3"/>
    <mergeCell ref="S3:T3"/>
    <mergeCell ref="U3:V3"/>
    <mergeCell ref="W3:X3"/>
    <mergeCell ref="Y3:Z3"/>
    <mergeCell ref="A1:AE1"/>
    <mergeCell ref="E2:J2"/>
    <mergeCell ref="K2:P2"/>
    <mergeCell ref="Q2:V2"/>
    <mergeCell ref="W2:AB2"/>
    <mergeCell ref="AC2:AE2"/>
  </mergeCells>
  <conditionalFormatting sqref="AB5:AB25">
    <cfRule type="containsText" priority="4" stopIfTrue="1" operator="containsText" text="AA">
      <formula>NOT(ISERROR(SEARCH("AA",AB5)))</formula>
    </cfRule>
    <cfRule type="containsText" dxfId="583" priority="5" stopIfTrue="1" operator="containsText" text="A">
      <formula>NOT(ISERROR(SEARCH("A",AB5)))</formula>
    </cfRule>
  </conditionalFormatting>
  <conditionalFormatting sqref="AC5:AE25">
    <cfRule type="cellIs" dxfId="582" priority="28" stopIfTrue="1" operator="greaterThan">
      <formula>0.5</formula>
    </cfRule>
  </conditionalFormatting>
  <conditionalFormatting sqref="F5:F25">
    <cfRule type="containsText" priority="26" stopIfTrue="1" operator="containsText" text="AA">
      <formula>NOT(ISERROR(SEARCH("AA",F5)))</formula>
    </cfRule>
    <cfRule type="containsText" dxfId="581" priority="27" stopIfTrue="1" operator="containsText" text="A">
      <formula>NOT(ISERROR(SEARCH("A",F5)))</formula>
    </cfRule>
  </conditionalFormatting>
  <conditionalFormatting sqref="H5:H25">
    <cfRule type="containsText" priority="24" stopIfTrue="1" operator="containsText" text="AA">
      <formula>NOT(ISERROR(SEARCH("AA",H5)))</formula>
    </cfRule>
    <cfRule type="containsText" dxfId="580" priority="25" stopIfTrue="1" operator="containsText" text="A">
      <formula>NOT(ISERROR(SEARCH("A",H5)))</formula>
    </cfRule>
  </conditionalFormatting>
  <conditionalFormatting sqref="J5:J25">
    <cfRule type="containsText" priority="22" stopIfTrue="1" operator="containsText" text="AA">
      <formula>NOT(ISERROR(SEARCH("AA",J5)))</formula>
    </cfRule>
    <cfRule type="containsText" dxfId="579" priority="23" stopIfTrue="1" operator="containsText" text="A">
      <formula>NOT(ISERROR(SEARCH("A",J5)))</formula>
    </cfRule>
  </conditionalFormatting>
  <conditionalFormatting sqref="L5:L25">
    <cfRule type="containsText" priority="20" stopIfTrue="1" operator="containsText" text="AA">
      <formula>NOT(ISERROR(SEARCH("AA",L5)))</formula>
    </cfRule>
    <cfRule type="containsText" dxfId="578" priority="21" stopIfTrue="1" operator="containsText" text="A">
      <formula>NOT(ISERROR(SEARCH("A",L5)))</formula>
    </cfRule>
  </conditionalFormatting>
  <conditionalFormatting sqref="N5:N25">
    <cfRule type="containsText" priority="18" stopIfTrue="1" operator="containsText" text="AA">
      <formula>NOT(ISERROR(SEARCH("AA",N5)))</formula>
    </cfRule>
    <cfRule type="containsText" dxfId="577" priority="19" stopIfTrue="1" operator="containsText" text="A">
      <formula>NOT(ISERROR(SEARCH("A",N5)))</formula>
    </cfRule>
  </conditionalFormatting>
  <conditionalFormatting sqref="P5:P25">
    <cfRule type="containsText" priority="16" stopIfTrue="1" operator="containsText" text="AA">
      <formula>NOT(ISERROR(SEARCH("AA",P5)))</formula>
    </cfRule>
    <cfRule type="containsText" dxfId="576" priority="17" stopIfTrue="1" operator="containsText" text="A">
      <formula>NOT(ISERROR(SEARCH("A",P5)))</formula>
    </cfRule>
  </conditionalFormatting>
  <conditionalFormatting sqref="R5:R25">
    <cfRule type="containsText" priority="14" stopIfTrue="1" operator="containsText" text="AA">
      <formula>NOT(ISERROR(SEARCH("AA",R5)))</formula>
    </cfRule>
    <cfRule type="containsText" dxfId="575" priority="15" stopIfTrue="1" operator="containsText" text="A">
      <formula>NOT(ISERROR(SEARCH("A",R5)))</formula>
    </cfRule>
  </conditionalFormatting>
  <conditionalFormatting sqref="T5:T25">
    <cfRule type="containsText" priority="12" stopIfTrue="1" operator="containsText" text="AA">
      <formula>NOT(ISERROR(SEARCH("AA",T5)))</formula>
    </cfRule>
    <cfRule type="containsText" dxfId="574" priority="13" stopIfTrue="1" operator="containsText" text="A">
      <formula>NOT(ISERROR(SEARCH("A",T5)))</formula>
    </cfRule>
  </conditionalFormatting>
  <conditionalFormatting sqref="V5:V25">
    <cfRule type="containsText" priority="10" stopIfTrue="1" operator="containsText" text="AA">
      <formula>NOT(ISERROR(SEARCH("AA",V5)))</formula>
    </cfRule>
    <cfRule type="containsText" dxfId="573" priority="11" stopIfTrue="1" operator="containsText" text="A">
      <formula>NOT(ISERROR(SEARCH("A",V5)))</formula>
    </cfRule>
  </conditionalFormatting>
  <conditionalFormatting sqref="X5:X25">
    <cfRule type="containsText" priority="8" stopIfTrue="1" operator="containsText" text="AA">
      <formula>NOT(ISERROR(SEARCH("AA",X5)))</formula>
    </cfRule>
    <cfRule type="containsText" dxfId="572" priority="9" stopIfTrue="1" operator="containsText" text="A">
      <formula>NOT(ISERROR(SEARCH("A",X5)))</formula>
    </cfRule>
  </conditionalFormatting>
  <conditionalFormatting sqref="Z5:Z25">
    <cfRule type="containsText" priority="6" stopIfTrue="1" operator="containsText" text="AA">
      <formula>NOT(ISERROR(SEARCH("AA",Z5)))</formula>
    </cfRule>
    <cfRule type="containsText" dxfId="571" priority="7" stopIfTrue="1" operator="containsText" text="A">
      <formula>NOT(ISERROR(SEARCH("A",Z5)))</formula>
    </cfRule>
  </conditionalFormatting>
  <conditionalFormatting sqref="E5:AE25">
    <cfRule type="expression" dxfId="570" priority="1240">
      <formula>MOD(ROW(),2)=0</formula>
    </cfRule>
  </conditionalFormatting>
  <conditionalFormatting sqref="D5:D25">
    <cfRule type="expression" dxfId="569" priority="3">
      <formula>MOD(ROW(),2)=0</formula>
    </cfRule>
  </conditionalFormatting>
  <conditionalFormatting sqref="A5:C25">
    <cfRule type="expression" dxfId="568" priority="2">
      <formula>MOD(ROW(),2)=0</formula>
    </cfRule>
  </conditionalFormatting>
  <conditionalFormatting sqref="W5:W25">
    <cfRule type="aboveAverage" dxfId="567" priority="41" stopIfTrue="1"/>
  </conditionalFormatting>
  <conditionalFormatting sqref="Y5:Y25">
    <cfRule type="aboveAverage" dxfId="566" priority="1229" stopIfTrue="1"/>
  </conditionalFormatting>
  <conditionalFormatting sqref="AA5:AA25">
    <cfRule type="aboveAverage" dxfId="565" priority="1230" stopIfTrue="1"/>
  </conditionalFormatting>
  <conditionalFormatting sqref="Q5:Q25">
    <cfRule type="aboveAverage" dxfId="564" priority="1231" stopIfTrue="1"/>
  </conditionalFormatting>
  <conditionalFormatting sqref="S5:S25">
    <cfRule type="aboveAverage" dxfId="563" priority="1232" stopIfTrue="1"/>
  </conditionalFormatting>
  <conditionalFormatting sqref="U5:U25">
    <cfRule type="aboveAverage" dxfId="562" priority="1233" stopIfTrue="1"/>
  </conditionalFormatting>
  <conditionalFormatting sqref="K5:K25">
    <cfRule type="aboveAverage" dxfId="561" priority="1234" stopIfTrue="1"/>
  </conditionalFormatting>
  <conditionalFormatting sqref="M5:M25">
    <cfRule type="aboveAverage" dxfId="560" priority="1235" stopIfTrue="1"/>
  </conditionalFormatting>
  <conditionalFormatting sqref="O5:O25">
    <cfRule type="aboveAverage" dxfId="559" priority="1236" stopIfTrue="1"/>
  </conditionalFormatting>
  <conditionalFormatting sqref="E5:E25">
    <cfRule type="aboveAverage" dxfId="558" priority="1237" stopIfTrue="1"/>
  </conditionalFormatting>
  <conditionalFormatting sqref="G5:G25">
    <cfRule type="aboveAverage" dxfId="557" priority="1238" stopIfTrue="1"/>
  </conditionalFormatting>
  <conditionalFormatting sqref="I5:I25">
    <cfRule type="aboveAverage" dxfId="556" priority="1239" stopIfTrue="1"/>
  </conditionalFormatting>
  <conditionalFormatting sqref="AC5:AC25">
    <cfRule type="aboveAverage" dxfId="555" priority="1" stopIfTrue="1"/>
  </conditionalFormatting>
  <pageMargins left="0.5" right="0.5" top="0.5" bottom="0.5" header="0.3" footer="0.3"/>
  <pageSetup paperSize="5"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C5F84-4337-432A-BA69-1A49484E485E}">
  <sheetPr>
    <tabColor theme="6" tint="0.59999389629810485"/>
    <pageSetUpPr fitToPage="1"/>
  </sheetPr>
  <dimension ref="A1:AG44"/>
  <sheetViews>
    <sheetView zoomScaleNormal="100" workbookViewId="0">
      <pane ySplit="4" topLeftCell="A5" activePane="bottomLeft" state="frozen"/>
      <selection activeCell="AZ3" sqref="AZ3"/>
      <selection pane="bottomLeft" activeCell="A28" sqref="A5:XFD28"/>
    </sheetView>
  </sheetViews>
  <sheetFormatPr defaultRowHeight="13.15" x14ac:dyDescent="0.4"/>
  <cols>
    <col min="1" max="1" width="25.59765625" customWidth="1"/>
    <col min="2" max="3" width="10.59765625" style="65" customWidth="1"/>
    <col min="4" max="4" width="9.796875" style="1" hidden="1" customWidth="1"/>
    <col min="5" max="5" width="5.19921875" style="161" customWidth="1"/>
    <col min="6" max="6" width="5.19921875" style="11" customWidth="1"/>
    <col min="7" max="7" width="5.19921875" style="161" hidden="1" customWidth="1"/>
    <col min="8" max="8" width="5.19921875" style="11" hidden="1" customWidth="1"/>
    <col min="9" max="9" width="5.19921875" style="161" hidden="1" customWidth="1"/>
    <col min="10" max="10" width="5.19921875" style="11" hidden="1" customWidth="1"/>
    <col min="11" max="11" width="5.19921875" style="171" customWidth="1"/>
    <col min="12" max="12" width="5.19921875" style="65" customWidth="1"/>
    <col min="13" max="13" width="5.19921875" style="171" hidden="1" customWidth="1"/>
    <col min="14" max="14" width="5.19921875" style="65" hidden="1" customWidth="1"/>
    <col min="15" max="15" width="5.19921875" style="171" hidden="1" customWidth="1"/>
    <col min="16" max="16" width="5.19921875" style="65" hidden="1" customWidth="1"/>
    <col min="17" max="17" width="5.19921875" style="171" customWidth="1"/>
    <col min="18" max="18" width="5.19921875" style="65" customWidth="1"/>
    <col min="19" max="19" width="5.19921875" style="171" hidden="1" customWidth="1"/>
    <col min="20" max="20" width="5.19921875" style="65" hidden="1" customWidth="1"/>
    <col min="21" max="21" width="5.19921875" style="171" hidden="1" customWidth="1"/>
    <col min="22" max="22" width="5.19921875" style="65" hidden="1" customWidth="1"/>
    <col min="23" max="23" width="5.19921875" style="183" customWidth="1"/>
    <col min="24" max="24" width="5.19921875" style="152" customWidth="1"/>
    <col min="25" max="25" width="5.19921875" style="183" hidden="1" customWidth="1"/>
    <col min="26" max="26" width="5.19921875" style="152" hidden="1" customWidth="1"/>
    <col min="27" max="27" width="5.19921875" style="183" hidden="1" customWidth="1"/>
    <col min="28" max="28" width="5.19921875" style="152" hidden="1" customWidth="1"/>
    <col min="29" max="29" width="8.796875" style="2" customWidth="1"/>
    <col min="30" max="31" width="5.19921875" style="2" hidden="1" customWidth="1"/>
  </cols>
  <sheetData>
    <row r="1" spans="1:31" ht="45" customHeight="1" thickBot="1" x14ac:dyDescent="0.45">
      <c r="A1" s="709" t="s">
        <v>646</v>
      </c>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row>
    <row r="2" spans="1:31" ht="40.049999999999997" customHeight="1" x14ac:dyDescent="0.4">
      <c r="A2" s="30" t="s">
        <v>630</v>
      </c>
      <c r="B2" s="532" t="s">
        <v>626</v>
      </c>
      <c r="C2" s="532" t="s">
        <v>627</v>
      </c>
      <c r="D2" s="29"/>
      <c r="E2" s="712" t="s">
        <v>645</v>
      </c>
      <c r="F2" s="713"/>
      <c r="G2" s="713"/>
      <c r="H2" s="713"/>
      <c r="I2" s="713"/>
      <c r="J2" s="714"/>
      <c r="K2" s="712" t="s">
        <v>63</v>
      </c>
      <c r="L2" s="713"/>
      <c r="M2" s="713"/>
      <c r="N2" s="713"/>
      <c r="O2" s="713"/>
      <c r="P2" s="714"/>
      <c r="Q2" s="712" t="s">
        <v>64</v>
      </c>
      <c r="R2" s="713"/>
      <c r="S2" s="713"/>
      <c r="T2" s="713"/>
      <c r="U2" s="713"/>
      <c r="V2" s="714"/>
      <c r="W2" s="712" t="s">
        <v>644</v>
      </c>
      <c r="X2" s="713"/>
      <c r="Y2" s="713"/>
      <c r="Z2" s="713"/>
      <c r="AA2" s="713"/>
      <c r="AB2" s="714"/>
      <c r="AC2" s="710" t="s">
        <v>97</v>
      </c>
      <c r="AD2" s="711"/>
      <c r="AE2" s="711"/>
    </row>
    <row r="3" spans="1:31" ht="20.2" customHeight="1" x14ac:dyDescent="0.4">
      <c r="A3" s="82"/>
      <c r="B3" s="539"/>
      <c r="C3" s="539"/>
      <c r="D3" s="81"/>
      <c r="E3" s="718" t="s">
        <v>94</v>
      </c>
      <c r="F3" s="717"/>
      <c r="G3" s="716" t="s">
        <v>95</v>
      </c>
      <c r="H3" s="716"/>
      <c r="I3" s="716" t="s">
        <v>96</v>
      </c>
      <c r="J3" s="717"/>
      <c r="K3" s="716" t="s">
        <v>94</v>
      </c>
      <c r="L3" s="716"/>
      <c r="M3" s="716" t="s">
        <v>95</v>
      </c>
      <c r="N3" s="716"/>
      <c r="O3" s="716" t="s">
        <v>96</v>
      </c>
      <c r="P3" s="716"/>
      <c r="Q3" s="718" t="s">
        <v>94</v>
      </c>
      <c r="R3" s="717"/>
      <c r="S3" s="716" t="s">
        <v>95</v>
      </c>
      <c r="T3" s="716"/>
      <c r="U3" s="716" t="s">
        <v>96</v>
      </c>
      <c r="V3" s="717"/>
      <c r="W3" s="716" t="s">
        <v>94</v>
      </c>
      <c r="X3" s="716"/>
      <c r="Y3" s="716" t="s">
        <v>95</v>
      </c>
      <c r="Z3" s="716"/>
      <c r="AA3" s="716" t="s">
        <v>96</v>
      </c>
      <c r="AB3" s="716"/>
      <c r="AC3" s="507" t="s">
        <v>94</v>
      </c>
      <c r="AD3" s="508" t="s">
        <v>95</v>
      </c>
      <c r="AE3" s="508" t="s">
        <v>96</v>
      </c>
    </row>
    <row r="4" spans="1:31" ht="40.049999999999997" hidden="1" customHeight="1" x14ac:dyDescent="0.4">
      <c r="A4" s="82" t="s">
        <v>51</v>
      </c>
      <c r="B4" s="539" t="s">
        <v>92</v>
      </c>
      <c r="C4" s="539" t="s">
        <v>93</v>
      </c>
      <c r="D4" s="81"/>
      <c r="E4" s="194" t="s">
        <v>105</v>
      </c>
      <c r="F4" s="197" t="s">
        <v>108</v>
      </c>
      <c r="G4" s="193" t="s">
        <v>106</v>
      </c>
      <c r="H4" s="197" t="s">
        <v>109</v>
      </c>
      <c r="I4" s="193" t="s">
        <v>107</v>
      </c>
      <c r="J4" s="201" t="s">
        <v>110</v>
      </c>
      <c r="K4" s="193" t="s">
        <v>178</v>
      </c>
      <c r="L4" s="197" t="s">
        <v>179</v>
      </c>
      <c r="M4" s="193" t="s">
        <v>180</v>
      </c>
      <c r="N4" s="197" t="s">
        <v>181</v>
      </c>
      <c r="O4" s="193" t="s">
        <v>182</v>
      </c>
      <c r="P4" s="197" t="s">
        <v>183</v>
      </c>
      <c r="Q4" s="194" t="s">
        <v>111</v>
      </c>
      <c r="R4" s="197" t="s">
        <v>112</v>
      </c>
      <c r="S4" s="193" t="s">
        <v>113</v>
      </c>
      <c r="T4" s="197" t="s">
        <v>114</v>
      </c>
      <c r="U4" s="193" t="s">
        <v>115</v>
      </c>
      <c r="V4" s="201" t="s">
        <v>116</v>
      </c>
      <c r="W4" s="193" t="s">
        <v>117</v>
      </c>
      <c r="X4" s="197" t="s">
        <v>118</v>
      </c>
      <c r="Y4" s="193" t="s">
        <v>119</v>
      </c>
      <c r="Z4" s="197" t="s">
        <v>120</v>
      </c>
      <c r="AA4" s="193" t="s">
        <v>121</v>
      </c>
      <c r="AB4" s="197" t="s">
        <v>122</v>
      </c>
      <c r="AC4" s="507" t="s">
        <v>123</v>
      </c>
      <c r="AD4" s="508" t="s">
        <v>124</v>
      </c>
      <c r="AE4" s="508" t="s">
        <v>125</v>
      </c>
    </row>
    <row r="5" spans="1:31" ht="12.75" x14ac:dyDescent="0.35">
      <c r="A5" s="83" t="str">
        <f t="shared" ref="A5:A28" si="0">VLOOKUP(D5,VL_2020,2,FALSE)</f>
        <v xml:space="preserve">Innvictis A1689 </v>
      </c>
      <c r="B5" s="527" t="str">
        <f t="shared" ref="B5:B28" si="1">VLOOKUP(D5,VL_2020,3,FALSE)</f>
        <v>RR</v>
      </c>
      <c r="C5" s="527" t="str">
        <f t="shared" ref="C5:C28" si="2">VLOOKUP(D5,VL_2020,4,FALSE)</f>
        <v>TRE</v>
      </c>
      <c r="D5" t="s">
        <v>548</v>
      </c>
      <c r="E5" s="333">
        <v>228.29</v>
      </c>
      <c r="F5" s="137" t="s">
        <v>103</v>
      </c>
      <c r="G5" s="334"/>
      <c r="H5" s="137"/>
      <c r="I5" s="334"/>
      <c r="J5" s="137"/>
      <c r="K5" s="335">
        <v>17.366700000000002</v>
      </c>
      <c r="L5" s="137" t="s">
        <v>333</v>
      </c>
      <c r="M5" s="336"/>
      <c r="N5" s="137"/>
      <c r="O5" s="336"/>
      <c r="P5" s="137"/>
      <c r="Q5" s="333">
        <v>85.666700000000006</v>
      </c>
      <c r="R5" s="137" t="s">
        <v>331</v>
      </c>
      <c r="S5" s="334"/>
      <c r="T5" s="137"/>
      <c r="U5" s="334"/>
      <c r="V5" s="137"/>
      <c r="W5" s="333">
        <v>41.666699999999999</v>
      </c>
      <c r="X5" s="137" t="s">
        <v>335</v>
      </c>
      <c r="Y5" s="334"/>
      <c r="Z5" s="137"/>
      <c r="AA5" s="334"/>
      <c r="AB5" s="137"/>
      <c r="AC5" s="273">
        <v>1.74291939</v>
      </c>
      <c r="AD5" s="86"/>
      <c r="AE5" s="86"/>
    </row>
    <row r="6" spans="1:31" ht="12.75" x14ac:dyDescent="0.35">
      <c r="A6" s="47" t="str">
        <f t="shared" si="0"/>
        <v>AgriGold A645-16 VT2RIB***</v>
      </c>
      <c r="B6" s="529" t="str">
        <f t="shared" si="1"/>
        <v>RR</v>
      </c>
      <c r="C6" s="529" t="str">
        <f t="shared" si="2"/>
        <v>VT2P</v>
      </c>
      <c r="D6" t="s">
        <v>210</v>
      </c>
      <c r="E6" s="281">
        <v>228.14</v>
      </c>
      <c r="F6" s="282" t="s">
        <v>103</v>
      </c>
      <c r="G6" s="283"/>
      <c r="H6" s="282"/>
      <c r="I6" s="283"/>
      <c r="J6" s="282"/>
      <c r="K6" s="298">
        <v>17.366700000000002</v>
      </c>
      <c r="L6" s="282" t="s">
        <v>333</v>
      </c>
      <c r="M6" s="301"/>
      <c r="N6" s="282"/>
      <c r="O6" s="301"/>
      <c r="P6" s="282"/>
      <c r="Q6" s="281">
        <v>91.666700000000006</v>
      </c>
      <c r="R6" s="282" t="s">
        <v>104</v>
      </c>
      <c r="S6" s="283"/>
      <c r="T6" s="282"/>
      <c r="U6" s="283"/>
      <c r="V6" s="282"/>
      <c r="W6" s="281">
        <v>45.333300000000001</v>
      </c>
      <c r="X6" s="282" t="s">
        <v>104</v>
      </c>
      <c r="Y6" s="283"/>
      <c r="Z6" s="282"/>
      <c r="AA6" s="283"/>
      <c r="AB6" s="282"/>
      <c r="AC6" s="281">
        <v>0.625</v>
      </c>
      <c r="AD6" s="286"/>
      <c r="AE6" s="286"/>
    </row>
    <row r="7" spans="1:31" ht="12.75" x14ac:dyDescent="0.35">
      <c r="A7" s="47" t="str">
        <f t="shared" si="0"/>
        <v>Augusta A7268 VT2Pro</v>
      </c>
      <c r="B7" s="529" t="str">
        <f t="shared" si="1"/>
        <v>RR</v>
      </c>
      <c r="C7" s="529" t="str">
        <f t="shared" si="2"/>
        <v>VT2P</v>
      </c>
      <c r="D7" t="s">
        <v>542</v>
      </c>
      <c r="E7" s="281">
        <v>214.38</v>
      </c>
      <c r="F7" s="282" t="s">
        <v>104</v>
      </c>
      <c r="G7" s="283"/>
      <c r="H7" s="282"/>
      <c r="I7" s="283"/>
      <c r="J7" s="282"/>
      <c r="K7" s="298">
        <v>19.7667</v>
      </c>
      <c r="L7" s="282" t="s">
        <v>103</v>
      </c>
      <c r="M7" s="301"/>
      <c r="N7" s="282"/>
      <c r="O7" s="301"/>
      <c r="P7" s="282"/>
      <c r="Q7" s="281">
        <v>85.666700000000006</v>
      </c>
      <c r="R7" s="282" t="s">
        <v>331</v>
      </c>
      <c r="S7" s="283"/>
      <c r="T7" s="282"/>
      <c r="U7" s="283"/>
      <c r="V7" s="282"/>
      <c r="W7" s="281">
        <v>43</v>
      </c>
      <c r="X7" s="282" t="s">
        <v>332</v>
      </c>
      <c r="Y7" s="283"/>
      <c r="Z7" s="282"/>
      <c r="AA7" s="283"/>
      <c r="AB7" s="282"/>
      <c r="AC7" s="281">
        <v>4.5060380266999998</v>
      </c>
      <c r="AD7" s="286"/>
      <c r="AE7" s="286"/>
    </row>
    <row r="8" spans="1:31" ht="12.75" x14ac:dyDescent="0.35">
      <c r="A8" s="280" t="str">
        <f t="shared" si="0"/>
        <v>LG Seeds LG66C44 VT2Pro**</v>
      </c>
      <c r="B8" s="530" t="str">
        <f t="shared" si="1"/>
        <v>RR</v>
      </c>
      <c r="C8" s="530" t="str">
        <f t="shared" si="2"/>
        <v>VT2P</v>
      </c>
      <c r="D8" t="s">
        <v>218</v>
      </c>
      <c r="E8" s="281">
        <v>213.88</v>
      </c>
      <c r="F8" s="282" t="s">
        <v>104</v>
      </c>
      <c r="G8" s="283"/>
      <c r="H8" s="282"/>
      <c r="I8" s="283"/>
      <c r="J8" s="282"/>
      <c r="K8" s="298">
        <v>17.366700000000002</v>
      </c>
      <c r="L8" s="282" t="s">
        <v>333</v>
      </c>
      <c r="M8" s="301"/>
      <c r="N8" s="282"/>
      <c r="O8" s="301"/>
      <c r="P8" s="282"/>
      <c r="Q8" s="281">
        <v>87</v>
      </c>
      <c r="R8" s="282" t="s">
        <v>332</v>
      </c>
      <c r="S8" s="283"/>
      <c r="T8" s="282"/>
      <c r="U8" s="283"/>
      <c r="V8" s="282"/>
      <c r="W8" s="281">
        <v>45</v>
      </c>
      <c r="X8" s="282" t="s">
        <v>328</v>
      </c>
      <c r="Y8" s="283"/>
      <c r="Z8" s="282"/>
      <c r="AA8" s="283"/>
      <c r="AB8" s="282"/>
      <c r="AC8" s="281">
        <v>0.43010752689999998</v>
      </c>
      <c r="AD8" s="286"/>
      <c r="AE8" s="286"/>
    </row>
    <row r="9" spans="1:31" ht="12.75" x14ac:dyDescent="0.35">
      <c r="A9" s="47" t="str">
        <f t="shared" si="0"/>
        <v xml:space="preserve">Innvictis A1462 </v>
      </c>
      <c r="B9" s="529" t="str">
        <f t="shared" si="1"/>
        <v>RR</v>
      </c>
      <c r="C9" s="529" t="str">
        <f t="shared" si="2"/>
        <v>VT2P</v>
      </c>
      <c r="D9" t="s">
        <v>546</v>
      </c>
      <c r="E9" s="125">
        <v>212.77</v>
      </c>
      <c r="F9" s="126" t="s">
        <v>104</v>
      </c>
      <c r="G9" s="128"/>
      <c r="H9" s="126"/>
      <c r="I9" s="128"/>
      <c r="J9" s="126"/>
      <c r="K9" s="302">
        <v>17.7667</v>
      </c>
      <c r="L9" s="126" t="s">
        <v>339</v>
      </c>
      <c r="M9" s="307"/>
      <c r="N9" s="126"/>
      <c r="O9" s="307"/>
      <c r="P9" s="126"/>
      <c r="Q9" s="125">
        <v>89</v>
      </c>
      <c r="R9" s="126" t="s">
        <v>334</v>
      </c>
      <c r="S9" s="128"/>
      <c r="T9" s="126"/>
      <c r="U9" s="128"/>
      <c r="V9" s="126"/>
      <c r="W9" s="125">
        <v>42.666699999999999</v>
      </c>
      <c r="X9" s="126" t="s">
        <v>335</v>
      </c>
      <c r="Y9" s="128"/>
      <c r="Z9" s="126"/>
      <c r="AA9" s="128"/>
      <c r="AB9" s="126"/>
      <c r="AC9" s="281">
        <v>1.3076923077</v>
      </c>
      <c r="AD9" s="46"/>
      <c r="AE9" s="46"/>
    </row>
    <row r="10" spans="1:31" ht="12.75" x14ac:dyDescent="0.35">
      <c r="A10" s="47" t="str">
        <f t="shared" si="0"/>
        <v>Revere 1627 TC</v>
      </c>
      <c r="B10" s="529" t="str">
        <f t="shared" si="1"/>
        <v>RR</v>
      </c>
      <c r="C10" s="529" t="str">
        <f t="shared" si="2"/>
        <v>TRE</v>
      </c>
      <c r="D10" t="s">
        <v>555</v>
      </c>
      <c r="E10" s="125">
        <v>212.3</v>
      </c>
      <c r="F10" s="126" t="s">
        <v>104</v>
      </c>
      <c r="G10" s="128"/>
      <c r="H10" s="126"/>
      <c r="I10" s="128"/>
      <c r="J10" s="126"/>
      <c r="K10" s="302">
        <v>17.600000000000001</v>
      </c>
      <c r="L10" s="126" t="s">
        <v>570</v>
      </c>
      <c r="M10" s="307"/>
      <c r="N10" s="126"/>
      <c r="O10" s="307"/>
      <c r="P10" s="126"/>
      <c r="Q10" s="125">
        <v>87.333299999999994</v>
      </c>
      <c r="R10" s="126" t="s">
        <v>334</v>
      </c>
      <c r="S10" s="128"/>
      <c r="T10" s="126"/>
      <c r="U10" s="128"/>
      <c r="V10" s="126"/>
      <c r="W10" s="125">
        <v>41.333300000000001</v>
      </c>
      <c r="X10" s="126" t="s">
        <v>331</v>
      </c>
      <c r="Y10" s="128"/>
      <c r="Z10" s="126"/>
      <c r="AA10" s="128"/>
      <c r="AB10" s="126"/>
      <c r="AC10" s="281">
        <v>1.2029543825</v>
      </c>
      <c r="AD10" s="46"/>
      <c r="AE10" s="46"/>
    </row>
    <row r="11" spans="1:31" ht="12.75" x14ac:dyDescent="0.35">
      <c r="A11" s="280" t="str">
        <f t="shared" si="0"/>
        <v xml:space="preserve">Dekalb DKC65-99** </v>
      </c>
      <c r="B11" s="530" t="str">
        <f t="shared" si="1"/>
        <v>RR</v>
      </c>
      <c r="C11" s="530" t="str">
        <f t="shared" si="2"/>
        <v>TRE</v>
      </c>
      <c r="D11" t="s">
        <v>212</v>
      </c>
      <c r="E11" s="125">
        <v>211.15</v>
      </c>
      <c r="F11" s="126" t="s">
        <v>104</v>
      </c>
      <c r="G11" s="128"/>
      <c r="H11" s="126"/>
      <c r="I11" s="128"/>
      <c r="J11" s="126"/>
      <c r="K11" s="302">
        <v>16.899999999999999</v>
      </c>
      <c r="L11" s="126" t="s">
        <v>580</v>
      </c>
      <c r="M11" s="307"/>
      <c r="N11" s="126"/>
      <c r="O11" s="307"/>
      <c r="P11" s="126"/>
      <c r="Q11" s="125">
        <v>80</v>
      </c>
      <c r="R11" s="126" t="s">
        <v>649</v>
      </c>
      <c r="S11" s="128"/>
      <c r="T11" s="126"/>
      <c r="U11" s="128"/>
      <c r="V11" s="126"/>
      <c r="W11" s="125">
        <v>39</v>
      </c>
      <c r="X11" s="126" t="s">
        <v>579</v>
      </c>
      <c r="Y11" s="128"/>
      <c r="Z11" s="126"/>
      <c r="AA11" s="128"/>
      <c r="AB11" s="126"/>
      <c r="AC11" s="125">
        <v>0</v>
      </c>
      <c r="AD11" s="46"/>
      <c r="AE11" s="46"/>
    </row>
    <row r="12" spans="1:31" ht="12.75" x14ac:dyDescent="0.35">
      <c r="A12" s="280" t="str">
        <f t="shared" si="0"/>
        <v>Progeny 2215 VTRE</v>
      </c>
      <c r="B12" s="530" t="str">
        <f t="shared" si="1"/>
        <v>RR</v>
      </c>
      <c r="C12" s="530" t="str">
        <f t="shared" si="2"/>
        <v>TRE</v>
      </c>
      <c r="D12" t="s">
        <v>553</v>
      </c>
      <c r="E12" s="281">
        <v>210.14</v>
      </c>
      <c r="F12" s="282" t="s">
        <v>104</v>
      </c>
      <c r="G12" s="283"/>
      <c r="H12" s="282"/>
      <c r="I12" s="283"/>
      <c r="J12" s="282"/>
      <c r="K12" s="298">
        <v>18.3</v>
      </c>
      <c r="L12" s="282" t="s">
        <v>177</v>
      </c>
      <c r="M12" s="301"/>
      <c r="N12" s="282"/>
      <c r="O12" s="301"/>
      <c r="P12" s="282"/>
      <c r="Q12" s="281">
        <v>91.666700000000006</v>
      </c>
      <c r="R12" s="282" t="s">
        <v>104</v>
      </c>
      <c r="S12" s="283"/>
      <c r="T12" s="282"/>
      <c r="U12" s="283"/>
      <c r="V12" s="282"/>
      <c r="W12" s="281">
        <v>43.666699999999999</v>
      </c>
      <c r="X12" s="282" t="s">
        <v>329</v>
      </c>
      <c r="Y12" s="283"/>
      <c r="Z12" s="282"/>
      <c r="AA12" s="283"/>
      <c r="AB12" s="282"/>
      <c r="AC12" s="281">
        <v>1.2184343434</v>
      </c>
      <c r="AD12" s="286"/>
      <c r="AE12" s="286"/>
    </row>
    <row r="13" spans="1:31" ht="12.75" x14ac:dyDescent="0.35">
      <c r="A13" s="47" t="str">
        <f t="shared" si="0"/>
        <v xml:space="preserve">Dekalb DKC66-18 </v>
      </c>
      <c r="B13" s="529" t="str">
        <f t="shared" si="1"/>
        <v>RR</v>
      </c>
      <c r="C13" s="529" t="str">
        <f t="shared" si="2"/>
        <v>VT2P</v>
      </c>
      <c r="D13" t="s">
        <v>213</v>
      </c>
      <c r="E13" s="281">
        <v>210.05</v>
      </c>
      <c r="F13" s="282" t="s">
        <v>104</v>
      </c>
      <c r="G13" s="283"/>
      <c r="H13" s="282"/>
      <c r="I13" s="283"/>
      <c r="J13" s="282"/>
      <c r="K13" s="298">
        <v>16.433299999999999</v>
      </c>
      <c r="L13" s="282" t="s">
        <v>579</v>
      </c>
      <c r="M13" s="301"/>
      <c r="N13" s="282"/>
      <c r="O13" s="301"/>
      <c r="P13" s="282"/>
      <c r="Q13" s="281">
        <v>83</v>
      </c>
      <c r="R13" s="282" t="s">
        <v>654</v>
      </c>
      <c r="S13" s="283"/>
      <c r="T13" s="282"/>
      <c r="U13" s="283"/>
      <c r="V13" s="282"/>
      <c r="W13" s="281">
        <v>39</v>
      </c>
      <c r="X13" s="282" t="s">
        <v>579</v>
      </c>
      <c r="Y13" s="283"/>
      <c r="Z13" s="282"/>
      <c r="AA13" s="283"/>
      <c r="AB13" s="282"/>
      <c r="AC13" s="281">
        <v>3.3755274262000001</v>
      </c>
      <c r="AD13" s="286"/>
      <c r="AE13" s="286"/>
    </row>
    <row r="14" spans="1:31" ht="12.75" x14ac:dyDescent="0.35">
      <c r="A14" s="513" t="str">
        <f t="shared" si="0"/>
        <v>Progeny 8116 SS*</v>
      </c>
      <c r="B14" s="528" t="str">
        <f t="shared" si="1"/>
        <v>RR, LL </v>
      </c>
      <c r="C14" s="528" t="str">
        <f t="shared" si="2"/>
        <v>SS</v>
      </c>
      <c r="D14" t="s">
        <v>225</v>
      </c>
      <c r="E14" s="125">
        <v>206.81</v>
      </c>
      <c r="F14" s="126" t="s">
        <v>104</v>
      </c>
      <c r="G14" s="128"/>
      <c r="H14" s="126"/>
      <c r="I14" s="128"/>
      <c r="J14" s="126"/>
      <c r="K14" s="302">
        <v>17.7333</v>
      </c>
      <c r="L14" s="126" t="s">
        <v>339</v>
      </c>
      <c r="M14" s="307"/>
      <c r="N14" s="126"/>
      <c r="O14" s="307"/>
      <c r="P14" s="126"/>
      <c r="Q14" s="125">
        <v>87.666700000000006</v>
      </c>
      <c r="R14" s="126" t="s">
        <v>334</v>
      </c>
      <c r="S14" s="128"/>
      <c r="T14" s="126"/>
      <c r="U14" s="128"/>
      <c r="V14" s="126"/>
      <c r="W14" s="125">
        <v>44</v>
      </c>
      <c r="X14" s="126" t="s">
        <v>329</v>
      </c>
      <c r="Y14" s="128"/>
      <c r="Z14" s="126"/>
      <c r="AA14" s="128"/>
      <c r="AB14" s="126"/>
      <c r="AC14" s="281">
        <v>0.2096436059</v>
      </c>
      <c r="AD14" s="46"/>
      <c r="AE14" s="46"/>
    </row>
    <row r="15" spans="1:31" ht="12.75" x14ac:dyDescent="0.35">
      <c r="A15" s="513" t="str">
        <f t="shared" si="0"/>
        <v>Progeny 9114 VT2P*</v>
      </c>
      <c r="B15" s="528" t="str">
        <f t="shared" si="1"/>
        <v>RR</v>
      </c>
      <c r="C15" s="528" t="str">
        <f t="shared" si="2"/>
        <v>VT2P</v>
      </c>
      <c r="D15" t="s">
        <v>226</v>
      </c>
      <c r="E15" s="281">
        <v>204.18</v>
      </c>
      <c r="F15" s="282" t="s">
        <v>104</v>
      </c>
      <c r="G15" s="283"/>
      <c r="H15" s="282"/>
      <c r="I15" s="283"/>
      <c r="J15" s="282"/>
      <c r="K15" s="298">
        <v>17.2333</v>
      </c>
      <c r="L15" s="282" t="s">
        <v>578</v>
      </c>
      <c r="M15" s="301"/>
      <c r="N15" s="282"/>
      <c r="O15" s="301"/>
      <c r="P15" s="282"/>
      <c r="Q15" s="281">
        <v>80</v>
      </c>
      <c r="R15" s="282" t="s">
        <v>649</v>
      </c>
      <c r="S15" s="283"/>
      <c r="T15" s="282"/>
      <c r="U15" s="283"/>
      <c r="V15" s="282"/>
      <c r="W15" s="281">
        <v>39.333300000000001</v>
      </c>
      <c r="X15" s="282" t="s">
        <v>583</v>
      </c>
      <c r="Y15" s="283"/>
      <c r="Z15" s="282"/>
      <c r="AA15" s="283"/>
      <c r="AB15" s="282"/>
      <c r="AC15" s="281">
        <v>0.26041666670000002</v>
      </c>
      <c r="AD15" s="286"/>
      <c r="AE15" s="286"/>
    </row>
    <row r="16" spans="1:31" ht="12.75" x14ac:dyDescent="0.35">
      <c r="A16" s="513" t="str">
        <f t="shared" si="0"/>
        <v xml:space="preserve">Dyna-Gro D54VC14 </v>
      </c>
      <c r="B16" s="528" t="str">
        <f t="shared" si="1"/>
        <v>RR</v>
      </c>
      <c r="C16" s="528" t="str">
        <f t="shared" si="2"/>
        <v>VT2P</v>
      </c>
      <c r="D16" t="s">
        <v>543</v>
      </c>
      <c r="E16" s="281">
        <v>202.7</v>
      </c>
      <c r="F16" s="282" t="s">
        <v>328</v>
      </c>
      <c r="G16" s="283"/>
      <c r="H16" s="282"/>
      <c r="I16" s="283"/>
      <c r="J16" s="282"/>
      <c r="K16" s="298">
        <v>16.633299999999998</v>
      </c>
      <c r="L16" s="282" t="s">
        <v>583</v>
      </c>
      <c r="M16" s="301"/>
      <c r="N16" s="282"/>
      <c r="O16" s="301"/>
      <c r="P16" s="282"/>
      <c r="Q16" s="281">
        <v>81</v>
      </c>
      <c r="R16" s="282" t="s">
        <v>573</v>
      </c>
      <c r="S16" s="283"/>
      <c r="T16" s="282"/>
      <c r="U16" s="283"/>
      <c r="V16" s="282"/>
      <c r="W16" s="281">
        <v>40</v>
      </c>
      <c r="X16" s="282" t="s">
        <v>582</v>
      </c>
      <c r="Y16" s="283"/>
      <c r="Z16" s="282"/>
      <c r="AA16" s="283"/>
      <c r="AB16" s="282"/>
      <c r="AC16" s="125">
        <v>0.44150110380000002</v>
      </c>
      <c r="AD16" s="286"/>
      <c r="AE16" s="286"/>
    </row>
    <row r="17" spans="1:31" ht="12.75" x14ac:dyDescent="0.35">
      <c r="A17" s="280" t="str">
        <f t="shared" si="0"/>
        <v xml:space="preserve">Dyna-Gro D55VC80 </v>
      </c>
      <c r="B17" s="530" t="str">
        <f t="shared" si="1"/>
        <v>RR</v>
      </c>
      <c r="C17" s="530" t="str">
        <f t="shared" si="2"/>
        <v>VT2P </v>
      </c>
      <c r="D17" t="s">
        <v>217</v>
      </c>
      <c r="E17" s="125">
        <v>201.61</v>
      </c>
      <c r="F17" s="126" t="s">
        <v>328</v>
      </c>
      <c r="G17" s="128"/>
      <c r="H17" s="126"/>
      <c r="I17" s="128"/>
      <c r="J17" s="126"/>
      <c r="K17" s="302">
        <v>17.033300000000001</v>
      </c>
      <c r="L17" s="126" t="s">
        <v>580</v>
      </c>
      <c r="M17" s="307"/>
      <c r="N17" s="126"/>
      <c r="O17" s="307"/>
      <c r="P17" s="126"/>
      <c r="Q17" s="125">
        <v>88</v>
      </c>
      <c r="R17" s="126" t="s">
        <v>334</v>
      </c>
      <c r="S17" s="128"/>
      <c r="T17" s="126"/>
      <c r="U17" s="128"/>
      <c r="V17" s="126"/>
      <c r="W17" s="125">
        <v>45.666699999999999</v>
      </c>
      <c r="X17" s="126" t="s">
        <v>103</v>
      </c>
      <c r="Y17" s="128"/>
      <c r="Z17" s="126"/>
      <c r="AA17" s="128"/>
      <c r="AB17" s="126"/>
      <c r="AC17" s="125">
        <v>2.3495625459</v>
      </c>
      <c r="AD17" s="46"/>
      <c r="AE17" s="46"/>
    </row>
    <row r="18" spans="1:31" ht="12.75" x14ac:dyDescent="0.35">
      <c r="A18" s="47" t="str">
        <f t="shared" si="0"/>
        <v xml:space="preserve">Dyna-Gro D54VC34** </v>
      </c>
      <c r="B18" s="529" t="str">
        <f t="shared" si="1"/>
        <v>RR</v>
      </c>
      <c r="C18" s="529" t="str">
        <f t="shared" si="2"/>
        <v>VT2P</v>
      </c>
      <c r="D18" t="s">
        <v>216</v>
      </c>
      <c r="E18" s="125">
        <v>198.03</v>
      </c>
      <c r="F18" s="126" t="s">
        <v>328</v>
      </c>
      <c r="G18" s="128"/>
      <c r="H18" s="126"/>
      <c r="I18" s="128"/>
      <c r="J18" s="126"/>
      <c r="K18" s="302">
        <v>16.2333</v>
      </c>
      <c r="L18" s="126" t="s">
        <v>581</v>
      </c>
      <c r="M18" s="307"/>
      <c r="N18" s="126"/>
      <c r="O18" s="307"/>
      <c r="P18" s="126"/>
      <c r="Q18" s="125">
        <v>88.333299999999994</v>
      </c>
      <c r="R18" s="126" t="s">
        <v>334</v>
      </c>
      <c r="S18" s="128"/>
      <c r="T18" s="126"/>
      <c r="U18" s="128"/>
      <c r="V18" s="126"/>
      <c r="W18" s="125">
        <v>45.333300000000001</v>
      </c>
      <c r="X18" s="126" t="s">
        <v>104</v>
      </c>
      <c r="Y18" s="128"/>
      <c r="Z18" s="126"/>
      <c r="AA18" s="128"/>
      <c r="AB18" s="126"/>
      <c r="AC18" s="125">
        <v>14.048062249999999</v>
      </c>
      <c r="AD18" s="46"/>
      <c r="AE18" s="46"/>
    </row>
    <row r="19" spans="1:31" ht="12.75" x14ac:dyDescent="0.35">
      <c r="A19" s="47" t="str">
        <f t="shared" si="0"/>
        <v>Augusta A7168 VT2Pro</v>
      </c>
      <c r="B19" s="529" t="str">
        <f t="shared" si="1"/>
        <v>RR</v>
      </c>
      <c r="C19" s="529" t="str">
        <f t="shared" si="2"/>
        <v>VT2P</v>
      </c>
      <c r="D19" t="s">
        <v>541</v>
      </c>
      <c r="E19" s="125">
        <v>195.49</v>
      </c>
      <c r="F19" s="126" t="s">
        <v>328</v>
      </c>
      <c r="G19" s="128"/>
      <c r="H19" s="126"/>
      <c r="I19" s="128"/>
      <c r="J19" s="126"/>
      <c r="K19" s="302">
        <v>19.533300000000001</v>
      </c>
      <c r="L19" s="126" t="s">
        <v>103</v>
      </c>
      <c r="M19" s="307"/>
      <c r="N19" s="126"/>
      <c r="O19" s="307"/>
      <c r="P19" s="126"/>
      <c r="Q19" s="125">
        <v>88</v>
      </c>
      <c r="R19" s="126" t="s">
        <v>334</v>
      </c>
      <c r="S19" s="128"/>
      <c r="T19" s="126"/>
      <c r="U19" s="128"/>
      <c r="V19" s="126"/>
      <c r="W19" s="125">
        <v>42.333300000000001</v>
      </c>
      <c r="X19" s="126" t="s">
        <v>335</v>
      </c>
      <c r="Y19" s="128"/>
      <c r="Z19" s="126"/>
      <c r="AA19" s="128"/>
      <c r="AB19" s="126"/>
      <c r="AC19" s="281">
        <v>3.2258064516</v>
      </c>
      <c r="AD19" s="46"/>
      <c r="AE19" s="46"/>
    </row>
    <row r="20" spans="1:31" ht="12.75" x14ac:dyDescent="0.35">
      <c r="A20" s="47" t="str">
        <f t="shared" si="0"/>
        <v xml:space="preserve">Spectrum 6416 </v>
      </c>
      <c r="B20" s="529" t="str">
        <f t="shared" si="1"/>
        <v>None</v>
      </c>
      <c r="C20" s="529" t="str">
        <f t="shared" si="2"/>
        <v>None</v>
      </c>
      <c r="D20" t="s">
        <v>557</v>
      </c>
      <c r="E20" s="281">
        <v>195.08</v>
      </c>
      <c r="F20" s="282" t="s">
        <v>328</v>
      </c>
      <c r="G20" s="283"/>
      <c r="H20" s="282"/>
      <c r="I20" s="283"/>
      <c r="J20" s="282"/>
      <c r="K20" s="298">
        <v>17.5</v>
      </c>
      <c r="L20" s="282" t="s">
        <v>340</v>
      </c>
      <c r="M20" s="301"/>
      <c r="N20" s="282"/>
      <c r="O20" s="301"/>
      <c r="P20" s="282"/>
      <c r="Q20" s="281">
        <v>91.333299999999994</v>
      </c>
      <c r="R20" s="282" t="s">
        <v>328</v>
      </c>
      <c r="S20" s="283"/>
      <c r="T20" s="282"/>
      <c r="U20" s="283"/>
      <c r="V20" s="282"/>
      <c r="W20" s="281">
        <v>43</v>
      </c>
      <c r="X20" s="282" t="s">
        <v>332</v>
      </c>
      <c r="Y20" s="283"/>
      <c r="Z20" s="282"/>
      <c r="AA20" s="283"/>
      <c r="AB20" s="282"/>
      <c r="AC20" s="125">
        <v>7.8445747801000003</v>
      </c>
      <c r="AD20" s="286"/>
      <c r="AE20" s="286"/>
    </row>
    <row r="21" spans="1:31" ht="12.75" x14ac:dyDescent="0.35">
      <c r="A21" s="280" t="str">
        <f t="shared" si="0"/>
        <v>Innvictis A1551 VT2P</v>
      </c>
      <c r="B21" s="530" t="str">
        <f t="shared" si="1"/>
        <v>RR</v>
      </c>
      <c r="C21" s="530" t="str">
        <f t="shared" si="2"/>
        <v>VT2P</v>
      </c>
      <c r="D21" t="s">
        <v>547</v>
      </c>
      <c r="E21" s="125">
        <v>192.77</v>
      </c>
      <c r="F21" s="126" t="s">
        <v>339</v>
      </c>
      <c r="G21" s="128"/>
      <c r="H21" s="126"/>
      <c r="I21" s="128"/>
      <c r="J21" s="126"/>
      <c r="K21" s="302">
        <v>17</v>
      </c>
      <c r="L21" s="126" t="s">
        <v>580</v>
      </c>
      <c r="M21" s="307"/>
      <c r="N21" s="126"/>
      <c r="O21" s="307"/>
      <c r="P21" s="126"/>
      <c r="Q21" s="125">
        <v>90</v>
      </c>
      <c r="R21" s="126" t="s">
        <v>329</v>
      </c>
      <c r="S21" s="128"/>
      <c r="T21" s="126"/>
      <c r="U21" s="128"/>
      <c r="V21" s="126"/>
      <c r="W21" s="125">
        <v>41</v>
      </c>
      <c r="X21" s="126" t="s">
        <v>580</v>
      </c>
      <c r="Y21" s="128"/>
      <c r="Z21" s="126"/>
      <c r="AA21" s="128"/>
      <c r="AB21" s="126"/>
      <c r="AC21" s="125">
        <v>0</v>
      </c>
      <c r="AD21" s="46"/>
      <c r="AE21" s="46"/>
    </row>
    <row r="22" spans="1:31" ht="12.75" x14ac:dyDescent="0.35">
      <c r="A22" s="513" t="str">
        <f t="shared" si="0"/>
        <v xml:space="preserve">Dekalb DKC65-95** </v>
      </c>
      <c r="B22" s="528" t="str">
        <f t="shared" si="1"/>
        <v>RR</v>
      </c>
      <c r="C22" s="528" t="str">
        <f t="shared" si="2"/>
        <v>VT2P</v>
      </c>
      <c r="D22" t="s">
        <v>211</v>
      </c>
      <c r="E22" s="281">
        <v>191.44</v>
      </c>
      <c r="F22" s="585" t="s">
        <v>339</v>
      </c>
      <c r="G22" s="565"/>
      <c r="H22" s="585"/>
      <c r="I22" s="565"/>
      <c r="J22" s="585"/>
      <c r="K22" s="298">
        <v>16.866700000000002</v>
      </c>
      <c r="L22" s="585" t="s">
        <v>580</v>
      </c>
      <c r="M22" s="586"/>
      <c r="N22" s="585"/>
      <c r="O22" s="586"/>
      <c r="P22" s="585"/>
      <c r="Q22" s="281">
        <v>85</v>
      </c>
      <c r="R22" s="585" t="s">
        <v>582</v>
      </c>
      <c r="S22" s="565"/>
      <c r="T22" s="585"/>
      <c r="U22" s="565"/>
      <c r="V22" s="585"/>
      <c r="W22" s="281">
        <v>43.333300000000001</v>
      </c>
      <c r="X22" s="585" t="s">
        <v>334</v>
      </c>
      <c r="Y22" s="565"/>
      <c r="Z22" s="585"/>
      <c r="AA22" s="565"/>
      <c r="AB22" s="585"/>
      <c r="AC22" s="125">
        <v>2.4731182796</v>
      </c>
      <c r="AD22" s="597"/>
      <c r="AE22" s="597"/>
    </row>
    <row r="23" spans="1:31" ht="12.75" x14ac:dyDescent="0.35">
      <c r="A23" s="47" t="str">
        <f t="shared" si="0"/>
        <v xml:space="preserve">LG Seeds 66C06 </v>
      </c>
      <c r="B23" s="529" t="str">
        <f t="shared" si="1"/>
        <v>RR</v>
      </c>
      <c r="C23" s="529" t="str">
        <f t="shared" si="2"/>
        <v>VT2P</v>
      </c>
      <c r="D23" t="s">
        <v>549</v>
      </c>
      <c r="E23" s="281">
        <v>189.6</v>
      </c>
      <c r="F23" s="282" t="s">
        <v>339</v>
      </c>
      <c r="G23" s="283"/>
      <c r="H23" s="282"/>
      <c r="I23" s="283"/>
      <c r="J23" s="282"/>
      <c r="K23" s="298">
        <v>17.2333</v>
      </c>
      <c r="L23" s="282" t="s">
        <v>578</v>
      </c>
      <c r="M23" s="301"/>
      <c r="N23" s="282"/>
      <c r="O23" s="301"/>
      <c r="P23" s="282"/>
      <c r="Q23" s="281">
        <v>92</v>
      </c>
      <c r="R23" s="282" t="s">
        <v>103</v>
      </c>
      <c r="S23" s="283"/>
      <c r="T23" s="282"/>
      <c r="U23" s="283"/>
      <c r="V23" s="282"/>
      <c r="W23" s="281">
        <v>45</v>
      </c>
      <c r="X23" s="282" t="s">
        <v>328</v>
      </c>
      <c r="Y23" s="283"/>
      <c r="Z23" s="282"/>
      <c r="AA23" s="283"/>
      <c r="AB23" s="282"/>
      <c r="AC23" s="125">
        <v>4.4444444444000002</v>
      </c>
      <c r="AD23" s="286"/>
      <c r="AE23" s="286"/>
    </row>
    <row r="24" spans="1:31" ht="12.75" x14ac:dyDescent="0.35">
      <c r="A24" s="280" t="str">
        <f t="shared" si="0"/>
        <v>Innvictis A1457 VT2P</v>
      </c>
      <c r="B24" s="530" t="str">
        <f t="shared" si="1"/>
        <v>RR</v>
      </c>
      <c r="C24" s="530" t="str">
        <f t="shared" si="2"/>
        <v>VT2P</v>
      </c>
      <c r="D24" t="s">
        <v>545</v>
      </c>
      <c r="E24" s="125">
        <v>188.36</v>
      </c>
      <c r="F24" s="126" t="s">
        <v>339</v>
      </c>
      <c r="G24" s="128"/>
      <c r="H24" s="126"/>
      <c r="I24" s="128"/>
      <c r="J24" s="126"/>
      <c r="K24" s="302">
        <v>16.5</v>
      </c>
      <c r="L24" s="126" t="s">
        <v>579</v>
      </c>
      <c r="M24" s="307"/>
      <c r="N24" s="126"/>
      <c r="O24" s="307"/>
      <c r="P24" s="126"/>
      <c r="Q24" s="125">
        <v>77.666700000000006</v>
      </c>
      <c r="R24" s="126" t="s">
        <v>650</v>
      </c>
      <c r="S24" s="128"/>
      <c r="T24" s="126"/>
      <c r="U24" s="128"/>
      <c r="V24" s="126"/>
      <c r="W24" s="125">
        <v>38.666699999999999</v>
      </c>
      <c r="X24" s="126" t="s">
        <v>581</v>
      </c>
      <c r="Y24" s="128"/>
      <c r="Z24" s="126"/>
      <c r="AA24" s="128"/>
      <c r="AB24" s="126"/>
      <c r="AC24" s="125">
        <v>2.8207704927999999</v>
      </c>
      <c r="AD24" s="46"/>
      <c r="AE24" s="46"/>
    </row>
    <row r="25" spans="1:31" ht="12.75" x14ac:dyDescent="0.35">
      <c r="A25" s="280" t="str">
        <f t="shared" si="0"/>
        <v>Progeny 2015 VT2P</v>
      </c>
      <c r="B25" s="530" t="str">
        <f t="shared" si="1"/>
        <v>RR</v>
      </c>
      <c r="C25" s="530" t="str">
        <f t="shared" si="2"/>
        <v>VT2P</v>
      </c>
      <c r="D25" t="s">
        <v>224</v>
      </c>
      <c r="E25" s="125">
        <v>187.39</v>
      </c>
      <c r="F25" s="126" t="s">
        <v>339</v>
      </c>
      <c r="G25" s="128"/>
      <c r="H25" s="126"/>
      <c r="I25" s="128"/>
      <c r="J25" s="126"/>
      <c r="K25" s="302">
        <v>16.7667</v>
      </c>
      <c r="L25" s="126" t="s">
        <v>582</v>
      </c>
      <c r="M25" s="307"/>
      <c r="N25" s="126"/>
      <c r="O25" s="307"/>
      <c r="P25" s="126"/>
      <c r="Q25" s="125">
        <v>85.333299999999994</v>
      </c>
      <c r="R25" s="126" t="s">
        <v>580</v>
      </c>
      <c r="S25" s="128"/>
      <c r="T25" s="126"/>
      <c r="U25" s="128"/>
      <c r="V25" s="126"/>
      <c r="W25" s="125">
        <v>42.666699999999999</v>
      </c>
      <c r="X25" s="126" t="s">
        <v>335</v>
      </c>
      <c r="Y25" s="128"/>
      <c r="Z25" s="126"/>
      <c r="AA25" s="128"/>
      <c r="AB25" s="126"/>
      <c r="AC25" s="125">
        <v>0.65359477119999998</v>
      </c>
      <c r="AD25" s="46"/>
      <c r="AE25" s="46"/>
    </row>
    <row r="26" spans="1:31" ht="12.75" x14ac:dyDescent="0.35">
      <c r="A26" s="280" t="str">
        <f t="shared" si="0"/>
        <v>AgriGold A646-30 VT2Pro</v>
      </c>
      <c r="B26" s="530" t="str">
        <f t="shared" si="1"/>
        <v>RR</v>
      </c>
      <c r="C26" s="530" t="str">
        <f t="shared" si="2"/>
        <v>VT2P</v>
      </c>
      <c r="D26" t="s">
        <v>538</v>
      </c>
      <c r="E26" s="281">
        <v>181.92</v>
      </c>
      <c r="F26" s="282" t="s">
        <v>570</v>
      </c>
      <c r="G26" s="283"/>
      <c r="H26" s="282"/>
      <c r="I26" s="283"/>
      <c r="J26" s="282"/>
      <c r="K26" s="298">
        <v>17.033300000000001</v>
      </c>
      <c r="L26" s="282" t="s">
        <v>580</v>
      </c>
      <c r="M26" s="301"/>
      <c r="N26" s="282"/>
      <c r="O26" s="301"/>
      <c r="P26" s="282"/>
      <c r="Q26" s="281">
        <v>87.666700000000006</v>
      </c>
      <c r="R26" s="282" t="s">
        <v>334</v>
      </c>
      <c r="S26" s="283"/>
      <c r="T26" s="282"/>
      <c r="U26" s="283"/>
      <c r="V26" s="282"/>
      <c r="W26" s="281">
        <v>42.666699999999999</v>
      </c>
      <c r="X26" s="282" t="s">
        <v>335</v>
      </c>
      <c r="Y26" s="283"/>
      <c r="Z26" s="282"/>
      <c r="AA26" s="283"/>
      <c r="AB26" s="282"/>
      <c r="AC26" s="125">
        <v>4.4757197636999999</v>
      </c>
      <c r="AD26" s="286"/>
      <c r="AE26" s="286"/>
    </row>
    <row r="27" spans="1:31" ht="12.75" x14ac:dyDescent="0.35">
      <c r="A27" s="280" t="str">
        <f t="shared" si="0"/>
        <v>Revere ZS1525 3220A</v>
      </c>
      <c r="B27" s="530" t="str">
        <f t="shared" si="1"/>
        <v>RR, LL </v>
      </c>
      <c r="C27" s="530" t="str">
        <f t="shared" si="2"/>
        <v>3220A</v>
      </c>
      <c r="D27" t="s">
        <v>556</v>
      </c>
      <c r="E27" s="125">
        <v>168.89</v>
      </c>
      <c r="F27" s="126" t="s">
        <v>252</v>
      </c>
      <c r="G27" s="128"/>
      <c r="H27" s="126"/>
      <c r="I27" s="128"/>
      <c r="J27" s="126"/>
      <c r="K27" s="302">
        <v>18.2333</v>
      </c>
      <c r="L27" s="126" t="s">
        <v>177</v>
      </c>
      <c r="M27" s="307"/>
      <c r="N27" s="126"/>
      <c r="O27" s="307"/>
      <c r="P27" s="126"/>
      <c r="Q27" s="125">
        <v>90.333299999999994</v>
      </c>
      <c r="R27" s="126" t="s">
        <v>329</v>
      </c>
      <c r="S27" s="128"/>
      <c r="T27" s="126"/>
      <c r="U27" s="128"/>
      <c r="V27" s="126"/>
      <c r="W27" s="125">
        <v>41.666699999999999</v>
      </c>
      <c r="X27" s="126" t="s">
        <v>335</v>
      </c>
      <c r="Y27" s="128"/>
      <c r="Z27" s="126"/>
      <c r="AA27" s="128"/>
      <c r="AB27" s="126"/>
      <c r="AC27" s="125">
        <v>3.8647342994999998</v>
      </c>
      <c r="AD27" s="46"/>
      <c r="AE27" s="46"/>
    </row>
    <row r="28" spans="1:31" ht="12.75" x14ac:dyDescent="0.35">
      <c r="A28" s="47" t="str">
        <f t="shared" si="0"/>
        <v>Progeny 2216 VT2P</v>
      </c>
      <c r="B28" s="529" t="str">
        <f t="shared" si="1"/>
        <v>RR</v>
      </c>
      <c r="C28" s="529" t="str">
        <f t="shared" si="2"/>
        <v>VT2P</v>
      </c>
      <c r="D28" t="s">
        <v>554</v>
      </c>
      <c r="E28" s="125">
        <v>151.22</v>
      </c>
      <c r="F28" s="126" t="s">
        <v>574</v>
      </c>
      <c r="G28" s="128"/>
      <c r="H28" s="126"/>
      <c r="I28" s="128"/>
      <c r="J28" s="126"/>
      <c r="K28" s="302">
        <v>19.333300000000001</v>
      </c>
      <c r="L28" s="126" t="s">
        <v>103</v>
      </c>
      <c r="M28" s="307"/>
      <c r="N28" s="126"/>
      <c r="O28" s="307"/>
      <c r="P28" s="126"/>
      <c r="Q28" s="125">
        <v>76</v>
      </c>
      <c r="R28" s="126" t="s">
        <v>648</v>
      </c>
      <c r="S28" s="128"/>
      <c r="T28" s="126"/>
      <c r="U28" s="128"/>
      <c r="V28" s="126"/>
      <c r="W28" s="125">
        <v>39.333300000000001</v>
      </c>
      <c r="X28" s="126" t="s">
        <v>583</v>
      </c>
      <c r="Y28" s="128"/>
      <c r="Z28" s="126"/>
      <c r="AA28" s="128"/>
      <c r="AB28" s="126"/>
      <c r="AC28" s="281">
        <v>0</v>
      </c>
      <c r="AD28" s="46"/>
      <c r="AE28" s="46"/>
    </row>
    <row r="29" spans="1:31" ht="12.75" customHeight="1" x14ac:dyDescent="0.4">
      <c r="A29" s="67" t="s">
        <v>16</v>
      </c>
      <c r="B29" s="67"/>
      <c r="C29" s="67"/>
      <c r="D29" s="66"/>
      <c r="E29" s="154">
        <v>199.86</v>
      </c>
      <c r="F29" s="138"/>
      <c r="G29" s="163"/>
      <c r="H29" s="138"/>
      <c r="I29" s="163"/>
      <c r="J29" s="184"/>
      <c r="K29" s="167">
        <v>17.488900000000001</v>
      </c>
      <c r="L29" s="138"/>
      <c r="M29" s="174"/>
      <c r="N29" s="138"/>
      <c r="O29" s="174"/>
      <c r="P29" s="184"/>
      <c r="Q29" s="154">
        <v>86.222200000000001</v>
      </c>
      <c r="R29" s="138"/>
      <c r="S29" s="163"/>
      <c r="T29" s="138"/>
      <c r="U29" s="163"/>
      <c r="V29" s="184"/>
      <c r="W29" s="154">
        <v>42.277799999999999</v>
      </c>
      <c r="X29" s="138"/>
      <c r="Y29" s="163"/>
      <c r="Z29" s="138"/>
      <c r="AA29" s="163"/>
      <c r="AB29" s="184"/>
      <c r="AC29" s="106">
        <v>2.56</v>
      </c>
      <c r="AD29" s="105"/>
      <c r="AE29" s="105"/>
    </row>
    <row r="30" spans="1:31" ht="12.75" customHeight="1" x14ac:dyDescent="0.4">
      <c r="A30" s="49" t="s">
        <v>90</v>
      </c>
      <c r="B30" s="49"/>
      <c r="C30" s="49"/>
      <c r="D30" s="52"/>
      <c r="E30" s="155">
        <v>15.056900000000001</v>
      </c>
      <c r="F30" s="139"/>
      <c r="G30" s="164"/>
      <c r="H30" s="139"/>
      <c r="I30" s="164"/>
      <c r="J30" s="185"/>
      <c r="K30" s="168">
        <v>0.33710000000000001</v>
      </c>
      <c r="L30" s="139"/>
      <c r="M30" s="175"/>
      <c r="N30" s="139"/>
      <c r="O30" s="175"/>
      <c r="P30" s="185"/>
      <c r="Q30" s="155">
        <v>3.8115000000000001</v>
      </c>
      <c r="R30" s="139"/>
      <c r="S30" s="164"/>
      <c r="T30" s="139"/>
      <c r="U30" s="164"/>
      <c r="V30" s="185"/>
      <c r="W30" s="155">
        <v>1.8332999999999999</v>
      </c>
      <c r="X30" s="139"/>
      <c r="Y30" s="164"/>
      <c r="Z30" s="139"/>
      <c r="AA30" s="164"/>
      <c r="AB30" s="185"/>
      <c r="AC30" s="104">
        <v>1.88</v>
      </c>
      <c r="AD30" s="103"/>
      <c r="AE30" s="103"/>
    </row>
    <row r="31" spans="1:31" ht="12.75" customHeight="1" x14ac:dyDescent="0.5">
      <c r="A31" s="50" t="s">
        <v>56</v>
      </c>
      <c r="B31" s="535"/>
      <c r="C31" s="535"/>
      <c r="D31" s="28"/>
      <c r="E31" s="156">
        <v>33.946399999999997</v>
      </c>
      <c r="F31" s="140"/>
      <c r="G31" s="165"/>
      <c r="H31" s="140"/>
      <c r="I31" s="165"/>
      <c r="J31" s="186"/>
      <c r="K31" s="169">
        <v>0.95950000000000002</v>
      </c>
      <c r="L31" s="140"/>
      <c r="M31" s="176"/>
      <c r="N31" s="140"/>
      <c r="O31" s="176"/>
      <c r="P31" s="186"/>
      <c r="Q31" s="156">
        <v>6.1620799999999996</v>
      </c>
      <c r="R31" s="140"/>
      <c r="S31" s="165"/>
      <c r="T31" s="140"/>
      <c r="U31" s="165"/>
      <c r="V31" s="186"/>
      <c r="W31" s="156">
        <v>4.1636199999999999</v>
      </c>
      <c r="X31" s="140"/>
      <c r="Y31" s="165"/>
      <c r="Z31" s="140"/>
      <c r="AA31" s="165"/>
      <c r="AB31" s="186"/>
      <c r="AC31" s="101" t="s">
        <v>577</v>
      </c>
      <c r="AD31" s="102"/>
      <c r="AE31" s="102"/>
    </row>
    <row r="32" spans="1:31" ht="12.75" customHeight="1" thickBot="1" x14ac:dyDescent="0.45">
      <c r="A32" s="220" t="s">
        <v>91</v>
      </c>
      <c r="B32" s="553"/>
      <c r="C32" s="553"/>
      <c r="D32" s="216"/>
      <c r="E32" s="177">
        <v>10.33465741</v>
      </c>
      <c r="F32" s="151"/>
      <c r="G32" s="182"/>
      <c r="H32" s="151"/>
      <c r="I32" s="182"/>
      <c r="J32" s="187"/>
      <c r="K32" s="221">
        <v>3.3381727868</v>
      </c>
      <c r="L32" s="151"/>
      <c r="M32" s="222"/>
      <c r="N32" s="151"/>
      <c r="O32" s="222"/>
      <c r="P32" s="187"/>
      <c r="Q32" s="177">
        <v>4.3484329920000002</v>
      </c>
      <c r="R32" s="151"/>
      <c r="S32" s="182"/>
      <c r="T32" s="151"/>
      <c r="U32" s="182"/>
      <c r="V32" s="187"/>
      <c r="W32" s="177">
        <v>5.9921607422000003</v>
      </c>
      <c r="X32" s="151"/>
      <c r="Y32" s="182"/>
      <c r="Z32" s="151"/>
      <c r="AA32" s="182"/>
      <c r="AB32" s="187"/>
      <c r="AC32" s="223" t="s">
        <v>577</v>
      </c>
      <c r="AD32" s="224"/>
      <c r="AE32" s="224"/>
    </row>
    <row r="33" spans="1:33" s="1" customFormat="1" x14ac:dyDescent="0.4">
      <c r="A33" s="6"/>
      <c r="B33" s="7"/>
      <c r="C33" s="7"/>
      <c r="D33" s="6"/>
      <c r="E33" s="158"/>
      <c r="F33" s="134"/>
      <c r="G33" s="158"/>
      <c r="H33" s="134"/>
      <c r="I33" s="158"/>
      <c r="J33" s="134"/>
      <c r="K33" s="170"/>
      <c r="L33" s="142"/>
      <c r="M33" s="170"/>
      <c r="N33" s="142"/>
      <c r="O33" s="170"/>
      <c r="P33" s="142"/>
      <c r="Q33" s="171"/>
      <c r="R33" s="65"/>
      <c r="S33" s="171"/>
      <c r="T33" s="65"/>
      <c r="U33" s="171"/>
      <c r="V33" s="65"/>
      <c r="W33" s="178"/>
      <c r="X33" s="148"/>
      <c r="Y33" s="178"/>
      <c r="Z33" s="148"/>
      <c r="AA33" s="178"/>
      <c r="AB33" s="148"/>
      <c r="AC33" s="10"/>
      <c r="AD33" s="10"/>
      <c r="AE33" s="10"/>
    </row>
    <row r="34" spans="1:33" s="1" customFormat="1" x14ac:dyDescent="0.4">
      <c r="A34" s="9"/>
      <c r="B34" s="7"/>
      <c r="C34" s="7"/>
      <c r="D34" s="6"/>
      <c r="E34" s="61"/>
      <c r="F34" s="64"/>
      <c r="G34" s="61"/>
      <c r="H34" s="64"/>
      <c r="I34" s="61"/>
      <c r="J34" s="64"/>
      <c r="K34" s="171"/>
      <c r="L34" s="65"/>
      <c r="M34" s="171"/>
      <c r="N34" s="65"/>
      <c r="O34" s="171"/>
      <c r="P34" s="65"/>
      <c r="Q34" s="178"/>
      <c r="R34" s="148"/>
      <c r="S34" s="178"/>
      <c r="T34" s="148"/>
      <c r="U34" s="178"/>
      <c r="V34" s="148"/>
      <c r="W34" s="171"/>
      <c r="X34" s="65"/>
      <c r="Y34" s="171"/>
      <c r="Z34" s="65"/>
      <c r="AA34" s="171"/>
      <c r="AB34" s="65"/>
      <c r="AC34" s="3"/>
      <c r="AD34" s="3"/>
      <c r="AE34" s="3"/>
    </row>
    <row r="35" spans="1:33" s="1" customFormat="1" x14ac:dyDescent="0.4">
      <c r="A35" s="9"/>
      <c r="B35" s="7"/>
      <c r="C35" s="7"/>
      <c r="D35" s="6"/>
      <c r="E35" s="61"/>
      <c r="F35" s="64"/>
      <c r="G35" s="61"/>
      <c r="H35" s="64"/>
      <c r="I35" s="61"/>
      <c r="J35" s="64"/>
      <c r="K35" s="171"/>
      <c r="L35" s="65"/>
      <c r="M35" s="171"/>
      <c r="N35" s="65"/>
      <c r="O35" s="171"/>
      <c r="P35" s="65"/>
      <c r="Q35" s="179"/>
      <c r="R35" s="7"/>
      <c r="S35" s="179"/>
      <c r="T35" s="7"/>
      <c r="U35" s="179"/>
      <c r="V35" s="7"/>
      <c r="W35" s="171"/>
      <c r="X35" s="65"/>
      <c r="Y35" s="171"/>
      <c r="Z35" s="65"/>
      <c r="AA35" s="171"/>
      <c r="AB35" s="65"/>
      <c r="AC35" s="3"/>
      <c r="AD35" s="3"/>
      <c r="AE35" s="3"/>
    </row>
    <row r="36" spans="1:33" s="1" customFormat="1" x14ac:dyDescent="0.4">
      <c r="A36" s="9"/>
      <c r="B36" s="7"/>
      <c r="C36" s="7"/>
      <c r="D36" s="6"/>
      <c r="E36" s="61"/>
      <c r="F36" s="64"/>
      <c r="G36" s="61"/>
      <c r="H36" s="64"/>
      <c r="I36" s="61"/>
      <c r="J36" s="64"/>
      <c r="K36" s="171"/>
      <c r="L36" s="65"/>
      <c r="M36" s="171"/>
      <c r="N36" s="65"/>
      <c r="O36" s="171"/>
      <c r="P36" s="65"/>
      <c r="Q36" s="171"/>
      <c r="R36" s="65"/>
      <c r="S36" s="171"/>
      <c r="T36" s="65"/>
      <c r="U36" s="171"/>
      <c r="V36" s="65"/>
      <c r="W36" s="171"/>
      <c r="X36" s="65"/>
      <c r="Y36" s="171"/>
      <c r="Z36" s="65"/>
      <c r="AA36" s="171"/>
      <c r="AB36" s="65"/>
      <c r="AC36" s="3"/>
      <c r="AD36" s="3"/>
      <c r="AE36" s="3"/>
    </row>
    <row r="37" spans="1:33" s="1" customFormat="1" x14ac:dyDescent="0.4">
      <c r="A37" s="9"/>
      <c r="B37" s="7"/>
      <c r="C37" s="7"/>
      <c r="D37" s="6"/>
      <c r="E37" s="61"/>
      <c r="F37" s="64"/>
      <c r="G37" s="61"/>
      <c r="H37" s="64"/>
      <c r="I37" s="61"/>
      <c r="J37" s="64"/>
      <c r="K37" s="171"/>
      <c r="L37" s="65"/>
      <c r="M37" s="171"/>
      <c r="N37" s="65"/>
      <c r="O37" s="171"/>
      <c r="P37" s="65"/>
      <c r="Q37" s="171"/>
      <c r="R37" s="65"/>
      <c r="S37" s="171"/>
      <c r="T37" s="65"/>
      <c r="U37" s="171"/>
      <c r="V37" s="65"/>
      <c r="W37" s="171"/>
      <c r="X37" s="65"/>
      <c r="Y37" s="171"/>
      <c r="Z37" s="65"/>
      <c r="AA37" s="171"/>
      <c r="AB37" s="65"/>
      <c r="AC37" s="3"/>
      <c r="AD37" s="3"/>
      <c r="AE37" s="3"/>
    </row>
    <row r="38" spans="1:33" s="1" customFormat="1" x14ac:dyDescent="0.4">
      <c r="A38" s="9"/>
      <c r="B38" s="7"/>
      <c r="C38" s="7"/>
      <c r="D38" s="6"/>
      <c r="E38" s="61"/>
      <c r="F38" s="64"/>
      <c r="G38" s="61"/>
      <c r="H38" s="64"/>
      <c r="I38" s="61"/>
      <c r="J38" s="64"/>
      <c r="K38" s="171"/>
      <c r="L38" s="65"/>
      <c r="M38" s="171"/>
      <c r="N38" s="65"/>
      <c r="O38" s="171"/>
      <c r="P38" s="65"/>
      <c r="Q38" s="171"/>
      <c r="R38" s="65"/>
      <c r="S38" s="171"/>
      <c r="T38" s="65"/>
      <c r="U38" s="171"/>
      <c r="V38" s="65"/>
      <c r="W38" s="171"/>
      <c r="X38" s="65"/>
      <c r="Y38" s="171"/>
      <c r="Z38" s="65"/>
      <c r="AA38" s="171"/>
      <c r="AB38" s="65"/>
      <c r="AC38" s="3"/>
      <c r="AD38" s="3"/>
      <c r="AE38" s="3"/>
    </row>
    <row r="39" spans="1:33" s="1" customFormat="1" x14ac:dyDescent="0.4">
      <c r="A39" s="9"/>
      <c r="B39" s="7"/>
      <c r="C39" s="7"/>
      <c r="D39" s="6"/>
      <c r="E39" s="61"/>
      <c r="F39" s="64"/>
      <c r="G39" s="61"/>
      <c r="H39" s="64"/>
      <c r="I39" s="61"/>
      <c r="J39" s="64"/>
      <c r="K39" s="171"/>
      <c r="L39" s="65"/>
      <c r="M39" s="171"/>
      <c r="N39" s="65"/>
      <c r="O39" s="171"/>
      <c r="P39" s="65"/>
      <c r="Q39" s="171"/>
      <c r="R39" s="65"/>
      <c r="S39" s="171"/>
      <c r="T39" s="65"/>
      <c r="U39" s="171"/>
      <c r="V39" s="65"/>
      <c r="W39" s="171"/>
      <c r="X39" s="65"/>
      <c r="Y39" s="171"/>
      <c r="Z39" s="65"/>
      <c r="AA39" s="171"/>
      <c r="AB39" s="65"/>
      <c r="AC39" s="3"/>
      <c r="AD39" s="3"/>
      <c r="AE39" s="3"/>
    </row>
    <row r="40" spans="1:33" s="1" customFormat="1" x14ac:dyDescent="0.4">
      <c r="A40" s="9"/>
      <c r="B40" s="7"/>
      <c r="C40" s="7"/>
      <c r="D40" s="6"/>
      <c r="E40" s="61"/>
      <c r="F40" s="64"/>
      <c r="G40" s="61"/>
      <c r="H40" s="64"/>
      <c r="I40" s="61"/>
      <c r="J40" s="64"/>
      <c r="K40" s="171"/>
      <c r="L40" s="65"/>
      <c r="M40" s="171"/>
      <c r="N40" s="65"/>
      <c r="O40" s="171"/>
      <c r="P40" s="65"/>
      <c r="Q40" s="171"/>
      <c r="R40" s="65"/>
      <c r="S40" s="171"/>
      <c r="T40" s="65"/>
      <c r="U40" s="171"/>
      <c r="V40" s="65"/>
      <c r="W40" s="171"/>
      <c r="X40" s="65"/>
      <c r="Y40" s="171"/>
      <c r="Z40" s="65"/>
      <c r="AA40" s="171"/>
      <c r="AB40" s="65"/>
      <c r="AC40" s="3"/>
      <c r="AD40" s="3"/>
      <c r="AE40" s="3"/>
    </row>
    <row r="41" spans="1:33" s="1" customFormat="1" x14ac:dyDescent="0.4">
      <c r="A41" s="8"/>
      <c r="B41" s="7"/>
      <c r="C41" s="7"/>
      <c r="D41" s="6"/>
      <c r="E41" s="159"/>
      <c r="F41" s="135"/>
      <c r="G41" s="159"/>
      <c r="H41" s="135"/>
      <c r="I41" s="159"/>
      <c r="J41" s="135"/>
      <c r="K41" s="172"/>
      <c r="L41" s="143"/>
      <c r="M41" s="172"/>
      <c r="N41" s="143"/>
      <c r="O41" s="172"/>
      <c r="P41" s="143"/>
      <c r="Q41" s="172"/>
      <c r="R41" s="143"/>
      <c r="S41" s="172"/>
      <c r="T41" s="143"/>
      <c r="U41" s="172"/>
      <c r="V41" s="143"/>
      <c r="W41" s="172"/>
      <c r="X41" s="143"/>
      <c r="Y41" s="172"/>
      <c r="Z41" s="143"/>
      <c r="AA41" s="172"/>
      <c r="AB41" s="143"/>
      <c r="AC41" s="3"/>
      <c r="AD41" s="3"/>
      <c r="AE41" s="3"/>
    </row>
    <row r="42" spans="1:33" x14ac:dyDescent="0.4">
      <c r="A42" s="9"/>
      <c r="B42" s="7"/>
      <c r="C42" s="7"/>
      <c r="D42" s="6"/>
      <c r="E42" s="61"/>
      <c r="F42" s="64"/>
      <c r="G42" s="61"/>
      <c r="H42" s="64"/>
      <c r="I42" s="61"/>
      <c r="J42" s="64"/>
      <c r="W42" s="171"/>
      <c r="X42" s="65"/>
      <c r="Y42" s="171"/>
      <c r="Z42" s="65"/>
      <c r="AA42" s="171"/>
      <c r="AB42" s="65"/>
      <c r="AC42" s="3"/>
      <c r="AD42" s="3"/>
      <c r="AE42" s="3"/>
    </row>
    <row r="43" spans="1:33" ht="15" x14ac:dyDescent="0.4">
      <c r="A43" s="4"/>
      <c r="B43" s="7"/>
      <c r="C43" s="7"/>
      <c r="D43" s="6"/>
      <c r="E43" s="160"/>
      <c r="F43" s="136"/>
      <c r="G43" s="160"/>
      <c r="H43" s="136"/>
      <c r="I43" s="160"/>
      <c r="J43" s="136"/>
      <c r="K43" s="173"/>
      <c r="L43" s="144"/>
      <c r="M43" s="173"/>
      <c r="N43" s="144"/>
      <c r="O43" s="173"/>
      <c r="P43" s="144"/>
      <c r="Q43" s="173"/>
      <c r="R43" s="144"/>
      <c r="S43" s="173"/>
      <c r="T43" s="144"/>
      <c r="U43" s="173"/>
      <c r="V43" s="144"/>
    </row>
    <row r="44" spans="1:33" s="161" customFormat="1" x14ac:dyDescent="0.4">
      <c r="A44"/>
      <c r="B44" s="71"/>
      <c r="C44" s="71"/>
      <c r="D44" s="19"/>
      <c r="F44" s="11"/>
      <c r="H44" s="11"/>
      <c r="J44" s="11"/>
      <c r="K44" s="171"/>
      <c r="L44" s="65"/>
      <c r="M44" s="171"/>
      <c r="N44" s="65"/>
      <c r="O44" s="171"/>
      <c r="P44" s="65"/>
      <c r="Q44" s="171"/>
      <c r="R44" s="65"/>
      <c r="S44" s="171"/>
      <c r="T44" s="65"/>
      <c r="U44" s="171"/>
      <c r="V44" s="65"/>
      <c r="W44" s="183"/>
      <c r="X44" s="152"/>
      <c r="Y44" s="183"/>
      <c r="Z44" s="152"/>
      <c r="AA44" s="183"/>
      <c r="AB44" s="152"/>
      <c r="AC44" s="2"/>
      <c r="AD44" s="2"/>
      <c r="AE44" s="2"/>
      <c r="AF44"/>
      <c r="AG44"/>
    </row>
  </sheetData>
  <sortState xmlns:xlrd2="http://schemas.microsoft.com/office/spreadsheetml/2017/richdata2" ref="A5:AG28">
    <sortCondition descending="1" ref="E5:E28"/>
  </sortState>
  <mergeCells count="18">
    <mergeCell ref="AA3:AB3"/>
    <mergeCell ref="E3:F3"/>
    <mergeCell ref="G3:H3"/>
    <mergeCell ref="I3:J3"/>
    <mergeCell ref="K3:L3"/>
    <mergeCell ref="M3:N3"/>
    <mergeCell ref="O3:P3"/>
    <mergeCell ref="Q3:R3"/>
    <mergeCell ref="S3:T3"/>
    <mergeCell ref="U3:V3"/>
    <mergeCell ref="W3:X3"/>
    <mergeCell ref="Y3:Z3"/>
    <mergeCell ref="A1:AE1"/>
    <mergeCell ref="E2:J2"/>
    <mergeCell ref="K2:P2"/>
    <mergeCell ref="Q2:V2"/>
    <mergeCell ref="W2:AB2"/>
    <mergeCell ref="AC2:AE2"/>
  </mergeCells>
  <conditionalFormatting sqref="AB5:AB28">
    <cfRule type="containsText" priority="5" stopIfTrue="1" operator="containsText" text="AA">
      <formula>NOT(ISERROR(SEARCH("AA",AB5)))</formula>
    </cfRule>
    <cfRule type="containsText" dxfId="554" priority="6" stopIfTrue="1" operator="containsText" text="A">
      <formula>NOT(ISERROR(SEARCH("A",AB5)))</formula>
    </cfRule>
  </conditionalFormatting>
  <conditionalFormatting sqref="AD5:AE28">
    <cfRule type="cellIs" dxfId="553" priority="29" stopIfTrue="1" operator="greaterThan">
      <formula>0.5</formula>
    </cfRule>
  </conditionalFormatting>
  <conditionalFormatting sqref="F5:F28">
    <cfRule type="containsText" priority="27" stopIfTrue="1" operator="containsText" text="AA">
      <formula>NOT(ISERROR(SEARCH("AA",F5)))</formula>
    </cfRule>
    <cfRule type="containsText" dxfId="552" priority="28" stopIfTrue="1" operator="containsText" text="A">
      <formula>NOT(ISERROR(SEARCH("A",F5)))</formula>
    </cfRule>
  </conditionalFormatting>
  <conditionalFormatting sqref="H5:H28">
    <cfRule type="containsText" priority="25" stopIfTrue="1" operator="containsText" text="AA">
      <formula>NOT(ISERROR(SEARCH("AA",H5)))</formula>
    </cfRule>
    <cfRule type="containsText" dxfId="551" priority="26" stopIfTrue="1" operator="containsText" text="A">
      <formula>NOT(ISERROR(SEARCH("A",H5)))</formula>
    </cfRule>
  </conditionalFormatting>
  <conditionalFormatting sqref="J5:J28">
    <cfRule type="containsText" priority="23" stopIfTrue="1" operator="containsText" text="AA">
      <formula>NOT(ISERROR(SEARCH("AA",J5)))</formula>
    </cfRule>
    <cfRule type="containsText" dxfId="550" priority="24" stopIfTrue="1" operator="containsText" text="A">
      <formula>NOT(ISERROR(SEARCH("A",J5)))</formula>
    </cfRule>
  </conditionalFormatting>
  <conditionalFormatting sqref="L5:L28">
    <cfRule type="containsText" priority="21" stopIfTrue="1" operator="containsText" text="AA">
      <formula>NOT(ISERROR(SEARCH("AA",L5)))</formula>
    </cfRule>
    <cfRule type="containsText" dxfId="549" priority="22" stopIfTrue="1" operator="containsText" text="A">
      <formula>NOT(ISERROR(SEARCH("A",L5)))</formula>
    </cfRule>
  </conditionalFormatting>
  <conditionalFormatting sqref="N5:N28">
    <cfRule type="containsText" priority="19" stopIfTrue="1" operator="containsText" text="AA">
      <formula>NOT(ISERROR(SEARCH("AA",N5)))</formula>
    </cfRule>
    <cfRule type="containsText" dxfId="548" priority="20" stopIfTrue="1" operator="containsText" text="A">
      <formula>NOT(ISERROR(SEARCH("A",N5)))</formula>
    </cfRule>
  </conditionalFormatting>
  <conditionalFormatting sqref="P5:P28">
    <cfRule type="containsText" priority="17" stopIfTrue="1" operator="containsText" text="AA">
      <formula>NOT(ISERROR(SEARCH("AA",P5)))</formula>
    </cfRule>
    <cfRule type="containsText" dxfId="547" priority="18" stopIfTrue="1" operator="containsText" text="A">
      <formula>NOT(ISERROR(SEARCH("A",P5)))</formula>
    </cfRule>
  </conditionalFormatting>
  <conditionalFormatting sqref="R5:R28">
    <cfRule type="containsText" priority="15" stopIfTrue="1" operator="containsText" text="AA">
      <formula>NOT(ISERROR(SEARCH("AA",R5)))</formula>
    </cfRule>
    <cfRule type="containsText" dxfId="546" priority="16" stopIfTrue="1" operator="containsText" text="A">
      <formula>NOT(ISERROR(SEARCH("A",R5)))</formula>
    </cfRule>
  </conditionalFormatting>
  <conditionalFormatting sqref="T5:T28">
    <cfRule type="containsText" priority="13" stopIfTrue="1" operator="containsText" text="AA">
      <formula>NOT(ISERROR(SEARCH("AA",T5)))</formula>
    </cfRule>
    <cfRule type="containsText" dxfId="545" priority="14" stopIfTrue="1" operator="containsText" text="A">
      <formula>NOT(ISERROR(SEARCH("A",T5)))</formula>
    </cfRule>
  </conditionalFormatting>
  <conditionalFormatting sqref="V5:V28">
    <cfRule type="containsText" priority="11" stopIfTrue="1" operator="containsText" text="AA">
      <formula>NOT(ISERROR(SEARCH("AA",V5)))</formula>
    </cfRule>
    <cfRule type="containsText" dxfId="544" priority="12" stopIfTrue="1" operator="containsText" text="A">
      <formula>NOT(ISERROR(SEARCH("A",V5)))</formula>
    </cfRule>
  </conditionalFormatting>
  <conditionalFormatting sqref="X5:X28">
    <cfRule type="containsText" priority="9" stopIfTrue="1" operator="containsText" text="AA">
      <formula>NOT(ISERROR(SEARCH("AA",X5)))</formula>
    </cfRule>
    <cfRule type="containsText" dxfId="543" priority="10" stopIfTrue="1" operator="containsText" text="A">
      <formula>NOT(ISERROR(SEARCH("A",X5)))</formula>
    </cfRule>
  </conditionalFormatting>
  <conditionalFormatting sqref="Z5:Z28">
    <cfRule type="containsText" priority="7" stopIfTrue="1" operator="containsText" text="AA">
      <formula>NOT(ISERROR(SEARCH("AA",Z5)))</formula>
    </cfRule>
    <cfRule type="containsText" dxfId="542" priority="8" stopIfTrue="1" operator="containsText" text="A">
      <formula>NOT(ISERROR(SEARCH("A",Z5)))</formula>
    </cfRule>
  </conditionalFormatting>
  <conditionalFormatting sqref="E5:AB28 AD5:AE28">
    <cfRule type="expression" dxfId="541" priority="1229">
      <formula>MOD(ROW(),2)=0</formula>
    </cfRule>
  </conditionalFormatting>
  <conditionalFormatting sqref="D5:D28">
    <cfRule type="expression" dxfId="540" priority="4">
      <formula>MOD(ROW(),2)=0</formula>
    </cfRule>
  </conditionalFormatting>
  <conditionalFormatting sqref="A5:C28">
    <cfRule type="expression" dxfId="539" priority="3">
      <formula>MOD(ROW(),2)=0</formula>
    </cfRule>
  </conditionalFormatting>
  <conditionalFormatting sqref="W5:W28">
    <cfRule type="aboveAverage" dxfId="538" priority="42" stopIfTrue="1"/>
  </conditionalFormatting>
  <conditionalFormatting sqref="Y5:Y28">
    <cfRule type="aboveAverage" dxfId="537" priority="1218" stopIfTrue="1"/>
  </conditionalFormatting>
  <conditionalFormatting sqref="AA5:AA28">
    <cfRule type="aboveAverage" dxfId="536" priority="1219" stopIfTrue="1"/>
  </conditionalFormatting>
  <conditionalFormatting sqref="Q5:Q28">
    <cfRule type="aboveAverage" dxfId="535" priority="1220" stopIfTrue="1"/>
  </conditionalFormatting>
  <conditionalFormatting sqref="S5:S28">
    <cfRule type="aboveAverage" dxfId="534" priority="1221" stopIfTrue="1"/>
  </conditionalFormatting>
  <conditionalFormatting sqref="U5:U28">
    <cfRule type="aboveAverage" dxfId="533" priority="1222" stopIfTrue="1"/>
  </conditionalFormatting>
  <conditionalFormatting sqref="K5:K28">
    <cfRule type="aboveAverage" dxfId="532" priority="1223" stopIfTrue="1"/>
  </conditionalFormatting>
  <conditionalFormatting sqref="M5:M28">
    <cfRule type="aboveAverage" dxfId="531" priority="1224" stopIfTrue="1"/>
  </conditionalFormatting>
  <conditionalFormatting sqref="O5:O28">
    <cfRule type="aboveAverage" dxfId="530" priority="1225" stopIfTrue="1"/>
  </conditionalFormatting>
  <conditionalFormatting sqref="E5:E28">
    <cfRule type="aboveAverage" dxfId="529" priority="1226" stopIfTrue="1"/>
  </conditionalFormatting>
  <conditionalFormatting sqref="G5:G28">
    <cfRule type="aboveAverage" dxfId="528" priority="1227" stopIfTrue="1"/>
  </conditionalFormatting>
  <conditionalFormatting sqref="I5:I28">
    <cfRule type="aboveAverage" dxfId="527" priority="1228" stopIfTrue="1"/>
  </conditionalFormatting>
  <conditionalFormatting sqref="AC5:AC28">
    <cfRule type="expression" dxfId="526" priority="2">
      <formula>MOD(ROW(),2)=0</formula>
    </cfRule>
  </conditionalFormatting>
  <conditionalFormatting sqref="AC5:AC28">
    <cfRule type="aboveAverage" dxfId="525" priority="1" stopIfTrue="1"/>
  </conditionalFormatting>
  <pageMargins left="0.5" right="0.5" top="0.5" bottom="0.5" header="0.3" footer="0.3"/>
  <pageSetup paperSize="5"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A13B4-04A8-4718-BAA8-918D2B4DAB9D}">
  <sheetPr>
    <tabColor theme="6" tint="0.59999389629810485"/>
    <pageSetUpPr fitToPage="1"/>
  </sheetPr>
  <dimension ref="A1:AE34"/>
  <sheetViews>
    <sheetView zoomScaleNormal="100" workbookViewId="0">
      <pane ySplit="4" topLeftCell="A5" activePane="bottomLeft" state="frozen"/>
      <selection activeCell="AZ3" sqref="AZ3"/>
      <selection pane="bottomLeft" activeCell="A19" sqref="A5:XFD19"/>
    </sheetView>
  </sheetViews>
  <sheetFormatPr defaultRowHeight="13.15" x14ac:dyDescent="0.4"/>
  <cols>
    <col min="1" max="1" width="25.59765625" customWidth="1"/>
    <col min="2" max="3" width="10.59765625" style="65" customWidth="1"/>
    <col min="4" max="4" width="9.796875" style="1" hidden="1" customWidth="1"/>
    <col min="5" max="5" width="5.19921875" style="161" customWidth="1"/>
    <col min="6" max="6" width="5.19921875" style="11" customWidth="1"/>
    <col min="7" max="7" width="5.19921875" style="161" hidden="1" customWidth="1"/>
    <col min="8" max="8" width="5.19921875" style="11" hidden="1" customWidth="1"/>
    <col min="9" max="9" width="5.19921875" style="161" hidden="1" customWidth="1"/>
    <col min="10" max="10" width="5.19921875" style="11" hidden="1" customWidth="1"/>
    <col min="11" max="11" width="5.19921875" style="171" customWidth="1"/>
    <col min="12" max="12" width="5.19921875" style="65" customWidth="1"/>
    <col min="13" max="13" width="5.19921875" style="171" hidden="1" customWidth="1"/>
    <col min="14" max="14" width="5.19921875" style="65" hidden="1" customWidth="1"/>
    <col min="15" max="15" width="5.19921875" style="171" hidden="1" customWidth="1"/>
    <col min="16" max="16" width="5.19921875" style="65" hidden="1" customWidth="1"/>
    <col min="17" max="17" width="5.19921875" style="171" customWidth="1"/>
    <col min="18" max="18" width="5.19921875" style="65" customWidth="1"/>
    <col min="19" max="19" width="5.19921875" style="171" hidden="1" customWidth="1"/>
    <col min="20" max="20" width="5.19921875" style="65" hidden="1" customWidth="1"/>
    <col min="21" max="21" width="5.19921875" style="171" hidden="1" customWidth="1"/>
    <col min="22" max="22" width="5.19921875" style="65" hidden="1" customWidth="1"/>
    <col min="23" max="23" width="5.19921875" style="183" customWidth="1"/>
    <col min="24" max="24" width="5.19921875" style="152" customWidth="1"/>
    <col min="25" max="25" width="5.19921875" style="183" hidden="1" customWidth="1"/>
    <col min="26" max="26" width="5.19921875" style="152" hidden="1" customWidth="1"/>
    <col min="27" max="27" width="5.19921875" style="183" hidden="1" customWidth="1"/>
    <col min="28" max="28" width="5.19921875" style="152" hidden="1" customWidth="1"/>
    <col min="29" max="29" width="9.265625" style="2" customWidth="1"/>
    <col min="30" max="30" width="5.19921875" style="2" hidden="1" customWidth="1"/>
    <col min="31" max="31" width="0.796875" style="2" hidden="1" customWidth="1"/>
  </cols>
  <sheetData>
    <row r="1" spans="1:31" ht="45" customHeight="1" thickBot="1" x14ac:dyDescent="0.45">
      <c r="A1" s="709" t="s">
        <v>559</v>
      </c>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row>
    <row r="2" spans="1:31" ht="40.049999999999997" customHeight="1" x14ac:dyDescent="0.4">
      <c r="A2" s="30" t="s">
        <v>630</v>
      </c>
      <c r="B2" s="532" t="s">
        <v>626</v>
      </c>
      <c r="C2" s="532" t="s">
        <v>627</v>
      </c>
      <c r="D2" s="29"/>
      <c r="E2" s="712" t="s">
        <v>645</v>
      </c>
      <c r="F2" s="713"/>
      <c r="G2" s="713"/>
      <c r="H2" s="713"/>
      <c r="I2" s="713"/>
      <c r="J2" s="714"/>
      <c r="K2" s="712" t="s">
        <v>63</v>
      </c>
      <c r="L2" s="713"/>
      <c r="M2" s="713"/>
      <c r="N2" s="713"/>
      <c r="O2" s="713"/>
      <c r="P2" s="714"/>
      <c r="Q2" s="712" t="s">
        <v>64</v>
      </c>
      <c r="R2" s="713"/>
      <c r="S2" s="713"/>
      <c r="T2" s="713"/>
      <c r="U2" s="713"/>
      <c r="V2" s="714"/>
      <c r="W2" s="712" t="s">
        <v>644</v>
      </c>
      <c r="X2" s="713"/>
      <c r="Y2" s="713"/>
      <c r="Z2" s="713"/>
      <c r="AA2" s="713"/>
      <c r="AB2" s="714"/>
      <c r="AC2" s="710" t="s">
        <v>97</v>
      </c>
      <c r="AD2" s="711"/>
      <c r="AE2" s="711"/>
    </row>
    <row r="3" spans="1:31" ht="20.2" customHeight="1" x14ac:dyDescent="0.4">
      <c r="A3" s="82"/>
      <c r="B3" s="539"/>
      <c r="C3" s="539"/>
      <c r="D3" s="81"/>
      <c r="E3" s="718" t="s">
        <v>94</v>
      </c>
      <c r="F3" s="717"/>
      <c r="G3" s="716" t="s">
        <v>95</v>
      </c>
      <c r="H3" s="716"/>
      <c r="I3" s="716" t="s">
        <v>96</v>
      </c>
      <c r="J3" s="717"/>
      <c r="K3" s="716" t="s">
        <v>94</v>
      </c>
      <c r="L3" s="716"/>
      <c r="M3" s="716" t="s">
        <v>95</v>
      </c>
      <c r="N3" s="716"/>
      <c r="O3" s="716" t="s">
        <v>96</v>
      </c>
      <c r="P3" s="716"/>
      <c r="Q3" s="718" t="s">
        <v>94</v>
      </c>
      <c r="R3" s="717"/>
      <c r="S3" s="716" t="s">
        <v>95</v>
      </c>
      <c r="T3" s="716"/>
      <c r="U3" s="716" t="s">
        <v>96</v>
      </c>
      <c r="V3" s="717"/>
      <c r="W3" s="716" t="s">
        <v>94</v>
      </c>
      <c r="X3" s="716"/>
      <c r="Y3" s="716" t="s">
        <v>95</v>
      </c>
      <c r="Z3" s="716"/>
      <c r="AA3" s="716" t="s">
        <v>96</v>
      </c>
      <c r="AB3" s="716"/>
      <c r="AC3" s="507" t="s">
        <v>94</v>
      </c>
      <c r="AD3" s="508" t="s">
        <v>95</v>
      </c>
      <c r="AE3" s="508" t="s">
        <v>96</v>
      </c>
    </row>
    <row r="4" spans="1:31" ht="40.049999999999997" hidden="1" customHeight="1" x14ac:dyDescent="0.4">
      <c r="A4" s="82" t="s">
        <v>51</v>
      </c>
      <c r="B4" s="539" t="s">
        <v>92</v>
      </c>
      <c r="C4" s="539" t="s">
        <v>93</v>
      </c>
      <c r="D4" s="81"/>
      <c r="E4" s="194" t="s">
        <v>105</v>
      </c>
      <c r="F4" s="197" t="s">
        <v>108</v>
      </c>
      <c r="G4" s="193" t="s">
        <v>106</v>
      </c>
      <c r="H4" s="197" t="s">
        <v>109</v>
      </c>
      <c r="I4" s="193" t="s">
        <v>107</v>
      </c>
      <c r="J4" s="201" t="s">
        <v>110</v>
      </c>
      <c r="K4" s="193" t="s">
        <v>178</v>
      </c>
      <c r="L4" s="197" t="s">
        <v>179</v>
      </c>
      <c r="M4" s="193" t="s">
        <v>180</v>
      </c>
      <c r="N4" s="197" t="s">
        <v>181</v>
      </c>
      <c r="O4" s="193" t="s">
        <v>182</v>
      </c>
      <c r="P4" s="197" t="s">
        <v>183</v>
      </c>
      <c r="Q4" s="194" t="s">
        <v>111</v>
      </c>
      <c r="R4" s="197" t="s">
        <v>112</v>
      </c>
      <c r="S4" s="193" t="s">
        <v>113</v>
      </c>
      <c r="T4" s="197" t="s">
        <v>114</v>
      </c>
      <c r="U4" s="193" t="s">
        <v>115</v>
      </c>
      <c r="V4" s="201" t="s">
        <v>116</v>
      </c>
      <c r="W4" s="193" t="s">
        <v>117</v>
      </c>
      <c r="X4" s="197" t="s">
        <v>118</v>
      </c>
      <c r="Y4" s="193" t="s">
        <v>119</v>
      </c>
      <c r="Z4" s="197" t="s">
        <v>120</v>
      </c>
      <c r="AA4" s="193" t="s">
        <v>121</v>
      </c>
      <c r="AB4" s="197" t="s">
        <v>122</v>
      </c>
      <c r="AC4" s="507" t="s">
        <v>123</v>
      </c>
      <c r="AD4" s="508" t="s">
        <v>124</v>
      </c>
      <c r="AE4" s="508" t="s">
        <v>125</v>
      </c>
    </row>
    <row r="5" spans="1:31" ht="12.75" x14ac:dyDescent="0.35">
      <c r="A5" s="83" t="str">
        <f t="shared" ref="A5:A19" si="0">VLOOKUP(D5,VL_2020,2,FALSE)</f>
        <v>Revere 1898 TC</v>
      </c>
      <c r="B5" s="527" t="str">
        <f t="shared" ref="B5:B19" si="1">VLOOKUP(D5,VL_2020,3,FALSE)</f>
        <v>RR</v>
      </c>
      <c r="C5" s="527" t="str">
        <f t="shared" ref="C5:C19" si="2">VLOOKUP(D5,VL_2020,4,FALSE)</f>
        <v>TRE</v>
      </c>
      <c r="D5" t="s">
        <v>220</v>
      </c>
      <c r="E5" s="273">
        <v>236.1</v>
      </c>
      <c r="F5" s="274" t="s">
        <v>103</v>
      </c>
      <c r="G5" s="275"/>
      <c r="H5" s="274"/>
      <c r="I5" s="275"/>
      <c r="J5" s="274"/>
      <c r="K5" s="296">
        <v>16.933299999999999</v>
      </c>
      <c r="L5" s="274" t="s">
        <v>655</v>
      </c>
      <c r="M5" s="299"/>
      <c r="N5" s="274"/>
      <c r="O5" s="299"/>
      <c r="P5" s="274"/>
      <c r="Q5" s="273">
        <v>87</v>
      </c>
      <c r="R5" s="274" t="s">
        <v>329</v>
      </c>
      <c r="S5" s="275"/>
      <c r="T5" s="274"/>
      <c r="U5" s="275"/>
      <c r="V5" s="274"/>
      <c r="W5" s="273">
        <v>44.333300000000001</v>
      </c>
      <c r="X5" s="274" t="s">
        <v>103</v>
      </c>
      <c r="Y5" s="275"/>
      <c r="Z5" s="274"/>
      <c r="AA5" s="275"/>
      <c r="AB5" s="274"/>
      <c r="AC5" s="273">
        <v>1.0686412399</v>
      </c>
      <c r="AD5" s="277"/>
      <c r="AE5" s="277"/>
    </row>
    <row r="6" spans="1:31" ht="12.75" x14ac:dyDescent="0.35">
      <c r="A6" s="280" t="str">
        <f t="shared" si="0"/>
        <v xml:space="preserve">Dyna-Gro D57TC29* </v>
      </c>
      <c r="B6" s="530" t="str">
        <f t="shared" si="1"/>
        <v>RR</v>
      </c>
      <c r="C6" s="530" t="str">
        <f t="shared" si="2"/>
        <v>TRE</v>
      </c>
      <c r="D6" t="s">
        <v>321</v>
      </c>
      <c r="E6" s="125">
        <v>235.1</v>
      </c>
      <c r="F6" s="126" t="s">
        <v>103</v>
      </c>
      <c r="G6" s="128"/>
      <c r="H6" s="126"/>
      <c r="I6" s="128"/>
      <c r="J6" s="126"/>
      <c r="K6" s="302">
        <v>17.100000000000001</v>
      </c>
      <c r="L6" s="126" t="s">
        <v>653</v>
      </c>
      <c r="M6" s="307"/>
      <c r="N6" s="126"/>
      <c r="O6" s="307"/>
      <c r="P6" s="126"/>
      <c r="Q6" s="125">
        <v>91.666700000000006</v>
      </c>
      <c r="R6" s="126" t="s">
        <v>103</v>
      </c>
      <c r="S6" s="128"/>
      <c r="T6" s="126"/>
      <c r="U6" s="128"/>
      <c r="V6" s="126"/>
      <c r="W6" s="125">
        <v>42</v>
      </c>
      <c r="X6" s="126" t="s">
        <v>103</v>
      </c>
      <c r="Y6" s="128"/>
      <c r="Z6" s="126"/>
      <c r="AA6" s="128"/>
      <c r="AB6" s="126"/>
      <c r="AC6" s="125">
        <v>6.2937062936999997</v>
      </c>
      <c r="AD6" s="46"/>
      <c r="AE6" s="46"/>
    </row>
    <row r="7" spans="1:31" ht="12.75" x14ac:dyDescent="0.35">
      <c r="A7" s="280" t="str">
        <f t="shared" si="0"/>
        <v xml:space="preserve">Dekalb DKC67-94* </v>
      </c>
      <c r="B7" s="530" t="str">
        <f t="shared" si="1"/>
        <v>RR, LL </v>
      </c>
      <c r="C7" s="530" t="str">
        <f t="shared" si="2"/>
        <v>TRE</v>
      </c>
      <c r="D7" t="s">
        <v>319</v>
      </c>
      <c r="E7" s="281">
        <v>221.97</v>
      </c>
      <c r="F7" s="282" t="s">
        <v>104</v>
      </c>
      <c r="G7" s="283"/>
      <c r="H7" s="282"/>
      <c r="I7" s="283"/>
      <c r="J7" s="282"/>
      <c r="K7" s="298">
        <v>18.8</v>
      </c>
      <c r="L7" s="282" t="s">
        <v>328</v>
      </c>
      <c r="M7" s="301"/>
      <c r="N7" s="282"/>
      <c r="O7" s="301"/>
      <c r="P7" s="282"/>
      <c r="Q7" s="281">
        <v>86.333299999999994</v>
      </c>
      <c r="R7" s="282" t="s">
        <v>570</v>
      </c>
      <c r="S7" s="283"/>
      <c r="T7" s="282"/>
      <c r="U7" s="283"/>
      <c r="V7" s="282"/>
      <c r="W7" s="281">
        <v>42.333300000000001</v>
      </c>
      <c r="X7" s="282" t="s">
        <v>103</v>
      </c>
      <c r="Y7" s="283"/>
      <c r="Z7" s="282"/>
      <c r="AA7" s="283"/>
      <c r="AB7" s="282"/>
      <c r="AC7" s="125">
        <v>0</v>
      </c>
      <c r="AD7" s="286"/>
      <c r="AE7" s="286"/>
    </row>
    <row r="8" spans="1:31" ht="12.75" x14ac:dyDescent="0.35">
      <c r="A8" s="47" t="str">
        <f t="shared" si="0"/>
        <v xml:space="preserve">Dekalb DKC69-99* </v>
      </c>
      <c r="B8" s="529" t="str">
        <f t="shared" si="1"/>
        <v>RR</v>
      </c>
      <c r="C8" s="529" t="str">
        <f t="shared" si="2"/>
        <v>TRE</v>
      </c>
      <c r="D8" t="s">
        <v>320</v>
      </c>
      <c r="E8" s="125">
        <v>215.39</v>
      </c>
      <c r="F8" s="126" t="s">
        <v>104</v>
      </c>
      <c r="G8" s="128"/>
      <c r="H8" s="126"/>
      <c r="I8" s="128"/>
      <c r="J8" s="126"/>
      <c r="K8" s="302">
        <v>18.8</v>
      </c>
      <c r="L8" s="126" t="s">
        <v>328</v>
      </c>
      <c r="M8" s="307"/>
      <c r="N8" s="126"/>
      <c r="O8" s="307"/>
      <c r="P8" s="126"/>
      <c r="Q8" s="125">
        <v>89.333299999999994</v>
      </c>
      <c r="R8" s="126" t="s">
        <v>328</v>
      </c>
      <c r="S8" s="128"/>
      <c r="T8" s="126"/>
      <c r="U8" s="128"/>
      <c r="V8" s="126"/>
      <c r="W8" s="125">
        <v>43.333300000000001</v>
      </c>
      <c r="X8" s="126" t="s">
        <v>103</v>
      </c>
      <c r="Y8" s="128"/>
      <c r="Z8" s="126"/>
      <c r="AA8" s="128"/>
      <c r="AB8" s="126"/>
      <c r="AC8" s="125">
        <v>3.0883610401000001</v>
      </c>
      <c r="AD8" s="46"/>
      <c r="AE8" s="46"/>
    </row>
    <row r="9" spans="1:31" ht="12.75" x14ac:dyDescent="0.35">
      <c r="A9" s="513" t="str">
        <f t="shared" si="0"/>
        <v>Progeny 9117 VT2P****</v>
      </c>
      <c r="B9" s="528" t="str">
        <f t="shared" si="1"/>
        <v>RR</v>
      </c>
      <c r="C9" s="528" t="str">
        <f t="shared" si="2"/>
        <v>VT2P</v>
      </c>
      <c r="D9" t="s">
        <v>227</v>
      </c>
      <c r="E9" s="281">
        <v>213.4</v>
      </c>
      <c r="F9" s="282" t="s">
        <v>104</v>
      </c>
      <c r="G9" s="283"/>
      <c r="H9" s="282"/>
      <c r="I9" s="283"/>
      <c r="J9" s="282"/>
      <c r="K9" s="298">
        <v>17.8</v>
      </c>
      <c r="L9" s="282" t="s">
        <v>652</v>
      </c>
      <c r="M9" s="301"/>
      <c r="N9" s="282"/>
      <c r="O9" s="301"/>
      <c r="P9" s="282"/>
      <c r="Q9" s="281">
        <v>86.666700000000006</v>
      </c>
      <c r="R9" s="282" t="s">
        <v>329</v>
      </c>
      <c r="S9" s="283"/>
      <c r="T9" s="282"/>
      <c r="U9" s="283"/>
      <c r="V9" s="282"/>
      <c r="W9" s="281">
        <v>40.666699999999999</v>
      </c>
      <c r="X9" s="282" t="s">
        <v>103</v>
      </c>
      <c r="Y9" s="283"/>
      <c r="Z9" s="282"/>
      <c r="AA9" s="283"/>
      <c r="AB9" s="282"/>
      <c r="AC9" s="281">
        <v>0.2331002331</v>
      </c>
      <c r="AD9" s="286"/>
      <c r="AE9" s="286"/>
    </row>
    <row r="10" spans="1:31" ht="12.75" x14ac:dyDescent="0.35">
      <c r="A10" s="47" t="str">
        <f t="shared" si="0"/>
        <v>LG Seeds LG67C07 VT2Pro</v>
      </c>
      <c r="B10" s="529" t="str">
        <f t="shared" si="1"/>
        <v>RR</v>
      </c>
      <c r="C10" s="529" t="str">
        <f t="shared" si="2"/>
        <v>VT2P</v>
      </c>
      <c r="D10" t="s">
        <v>551</v>
      </c>
      <c r="E10" s="281">
        <v>213.16</v>
      </c>
      <c r="F10" s="282" t="s">
        <v>104</v>
      </c>
      <c r="G10" s="283"/>
      <c r="H10" s="282"/>
      <c r="I10" s="283"/>
      <c r="J10" s="282"/>
      <c r="K10" s="298">
        <v>18.2333</v>
      </c>
      <c r="L10" s="282" t="s">
        <v>333</v>
      </c>
      <c r="M10" s="301"/>
      <c r="N10" s="282"/>
      <c r="O10" s="301"/>
      <c r="P10" s="282"/>
      <c r="Q10" s="281">
        <v>82.333299999999994</v>
      </c>
      <c r="R10" s="282" t="s">
        <v>574</v>
      </c>
      <c r="S10" s="283"/>
      <c r="T10" s="282"/>
      <c r="U10" s="283"/>
      <c r="V10" s="282"/>
      <c r="W10" s="281">
        <v>41</v>
      </c>
      <c r="X10" s="282" t="s">
        <v>103</v>
      </c>
      <c r="Y10" s="283"/>
      <c r="Z10" s="282"/>
      <c r="AA10" s="283"/>
      <c r="AB10" s="282"/>
      <c r="AC10" s="281">
        <v>2.3625892917</v>
      </c>
      <c r="AD10" s="286"/>
      <c r="AE10" s="286"/>
    </row>
    <row r="11" spans="1:31" ht="12.75" x14ac:dyDescent="0.35">
      <c r="A11" s="513" t="str">
        <f t="shared" si="0"/>
        <v>Revere 1707 VT2P**</v>
      </c>
      <c r="B11" s="528" t="str">
        <f t="shared" si="1"/>
        <v>RR</v>
      </c>
      <c r="C11" s="528" t="str">
        <f t="shared" si="2"/>
        <v>VT2P</v>
      </c>
      <c r="D11" t="s">
        <v>222</v>
      </c>
      <c r="E11" s="281">
        <v>212.63</v>
      </c>
      <c r="F11" s="282" t="s">
        <v>104</v>
      </c>
      <c r="G11" s="283"/>
      <c r="H11" s="282"/>
      <c r="I11" s="283"/>
      <c r="J11" s="282"/>
      <c r="K11" s="298">
        <v>19.7</v>
      </c>
      <c r="L11" s="282" t="s">
        <v>103</v>
      </c>
      <c r="M11" s="301"/>
      <c r="N11" s="282"/>
      <c r="O11" s="301"/>
      <c r="P11" s="282"/>
      <c r="Q11" s="281">
        <v>85.333299999999994</v>
      </c>
      <c r="R11" s="282" t="s">
        <v>252</v>
      </c>
      <c r="S11" s="283"/>
      <c r="T11" s="282"/>
      <c r="U11" s="283"/>
      <c r="V11" s="282"/>
      <c r="W11" s="281">
        <v>43</v>
      </c>
      <c r="X11" s="282" t="s">
        <v>103</v>
      </c>
      <c r="Y11" s="283"/>
      <c r="Z11" s="282"/>
      <c r="AA11" s="283"/>
      <c r="AB11" s="282"/>
      <c r="AC11" s="125">
        <v>1.1170768084</v>
      </c>
      <c r="AD11" s="286"/>
      <c r="AE11" s="286"/>
    </row>
    <row r="12" spans="1:31" ht="12.75" x14ac:dyDescent="0.35">
      <c r="A12" s="47" t="str">
        <f t="shared" si="0"/>
        <v>AgriGold A647-79 VT2Pro</v>
      </c>
      <c r="B12" s="529" t="str">
        <f t="shared" si="1"/>
        <v>RR</v>
      </c>
      <c r="C12" s="529" t="str">
        <f t="shared" si="2"/>
        <v>VT2P</v>
      </c>
      <c r="D12" t="s">
        <v>539</v>
      </c>
      <c r="E12" s="125">
        <v>209.58</v>
      </c>
      <c r="F12" s="126" t="s">
        <v>104</v>
      </c>
      <c r="G12" s="128"/>
      <c r="H12" s="126"/>
      <c r="I12" s="128"/>
      <c r="J12" s="126"/>
      <c r="K12" s="302">
        <v>17.600000000000001</v>
      </c>
      <c r="L12" s="126" t="s">
        <v>651</v>
      </c>
      <c r="M12" s="307"/>
      <c r="N12" s="126"/>
      <c r="O12" s="307"/>
      <c r="P12" s="126"/>
      <c r="Q12" s="125">
        <v>82</v>
      </c>
      <c r="R12" s="126" t="s">
        <v>574</v>
      </c>
      <c r="S12" s="128"/>
      <c r="T12" s="126"/>
      <c r="U12" s="128"/>
      <c r="V12" s="126"/>
      <c r="W12" s="125">
        <v>40.666699999999999</v>
      </c>
      <c r="X12" s="126" t="s">
        <v>103</v>
      </c>
      <c r="Y12" s="128"/>
      <c r="Z12" s="126"/>
      <c r="AA12" s="128"/>
      <c r="AB12" s="126"/>
      <c r="AC12" s="125">
        <v>2.9170778386</v>
      </c>
      <c r="AD12" s="46"/>
      <c r="AE12" s="46"/>
    </row>
    <row r="13" spans="1:31" ht="12.75" x14ac:dyDescent="0.35">
      <c r="A13" s="513" t="str">
        <f t="shared" si="0"/>
        <v xml:space="preserve">Dekalb DKC68-69**** </v>
      </c>
      <c r="B13" s="528" t="str">
        <f t="shared" si="1"/>
        <v>RR</v>
      </c>
      <c r="C13" s="528" t="str">
        <f t="shared" si="2"/>
        <v>VT2P</v>
      </c>
      <c r="D13" t="s">
        <v>215</v>
      </c>
      <c r="E13" s="281">
        <v>204.89</v>
      </c>
      <c r="F13" s="282" t="s">
        <v>328</v>
      </c>
      <c r="G13" s="283"/>
      <c r="H13" s="282"/>
      <c r="I13" s="283"/>
      <c r="J13" s="282"/>
      <c r="K13" s="298">
        <v>19.7333</v>
      </c>
      <c r="L13" s="282" t="s">
        <v>103</v>
      </c>
      <c r="M13" s="301"/>
      <c r="N13" s="282"/>
      <c r="O13" s="301"/>
      <c r="P13" s="282"/>
      <c r="Q13" s="281">
        <v>86.333299999999994</v>
      </c>
      <c r="R13" s="282" t="s">
        <v>570</v>
      </c>
      <c r="S13" s="283"/>
      <c r="T13" s="282"/>
      <c r="U13" s="283"/>
      <c r="V13" s="282"/>
      <c r="W13" s="281">
        <v>43.666699999999999</v>
      </c>
      <c r="X13" s="282" t="s">
        <v>103</v>
      </c>
      <c r="Y13" s="283"/>
      <c r="Z13" s="282"/>
      <c r="AA13" s="283"/>
      <c r="AB13" s="282"/>
      <c r="AC13" s="281">
        <v>0.67873996449999996</v>
      </c>
      <c r="AD13" s="286"/>
      <c r="AE13" s="286"/>
    </row>
    <row r="14" spans="1:31" ht="12.75" x14ac:dyDescent="0.35">
      <c r="A14" s="513" t="str">
        <f t="shared" si="0"/>
        <v xml:space="preserve">Dekalb DKC67-44****** </v>
      </c>
      <c r="B14" s="528" t="str">
        <f t="shared" si="1"/>
        <v>RR</v>
      </c>
      <c r="C14" s="528" t="str">
        <f t="shared" si="2"/>
        <v>VT2P</v>
      </c>
      <c r="D14" t="s">
        <v>214</v>
      </c>
      <c r="E14" s="125">
        <v>202.47</v>
      </c>
      <c r="F14" s="572" t="s">
        <v>328</v>
      </c>
      <c r="G14" s="574"/>
      <c r="H14" s="572"/>
      <c r="I14" s="574"/>
      <c r="J14" s="572"/>
      <c r="K14" s="302">
        <v>18.133299999999998</v>
      </c>
      <c r="L14" s="572" t="s">
        <v>331</v>
      </c>
      <c r="M14" s="587"/>
      <c r="N14" s="572"/>
      <c r="O14" s="587"/>
      <c r="P14" s="572"/>
      <c r="Q14" s="125">
        <v>89.333299999999994</v>
      </c>
      <c r="R14" s="572" t="s">
        <v>328</v>
      </c>
      <c r="S14" s="574"/>
      <c r="T14" s="572"/>
      <c r="U14" s="574"/>
      <c r="V14" s="572"/>
      <c r="W14" s="125">
        <v>42.666699999999999</v>
      </c>
      <c r="X14" s="572" t="s">
        <v>103</v>
      </c>
      <c r="Y14" s="574"/>
      <c r="Z14" s="572"/>
      <c r="AA14" s="574"/>
      <c r="AB14" s="572"/>
      <c r="AC14" s="125">
        <v>0.64102564100000003</v>
      </c>
      <c r="AD14" s="595"/>
      <c r="AE14" s="595"/>
    </row>
    <row r="15" spans="1:31" ht="12.75" x14ac:dyDescent="0.35">
      <c r="A15" s="280" t="str">
        <f t="shared" si="0"/>
        <v>Progeny 2118 VT2P</v>
      </c>
      <c r="B15" s="530" t="str">
        <f t="shared" si="1"/>
        <v>RR</v>
      </c>
      <c r="C15" s="530" t="str">
        <f t="shared" si="2"/>
        <v>VT2P</v>
      </c>
      <c r="D15" t="s">
        <v>322</v>
      </c>
      <c r="E15" s="281">
        <v>194.64</v>
      </c>
      <c r="F15" s="282" t="s">
        <v>570</v>
      </c>
      <c r="G15" s="283"/>
      <c r="H15" s="282"/>
      <c r="I15" s="283"/>
      <c r="J15" s="282"/>
      <c r="K15" s="298">
        <v>18.7</v>
      </c>
      <c r="L15" s="282" t="s">
        <v>329</v>
      </c>
      <c r="M15" s="301"/>
      <c r="N15" s="282"/>
      <c r="O15" s="301"/>
      <c r="P15" s="282"/>
      <c r="Q15" s="281">
        <v>87</v>
      </c>
      <c r="R15" s="282" t="s">
        <v>329</v>
      </c>
      <c r="S15" s="283"/>
      <c r="T15" s="282"/>
      <c r="U15" s="283"/>
      <c r="V15" s="282"/>
      <c r="W15" s="281">
        <v>41.333300000000001</v>
      </c>
      <c r="X15" s="282" t="s">
        <v>103</v>
      </c>
      <c r="Y15" s="283"/>
      <c r="Z15" s="282"/>
      <c r="AA15" s="283"/>
      <c r="AB15" s="282"/>
      <c r="AC15" s="281">
        <v>5.8683094593999998</v>
      </c>
      <c r="AD15" s="286"/>
      <c r="AE15" s="286"/>
    </row>
    <row r="16" spans="1:31" ht="12.75" x14ac:dyDescent="0.35">
      <c r="A16" s="47" t="str">
        <f t="shared" si="0"/>
        <v xml:space="preserve">Dyna-Gro D57VC53 </v>
      </c>
      <c r="B16" s="529" t="str">
        <f t="shared" si="1"/>
        <v>RR</v>
      </c>
      <c r="C16" s="529" t="str">
        <f t="shared" si="2"/>
        <v>VT2P</v>
      </c>
      <c r="D16" t="s">
        <v>544</v>
      </c>
      <c r="E16" s="125">
        <v>191.44</v>
      </c>
      <c r="F16" s="126" t="s">
        <v>570</v>
      </c>
      <c r="G16" s="128"/>
      <c r="H16" s="126"/>
      <c r="I16" s="128"/>
      <c r="J16" s="126"/>
      <c r="K16" s="302">
        <v>19.066700000000001</v>
      </c>
      <c r="L16" s="126" t="s">
        <v>104</v>
      </c>
      <c r="M16" s="307"/>
      <c r="N16" s="126"/>
      <c r="O16" s="307"/>
      <c r="P16" s="126"/>
      <c r="Q16" s="125">
        <v>85.333299999999994</v>
      </c>
      <c r="R16" s="126" t="s">
        <v>252</v>
      </c>
      <c r="S16" s="128"/>
      <c r="T16" s="126"/>
      <c r="U16" s="128"/>
      <c r="V16" s="126"/>
      <c r="W16" s="125">
        <v>42.333300000000001</v>
      </c>
      <c r="X16" s="126" t="s">
        <v>103</v>
      </c>
      <c r="Y16" s="128"/>
      <c r="Z16" s="126"/>
      <c r="AA16" s="128"/>
      <c r="AB16" s="126"/>
      <c r="AC16" s="281">
        <v>4.8934861434999997</v>
      </c>
      <c r="AD16" s="46"/>
      <c r="AE16" s="46"/>
    </row>
    <row r="17" spans="1:31" ht="12.75" x14ac:dyDescent="0.35">
      <c r="A17" s="280" t="str">
        <f t="shared" si="0"/>
        <v>LG Seeds 69C03 VT2P</v>
      </c>
      <c r="B17" s="530" t="str">
        <f t="shared" si="1"/>
        <v>RR</v>
      </c>
      <c r="C17" s="530" t="str">
        <f t="shared" si="2"/>
        <v>VT2P</v>
      </c>
      <c r="D17" t="s">
        <v>550</v>
      </c>
      <c r="E17" s="281">
        <v>174.31</v>
      </c>
      <c r="F17" s="282" t="s">
        <v>252</v>
      </c>
      <c r="G17" s="283"/>
      <c r="H17" s="282"/>
      <c r="I17" s="283"/>
      <c r="J17" s="282"/>
      <c r="K17" s="298">
        <v>18.533300000000001</v>
      </c>
      <c r="L17" s="282" t="s">
        <v>340</v>
      </c>
      <c r="M17" s="301"/>
      <c r="N17" s="282"/>
      <c r="O17" s="301"/>
      <c r="P17" s="282"/>
      <c r="Q17" s="281">
        <v>84</v>
      </c>
      <c r="R17" s="282" t="s">
        <v>574</v>
      </c>
      <c r="S17" s="283"/>
      <c r="T17" s="282"/>
      <c r="U17" s="283"/>
      <c r="V17" s="282"/>
      <c r="W17" s="281">
        <v>41.666699999999999</v>
      </c>
      <c r="X17" s="282" t="s">
        <v>103</v>
      </c>
      <c r="Y17" s="283"/>
      <c r="Z17" s="282"/>
      <c r="AA17" s="283"/>
      <c r="AB17" s="282"/>
      <c r="AC17" s="125">
        <v>13.762176014</v>
      </c>
      <c r="AD17" s="286"/>
      <c r="AE17" s="286"/>
    </row>
    <row r="18" spans="1:31" ht="12.75" x14ac:dyDescent="0.35">
      <c r="A18" s="280" t="str">
        <f t="shared" si="0"/>
        <v>NK Seeds NK1838 3110</v>
      </c>
      <c r="B18" s="530" t="str">
        <f t="shared" si="1"/>
        <v>RR</v>
      </c>
      <c r="C18" s="530">
        <f t="shared" si="2"/>
        <v>3110</v>
      </c>
      <c r="D18" t="s">
        <v>552</v>
      </c>
      <c r="E18" s="125">
        <v>171.43</v>
      </c>
      <c r="F18" s="126" t="s">
        <v>252</v>
      </c>
      <c r="G18" s="128"/>
      <c r="H18" s="126"/>
      <c r="I18" s="128"/>
      <c r="J18" s="126"/>
      <c r="K18" s="302">
        <v>17.2667</v>
      </c>
      <c r="L18" s="126" t="s">
        <v>647</v>
      </c>
      <c r="M18" s="307"/>
      <c r="N18" s="126"/>
      <c r="O18" s="307"/>
      <c r="P18" s="126"/>
      <c r="Q18" s="125">
        <v>91.333299999999994</v>
      </c>
      <c r="R18" s="126" t="s">
        <v>104</v>
      </c>
      <c r="S18" s="128"/>
      <c r="T18" s="126"/>
      <c r="U18" s="128"/>
      <c r="V18" s="126"/>
      <c r="W18" s="125">
        <v>40</v>
      </c>
      <c r="X18" s="126" t="s">
        <v>103</v>
      </c>
      <c r="Y18" s="128"/>
      <c r="Z18" s="126"/>
      <c r="AA18" s="128"/>
      <c r="AB18" s="126"/>
      <c r="AC18" s="281">
        <v>8.3316358204000007</v>
      </c>
      <c r="AD18" s="46"/>
      <c r="AE18" s="46"/>
    </row>
    <row r="19" spans="1:31" ht="12.75" x14ac:dyDescent="0.35">
      <c r="A19" s="280" t="str">
        <f t="shared" si="0"/>
        <v>AgriGold A650-21 VT2Pro</v>
      </c>
      <c r="B19" s="530" t="str">
        <f t="shared" si="1"/>
        <v>RR</v>
      </c>
      <c r="C19" s="530" t="str">
        <f t="shared" si="2"/>
        <v>VT2P</v>
      </c>
      <c r="D19" t="s">
        <v>540</v>
      </c>
      <c r="E19" s="125">
        <v>167.05</v>
      </c>
      <c r="F19" s="126" t="s">
        <v>574</v>
      </c>
      <c r="G19" s="128"/>
      <c r="H19" s="126"/>
      <c r="I19" s="128"/>
      <c r="J19" s="126"/>
      <c r="K19" s="302">
        <v>17.5</v>
      </c>
      <c r="L19" s="126" t="s">
        <v>654</v>
      </c>
      <c r="M19" s="307"/>
      <c r="N19" s="126"/>
      <c r="O19" s="307"/>
      <c r="P19" s="126"/>
      <c r="Q19" s="125">
        <v>83.333299999999994</v>
      </c>
      <c r="R19" s="126" t="s">
        <v>574</v>
      </c>
      <c r="S19" s="128"/>
      <c r="T19" s="126"/>
      <c r="U19" s="128"/>
      <c r="V19" s="126"/>
      <c r="W19" s="125">
        <v>41.666699999999999</v>
      </c>
      <c r="X19" s="126" t="s">
        <v>103</v>
      </c>
      <c r="Y19" s="128"/>
      <c r="Z19" s="126"/>
      <c r="AA19" s="128"/>
      <c r="AB19" s="126"/>
      <c r="AC19" s="125">
        <v>12.051549652</v>
      </c>
      <c r="AD19" s="46"/>
      <c r="AE19" s="46"/>
    </row>
    <row r="20" spans="1:31" ht="12.75" customHeight="1" x14ac:dyDescent="0.4">
      <c r="A20" s="67" t="s">
        <v>16</v>
      </c>
      <c r="B20" s="67"/>
      <c r="C20" s="67"/>
      <c r="D20" s="66"/>
      <c r="E20" s="154">
        <v>204.24</v>
      </c>
      <c r="F20" s="138"/>
      <c r="G20" s="163"/>
      <c r="H20" s="138"/>
      <c r="I20" s="163"/>
      <c r="J20" s="184"/>
      <c r="K20" s="167">
        <v>18.260000000000002</v>
      </c>
      <c r="L20" s="138"/>
      <c r="M20" s="174"/>
      <c r="N20" s="138"/>
      <c r="O20" s="174"/>
      <c r="P20" s="184"/>
      <c r="Q20" s="154">
        <v>86.488900000000001</v>
      </c>
      <c r="R20" s="138"/>
      <c r="S20" s="163"/>
      <c r="T20" s="138"/>
      <c r="U20" s="163"/>
      <c r="V20" s="184"/>
      <c r="W20" s="154">
        <v>42.044400000000003</v>
      </c>
      <c r="X20" s="138"/>
      <c r="Y20" s="163"/>
      <c r="Z20" s="138"/>
      <c r="AA20" s="163"/>
      <c r="AB20" s="184"/>
      <c r="AC20" s="106">
        <v>4.22</v>
      </c>
      <c r="AD20" s="105"/>
      <c r="AE20" s="105"/>
    </row>
    <row r="21" spans="1:31" ht="12.75" customHeight="1" x14ac:dyDescent="0.4">
      <c r="A21" s="49" t="s">
        <v>90</v>
      </c>
      <c r="B21" s="49"/>
      <c r="C21" s="49"/>
      <c r="D21" s="52"/>
      <c r="E21" s="155">
        <v>13.0237</v>
      </c>
      <c r="F21" s="139"/>
      <c r="G21" s="164"/>
      <c r="H21" s="139"/>
      <c r="I21" s="164"/>
      <c r="J21" s="185"/>
      <c r="K21" s="168">
        <v>0.3911</v>
      </c>
      <c r="L21" s="139"/>
      <c r="M21" s="175"/>
      <c r="N21" s="139"/>
      <c r="O21" s="175"/>
      <c r="P21" s="185"/>
      <c r="Q21" s="155">
        <v>3.2886000000000002</v>
      </c>
      <c r="R21" s="139"/>
      <c r="S21" s="164"/>
      <c r="T21" s="139"/>
      <c r="U21" s="164"/>
      <c r="V21" s="185"/>
      <c r="W21" s="155">
        <v>1.9302999999999999</v>
      </c>
      <c r="X21" s="139"/>
      <c r="Y21" s="164"/>
      <c r="Z21" s="139"/>
      <c r="AA21" s="164"/>
      <c r="AB21" s="185"/>
      <c r="AC21" s="104">
        <v>2.4700000000000002</v>
      </c>
      <c r="AD21" s="103"/>
      <c r="AE21" s="103"/>
    </row>
    <row r="22" spans="1:31" ht="12.75" customHeight="1" x14ac:dyDescent="0.5">
      <c r="A22" s="50" t="s">
        <v>56</v>
      </c>
      <c r="B22" s="535"/>
      <c r="C22" s="535"/>
      <c r="D22" s="28"/>
      <c r="E22" s="156">
        <v>33.696599999999997</v>
      </c>
      <c r="F22" s="140"/>
      <c r="G22" s="165"/>
      <c r="H22" s="140"/>
      <c r="I22" s="165"/>
      <c r="J22" s="186"/>
      <c r="K22" s="169">
        <v>1.1329899999999999</v>
      </c>
      <c r="L22" s="140"/>
      <c r="M22" s="176"/>
      <c r="N22" s="140"/>
      <c r="O22" s="176"/>
      <c r="P22" s="186"/>
      <c r="Q22" s="156">
        <v>5.0804299999999998</v>
      </c>
      <c r="R22" s="140"/>
      <c r="S22" s="165"/>
      <c r="T22" s="140"/>
      <c r="U22" s="165"/>
      <c r="V22" s="186"/>
      <c r="W22" s="156" t="s">
        <v>571</v>
      </c>
      <c r="X22" s="140"/>
      <c r="Y22" s="165"/>
      <c r="Z22" s="140"/>
      <c r="AA22" s="165"/>
      <c r="AB22" s="186"/>
      <c r="AC22" s="101" t="s">
        <v>577</v>
      </c>
      <c r="AD22" s="102"/>
      <c r="AE22" s="102"/>
    </row>
    <row r="23" spans="1:31" s="1" customFormat="1" ht="13.5" thickBot="1" x14ac:dyDescent="0.45">
      <c r="A23" s="220" t="s">
        <v>91</v>
      </c>
      <c r="B23" s="553"/>
      <c r="C23" s="553"/>
      <c r="D23" s="216"/>
      <c r="E23" s="177">
        <v>9.8646333261999999</v>
      </c>
      <c r="F23" s="151"/>
      <c r="G23" s="182"/>
      <c r="H23" s="151"/>
      <c r="I23" s="182"/>
      <c r="J23" s="187"/>
      <c r="K23" s="221">
        <v>3.7098213642000002</v>
      </c>
      <c r="L23" s="151"/>
      <c r="M23" s="222"/>
      <c r="N23" s="151"/>
      <c r="O23" s="222"/>
      <c r="P23" s="187"/>
      <c r="Q23" s="177">
        <v>3.5121218012000002</v>
      </c>
      <c r="R23" s="151"/>
      <c r="S23" s="182"/>
      <c r="T23" s="151"/>
      <c r="U23" s="182"/>
      <c r="V23" s="187"/>
      <c r="W23" s="177">
        <v>6.3834190121000001</v>
      </c>
      <c r="X23" s="151"/>
      <c r="Y23" s="182"/>
      <c r="Z23" s="151"/>
      <c r="AA23" s="182"/>
      <c r="AB23" s="187"/>
      <c r="AC23" s="223" t="s">
        <v>577</v>
      </c>
      <c r="AD23" s="224"/>
      <c r="AE23" s="224"/>
    </row>
    <row r="24" spans="1:31" s="1" customFormat="1" x14ac:dyDescent="0.4">
      <c r="A24" s="9"/>
      <c r="B24" s="7"/>
      <c r="C24" s="7"/>
      <c r="D24" s="6"/>
      <c r="E24" s="61"/>
      <c r="F24" s="64"/>
      <c r="G24" s="61"/>
      <c r="H24" s="64"/>
      <c r="I24" s="61"/>
      <c r="J24" s="64"/>
      <c r="K24" s="171"/>
      <c r="L24" s="65"/>
      <c r="M24" s="171"/>
      <c r="N24" s="65"/>
      <c r="O24" s="171"/>
      <c r="P24" s="65"/>
      <c r="Q24" s="178"/>
      <c r="R24" s="148"/>
      <c r="S24" s="178"/>
      <c r="T24" s="148"/>
      <c r="U24" s="178"/>
      <c r="V24" s="148"/>
      <c r="W24" s="171"/>
      <c r="X24" s="65"/>
      <c r="Y24" s="171"/>
      <c r="Z24" s="65"/>
      <c r="AA24" s="171"/>
      <c r="AB24" s="65"/>
      <c r="AC24" s="3"/>
      <c r="AD24" s="3"/>
      <c r="AE24" s="3"/>
    </row>
    <row r="25" spans="1:31" s="1" customFormat="1" x14ac:dyDescent="0.4">
      <c r="A25" s="9"/>
      <c r="B25" s="7"/>
      <c r="C25" s="7"/>
      <c r="D25" s="6"/>
      <c r="E25" s="61"/>
      <c r="F25" s="64"/>
      <c r="G25" s="61"/>
      <c r="H25" s="64"/>
      <c r="I25" s="61"/>
      <c r="J25" s="64"/>
      <c r="K25" s="171"/>
      <c r="L25" s="65"/>
      <c r="M25" s="171"/>
      <c r="N25" s="65"/>
      <c r="O25" s="171"/>
      <c r="P25" s="65"/>
      <c r="Q25" s="179"/>
      <c r="R25" s="7"/>
      <c r="S25" s="179"/>
      <c r="T25" s="7"/>
      <c r="U25" s="179"/>
      <c r="V25" s="7"/>
      <c r="W25" s="171"/>
      <c r="X25" s="65"/>
      <c r="Y25" s="171"/>
      <c r="Z25" s="65"/>
      <c r="AA25" s="171"/>
      <c r="AB25" s="65"/>
      <c r="AC25" s="3"/>
      <c r="AD25" s="3"/>
      <c r="AE25" s="3"/>
    </row>
    <row r="26" spans="1:31" s="1" customFormat="1" x14ac:dyDescent="0.4">
      <c r="A26" s="9"/>
      <c r="B26" s="7"/>
      <c r="C26" s="7"/>
      <c r="D26" s="6"/>
      <c r="E26" s="61"/>
      <c r="F26" s="64"/>
      <c r="G26" s="61"/>
      <c r="H26" s="64"/>
      <c r="I26" s="61"/>
      <c r="J26" s="64"/>
      <c r="K26" s="171"/>
      <c r="L26" s="65"/>
      <c r="M26" s="171"/>
      <c r="N26" s="65"/>
      <c r="O26" s="171"/>
      <c r="P26" s="65"/>
      <c r="Q26" s="171"/>
      <c r="R26" s="65"/>
      <c r="S26" s="171"/>
      <c r="T26" s="65"/>
      <c r="U26" s="171"/>
      <c r="V26" s="65"/>
      <c r="W26" s="171"/>
      <c r="X26" s="65"/>
      <c r="Y26" s="171"/>
      <c r="Z26" s="65"/>
      <c r="AA26" s="171"/>
      <c r="AB26" s="65"/>
      <c r="AC26" s="3"/>
      <c r="AD26" s="3"/>
      <c r="AE26" s="3"/>
    </row>
    <row r="27" spans="1:31" s="1" customFormat="1" x14ac:dyDescent="0.4">
      <c r="A27" s="9"/>
      <c r="B27" s="7"/>
      <c r="C27" s="7"/>
      <c r="D27" s="6"/>
      <c r="E27" s="61"/>
      <c r="F27" s="64"/>
      <c r="G27" s="61"/>
      <c r="H27" s="64"/>
      <c r="I27" s="61"/>
      <c r="J27" s="64"/>
      <c r="K27" s="171"/>
      <c r="L27" s="65"/>
      <c r="M27" s="171"/>
      <c r="N27" s="65"/>
      <c r="O27" s="171"/>
      <c r="P27" s="65"/>
      <c r="Q27" s="171"/>
      <c r="R27" s="65"/>
      <c r="S27" s="171"/>
      <c r="T27" s="65"/>
      <c r="U27" s="171"/>
      <c r="V27" s="65"/>
      <c r="W27" s="171"/>
      <c r="X27" s="65"/>
      <c r="Y27" s="171"/>
      <c r="Z27" s="65"/>
      <c r="AA27" s="171"/>
      <c r="AB27" s="65"/>
      <c r="AC27" s="3"/>
      <c r="AD27" s="3"/>
      <c r="AE27" s="3"/>
    </row>
    <row r="28" spans="1:31" s="1" customFormat="1" x14ac:dyDescent="0.4">
      <c r="A28" s="9"/>
      <c r="B28" s="7"/>
      <c r="C28" s="7"/>
      <c r="D28" s="6"/>
      <c r="E28" s="61"/>
      <c r="F28" s="64"/>
      <c r="G28" s="61"/>
      <c r="H28" s="64"/>
      <c r="I28" s="61"/>
      <c r="J28" s="64"/>
      <c r="K28" s="171"/>
      <c r="L28" s="65"/>
      <c r="M28" s="171"/>
      <c r="N28" s="65"/>
      <c r="O28" s="171"/>
      <c r="P28" s="65"/>
      <c r="Q28" s="171"/>
      <c r="R28" s="65"/>
      <c r="S28" s="171"/>
      <c r="T28" s="65"/>
      <c r="U28" s="171"/>
      <c r="V28" s="65"/>
      <c r="W28" s="171"/>
      <c r="X28" s="65"/>
      <c r="Y28" s="171"/>
      <c r="Z28" s="65"/>
      <c r="AA28" s="171"/>
      <c r="AB28" s="65"/>
      <c r="AC28" s="3"/>
      <c r="AD28" s="3"/>
      <c r="AE28" s="3"/>
    </row>
    <row r="29" spans="1:31" s="1" customFormat="1" x14ac:dyDescent="0.4">
      <c r="A29" s="9"/>
      <c r="B29" s="7"/>
      <c r="C29" s="7"/>
      <c r="D29" s="6"/>
      <c r="E29" s="61"/>
      <c r="F29" s="64"/>
      <c r="G29" s="61"/>
      <c r="H29" s="64"/>
      <c r="I29" s="61"/>
      <c r="J29" s="64"/>
      <c r="K29" s="171"/>
      <c r="L29" s="65"/>
      <c r="M29" s="171"/>
      <c r="N29" s="65"/>
      <c r="O29" s="171"/>
      <c r="P29" s="65"/>
      <c r="Q29" s="171"/>
      <c r="R29" s="65"/>
      <c r="S29" s="171"/>
      <c r="T29" s="65"/>
      <c r="U29" s="171"/>
      <c r="V29" s="65"/>
      <c r="W29" s="171"/>
      <c r="X29" s="65"/>
      <c r="Y29" s="171"/>
      <c r="Z29" s="65"/>
      <c r="AA29" s="171"/>
      <c r="AB29" s="65"/>
      <c r="AC29" s="3"/>
      <c r="AD29" s="3"/>
      <c r="AE29" s="3"/>
    </row>
    <row r="30" spans="1:31" s="1" customFormat="1" x14ac:dyDescent="0.4">
      <c r="A30" s="9"/>
      <c r="B30" s="7"/>
      <c r="C30" s="7"/>
      <c r="D30" s="6"/>
      <c r="E30" s="61"/>
      <c r="F30" s="64"/>
      <c r="G30" s="61"/>
      <c r="H30" s="64"/>
      <c r="I30" s="61"/>
      <c r="J30" s="64"/>
      <c r="K30" s="171"/>
      <c r="L30" s="65"/>
      <c r="M30" s="171"/>
      <c r="N30" s="65"/>
      <c r="O30" s="171"/>
      <c r="P30" s="65"/>
      <c r="Q30" s="171"/>
      <c r="R30" s="65"/>
      <c r="S30" s="171"/>
      <c r="T30" s="65"/>
      <c r="U30" s="171"/>
      <c r="V30" s="65"/>
      <c r="W30" s="171"/>
      <c r="X30" s="65"/>
      <c r="Y30" s="171"/>
      <c r="Z30" s="65"/>
      <c r="AA30" s="171"/>
      <c r="AB30" s="65"/>
      <c r="AC30" s="3"/>
      <c r="AD30" s="3"/>
      <c r="AE30" s="3"/>
    </row>
    <row r="31" spans="1:31" s="1" customFormat="1" x14ac:dyDescent="0.4">
      <c r="A31" s="8"/>
      <c r="B31" s="7"/>
      <c r="C31" s="7"/>
      <c r="D31" s="6"/>
      <c r="E31" s="159"/>
      <c r="F31" s="135"/>
      <c r="G31" s="159"/>
      <c r="H31" s="135"/>
      <c r="I31" s="159"/>
      <c r="J31" s="135"/>
      <c r="K31" s="172"/>
      <c r="L31" s="143"/>
      <c r="M31" s="172"/>
      <c r="N31" s="143"/>
      <c r="O31" s="172"/>
      <c r="P31" s="143"/>
      <c r="Q31" s="172"/>
      <c r="R31" s="143"/>
      <c r="S31" s="172"/>
      <c r="T31" s="143"/>
      <c r="U31" s="172"/>
      <c r="V31" s="143"/>
      <c r="W31" s="172"/>
      <c r="X31" s="143"/>
      <c r="Y31" s="172"/>
      <c r="Z31" s="143"/>
      <c r="AA31" s="172"/>
      <c r="AB31" s="143"/>
      <c r="AC31" s="3"/>
      <c r="AD31" s="3"/>
      <c r="AE31" s="3"/>
    </row>
    <row r="32" spans="1:31" x14ac:dyDescent="0.4">
      <c r="A32" s="9"/>
      <c r="B32" s="7"/>
      <c r="C32" s="7"/>
      <c r="D32" s="6"/>
      <c r="E32" s="61"/>
      <c r="F32" s="64"/>
      <c r="G32" s="61"/>
      <c r="H32" s="64"/>
      <c r="I32" s="61"/>
      <c r="J32" s="64"/>
      <c r="W32" s="171"/>
      <c r="X32" s="65"/>
      <c r="Y32" s="171"/>
      <c r="Z32" s="65"/>
      <c r="AA32" s="171"/>
      <c r="AB32" s="65"/>
      <c r="AC32" s="3"/>
      <c r="AD32" s="3"/>
      <c r="AE32" s="3"/>
    </row>
    <row r="33" spans="1:22" ht="15" x14ac:dyDescent="0.4">
      <c r="A33" s="4"/>
      <c r="B33" s="7"/>
      <c r="C33" s="7"/>
      <c r="D33" s="6"/>
      <c r="E33" s="160"/>
      <c r="F33" s="136"/>
      <c r="G33" s="160"/>
      <c r="H33" s="136"/>
      <c r="I33" s="160"/>
      <c r="J33" s="136"/>
      <c r="K33" s="173"/>
      <c r="L33" s="144"/>
      <c r="M33" s="173"/>
      <c r="N33" s="144"/>
      <c r="O33" s="173"/>
      <c r="P33" s="144"/>
      <c r="Q33" s="173"/>
      <c r="R33" s="144"/>
      <c r="S33" s="173"/>
      <c r="T33" s="144"/>
      <c r="U33" s="173"/>
      <c r="V33" s="144"/>
    </row>
    <row r="34" spans="1:22" x14ac:dyDescent="0.4">
      <c r="B34" s="71"/>
      <c r="C34" s="71"/>
      <c r="D34" s="19"/>
    </row>
  </sheetData>
  <sortState xmlns:xlrd2="http://schemas.microsoft.com/office/spreadsheetml/2017/richdata2" ref="A5:AE19">
    <sortCondition descending="1" ref="E5:E19"/>
  </sortState>
  <mergeCells count="18">
    <mergeCell ref="AA3:AB3"/>
    <mergeCell ref="E3:F3"/>
    <mergeCell ref="G3:H3"/>
    <mergeCell ref="I3:J3"/>
    <mergeCell ref="K3:L3"/>
    <mergeCell ref="M3:N3"/>
    <mergeCell ref="O3:P3"/>
    <mergeCell ref="Q3:R3"/>
    <mergeCell ref="S3:T3"/>
    <mergeCell ref="U3:V3"/>
    <mergeCell ref="W3:X3"/>
    <mergeCell ref="Y3:Z3"/>
    <mergeCell ref="A1:AE1"/>
    <mergeCell ref="E2:J2"/>
    <mergeCell ref="K2:P2"/>
    <mergeCell ref="Q2:V2"/>
    <mergeCell ref="W2:AB2"/>
    <mergeCell ref="AC2:AE2"/>
  </mergeCells>
  <conditionalFormatting sqref="AB5:AB19">
    <cfRule type="containsText" priority="6" stopIfTrue="1" operator="containsText" text="AA">
      <formula>NOT(ISERROR(SEARCH("AA",AB5)))</formula>
    </cfRule>
    <cfRule type="containsText" dxfId="524" priority="7" stopIfTrue="1" operator="containsText" text="A">
      <formula>NOT(ISERROR(SEARCH("A",AB5)))</formula>
    </cfRule>
  </conditionalFormatting>
  <conditionalFormatting sqref="AD5:AE19">
    <cfRule type="cellIs" dxfId="523" priority="30" stopIfTrue="1" operator="greaterThan">
      <formula>0.5</formula>
    </cfRule>
  </conditionalFormatting>
  <conditionalFormatting sqref="W5:W19">
    <cfRule type="aboveAverage" dxfId="522" priority="31" stopIfTrue="1"/>
  </conditionalFormatting>
  <conditionalFormatting sqref="Y5:Y19">
    <cfRule type="aboveAverage" dxfId="521" priority="32" stopIfTrue="1"/>
  </conditionalFormatting>
  <conditionalFormatting sqref="AA5:AA19">
    <cfRule type="aboveAverage" dxfId="520" priority="33" stopIfTrue="1"/>
  </conditionalFormatting>
  <conditionalFormatting sqref="Q5:Q19">
    <cfRule type="aboveAverage" dxfId="519" priority="34" stopIfTrue="1"/>
  </conditionalFormatting>
  <conditionalFormatting sqref="S5:S19">
    <cfRule type="aboveAverage" dxfId="518" priority="35" stopIfTrue="1"/>
  </conditionalFormatting>
  <conditionalFormatting sqref="U5:U19">
    <cfRule type="aboveAverage" dxfId="517" priority="36" stopIfTrue="1"/>
  </conditionalFormatting>
  <conditionalFormatting sqref="K5:K19">
    <cfRule type="aboveAverage" dxfId="516" priority="37" stopIfTrue="1"/>
  </conditionalFormatting>
  <conditionalFormatting sqref="M5:M19">
    <cfRule type="aboveAverage" dxfId="515" priority="38" stopIfTrue="1"/>
  </conditionalFormatting>
  <conditionalFormatting sqref="O5:O19">
    <cfRule type="aboveAverage" dxfId="514" priority="39" stopIfTrue="1"/>
  </conditionalFormatting>
  <conditionalFormatting sqref="E5:E19">
    <cfRule type="aboveAverage" dxfId="513" priority="40" stopIfTrue="1"/>
  </conditionalFormatting>
  <conditionalFormatting sqref="G5:G19">
    <cfRule type="aboveAverage" dxfId="512" priority="41" stopIfTrue="1"/>
  </conditionalFormatting>
  <conditionalFormatting sqref="I5:I19">
    <cfRule type="aboveAverage" dxfId="511" priority="42" stopIfTrue="1"/>
  </conditionalFormatting>
  <conditionalFormatting sqref="F5:F19">
    <cfRule type="containsText" priority="28" stopIfTrue="1" operator="containsText" text="AA">
      <formula>NOT(ISERROR(SEARCH("AA",F5)))</formula>
    </cfRule>
    <cfRule type="containsText" dxfId="510" priority="29" stopIfTrue="1" operator="containsText" text="A">
      <formula>NOT(ISERROR(SEARCH("A",F5)))</formula>
    </cfRule>
  </conditionalFormatting>
  <conditionalFormatting sqref="H5:H19">
    <cfRule type="containsText" priority="26" stopIfTrue="1" operator="containsText" text="AA">
      <formula>NOT(ISERROR(SEARCH("AA",H5)))</formula>
    </cfRule>
    <cfRule type="containsText" dxfId="509" priority="27" stopIfTrue="1" operator="containsText" text="A">
      <formula>NOT(ISERROR(SEARCH("A",H5)))</formula>
    </cfRule>
  </conditionalFormatting>
  <conditionalFormatting sqref="J5:J19">
    <cfRule type="containsText" priority="24" stopIfTrue="1" operator="containsText" text="AA">
      <formula>NOT(ISERROR(SEARCH("AA",J5)))</formula>
    </cfRule>
    <cfRule type="containsText" dxfId="508" priority="25" stopIfTrue="1" operator="containsText" text="A">
      <formula>NOT(ISERROR(SEARCH("A",J5)))</formula>
    </cfRule>
  </conditionalFormatting>
  <conditionalFormatting sqref="L5:L19">
    <cfRule type="containsText" priority="22" stopIfTrue="1" operator="containsText" text="AA">
      <formula>NOT(ISERROR(SEARCH("AA",L5)))</formula>
    </cfRule>
    <cfRule type="containsText" dxfId="507" priority="23" stopIfTrue="1" operator="containsText" text="A">
      <formula>NOT(ISERROR(SEARCH("A",L5)))</formula>
    </cfRule>
  </conditionalFormatting>
  <conditionalFormatting sqref="N5:N19">
    <cfRule type="containsText" priority="20" stopIfTrue="1" operator="containsText" text="AA">
      <formula>NOT(ISERROR(SEARCH("AA",N5)))</formula>
    </cfRule>
    <cfRule type="containsText" dxfId="506" priority="21" stopIfTrue="1" operator="containsText" text="A">
      <formula>NOT(ISERROR(SEARCH("A",N5)))</formula>
    </cfRule>
  </conditionalFormatting>
  <conditionalFormatting sqref="P5:P19">
    <cfRule type="containsText" priority="18" stopIfTrue="1" operator="containsText" text="AA">
      <formula>NOT(ISERROR(SEARCH("AA",P5)))</formula>
    </cfRule>
    <cfRule type="containsText" dxfId="505" priority="19" stopIfTrue="1" operator="containsText" text="A">
      <formula>NOT(ISERROR(SEARCH("A",P5)))</formula>
    </cfRule>
  </conditionalFormatting>
  <conditionalFormatting sqref="R5:R19">
    <cfRule type="containsText" priority="16" stopIfTrue="1" operator="containsText" text="AA">
      <formula>NOT(ISERROR(SEARCH("AA",R5)))</formula>
    </cfRule>
    <cfRule type="containsText" dxfId="504" priority="17" stopIfTrue="1" operator="containsText" text="A">
      <formula>NOT(ISERROR(SEARCH("A",R5)))</formula>
    </cfRule>
  </conditionalFormatting>
  <conditionalFormatting sqref="T5:T19">
    <cfRule type="containsText" priority="14" stopIfTrue="1" operator="containsText" text="AA">
      <formula>NOT(ISERROR(SEARCH("AA",T5)))</formula>
    </cfRule>
    <cfRule type="containsText" dxfId="503" priority="15" stopIfTrue="1" operator="containsText" text="A">
      <formula>NOT(ISERROR(SEARCH("A",T5)))</formula>
    </cfRule>
  </conditionalFormatting>
  <conditionalFormatting sqref="V5:V19">
    <cfRule type="containsText" priority="12" stopIfTrue="1" operator="containsText" text="AA">
      <formula>NOT(ISERROR(SEARCH("AA",V5)))</formula>
    </cfRule>
    <cfRule type="containsText" dxfId="502" priority="13" stopIfTrue="1" operator="containsText" text="A">
      <formula>NOT(ISERROR(SEARCH("A",V5)))</formula>
    </cfRule>
  </conditionalFormatting>
  <conditionalFormatting sqref="X5:X19">
    <cfRule type="containsText" priority="10" stopIfTrue="1" operator="containsText" text="AA">
      <formula>NOT(ISERROR(SEARCH("AA",X5)))</formula>
    </cfRule>
    <cfRule type="containsText" dxfId="501" priority="11" stopIfTrue="1" operator="containsText" text="A">
      <formula>NOT(ISERROR(SEARCH("A",X5)))</formula>
    </cfRule>
  </conditionalFormatting>
  <conditionalFormatting sqref="Z5:Z19">
    <cfRule type="containsText" priority="8" stopIfTrue="1" operator="containsText" text="AA">
      <formula>NOT(ISERROR(SEARCH("AA",Z5)))</formula>
    </cfRule>
    <cfRule type="containsText" dxfId="500" priority="9" stopIfTrue="1" operator="containsText" text="A">
      <formula>NOT(ISERROR(SEARCH("A",Z5)))</formula>
    </cfRule>
  </conditionalFormatting>
  <conditionalFormatting sqref="E5:AB19 AD5:AE19">
    <cfRule type="expression" dxfId="499" priority="43">
      <formula>MOD(ROW(),2)=0</formula>
    </cfRule>
  </conditionalFormatting>
  <conditionalFormatting sqref="D5:D19">
    <cfRule type="expression" dxfId="498" priority="5">
      <formula>MOD(ROW(),2)=0</formula>
    </cfRule>
  </conditionalFormatting>
  <conditionalFormatting sqref="A5:C19">
    <cfRule type="expression" dxfId="497" priority="4">
      <formula>MOD(ROW(),2)=0</formula>
    </cfRule>
  </conditionalFormatting>
  <conditionalFormatting sqref="AC5:AC19">
    <cfRule type="expression" dxfId="496" priority="2">
      <formula>MOD(ROW(),2)=0</formula>
    </cfRule>
  </conditionalFormatting>
  <conditionalFormatting sqref="AC5:AC19">
    <cfRule type="aboveAverage" dxfId="495" priority="1" stopIfTrue="1"/>
  </conditionalFormatting>
  <pageMargins left="0.5" right="0.5" top="0.5" bottom="0.5" header="0.3" footer="0.3"/>
  <pageSetup paperSize="5"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6" tint="0.59999389629810485"/>
    <pageSetUpPr fitToPage="1"/>
  </sheetPr>
  <dimension ref="A1:AE41"/>
  <sheetViews>
    <sheetView zoomScaleNormal="100" workbookViewId="0">
      <pane ySplit="4" topLeftCell="A5" activePane="bottomLeft" state="frozen"/>
      <selection activeCell="AZ3" sqref="AZ3"/>
      <selection pane="bottomLeft" activeCell="A25" sqref="A5:XFD25"/>
    </sheetView>
  </sheetViews>
  <sheetFormatPr defaultRowHeight="13.15" x14ac:dyDescent="0.4"/>
  <cols>
    <col min="1" max="1" width="25.59765625" customWidth="1"/>
    <col min="2" max="3" width="10.59765625" style="65" customWidth="1"/>
    <col min="4" max="4" width="9.796875" style="1" hidden="1" customWidth="1"/>
    <col min="5" max="5" width="5.19921875" style="161" customWidth="1"/>
    <col min="6" max="6" width="5.19921875" style="11" customWidth="1"/>
    <col min="7" max="7" width="5.19921875" style="161" customWidth="1"/>
    <col min="8" max="8" width="5.19921875" style="11" customWidth="1"/>
    <col min="9" max="9" width="5.19921875" style="161" customWidth="1"/>
    <col min="10" max="10" width="5.19921875" style="11" customWidth="1"/>
    <col min="11" max="11" width="5.19921875" style="171" customWidth="1"/>
    <col min="12" max="12" width="5.19921875" style="65" customWidth="1"/>
    <col min="13" max="13" width="5.19921875" style="171" customWidth="1"/>
    <col min="14" max="14" width="5.19921875" style="65" customWidth="1"/>
    <col min="15" max="15" width="5.19921875" style="171" customWidth="1"/>
    <col min="16" max="16" width="5.19921875" style="65" customWidth="1"/>
    <col min="17" max="17" width="5.19921875" style="171" customWidth="1"/>
    <col min="18" max="18" width="5.19921875" style="65" customWidth="1"/>
    <col min="19" max="19" width="5.19921875" style="171" customWidth="1"/>
    <col min="20" max="20" width="5.19921875" style="65" customWidth="1"/>
    <col min="21" max="21" width="5.19921875" style="171" customWidth="1"/>
    <col min="22" max="22" width="5.19921875" style="65" customWidth="1"/>
    <col min="23" max="23" width="5.19921875" style="183" customWidth="1"/>
    <col min="24" max="24" width="5.19921875" style="152" customWidth="1"/>
    <col min="25" max="25" width="5.19921875" style="183" customWidth="1"/>
    <col min="26" max="26" width="5.19921875" style="152" customWidth="1"/>
    <col min="27" max="27" width="5.19921875" style="183" customWidth="1"/>
    <col min="28" max="28" width="5.19921875" style="152" customWidth="1"/>
    <col min="29" max="31" width="5.19921875" style="2" customWidth="1"/>
  </cols>
  <sheetData>
    <row r="1" spans="1:31" ht="30" customHeight="1" thickBot="1" x14ac:dyDescent="0.45">
      <c r="A1" s="709" t="s">
        <v>656</v>
      </c>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row>
    <row r="2" spans="1:31" ht="40.049999999999997" customHeight="1" x14ac:dyDescent="0.4">
      <c r="A2" s="30" t="s">
        <v>630</v>
      </c>
      <c r="B2" s="532" t="s">
        <v>626</v>
      </c>
      <c r="C2" s="532" t="s">
        <v>627</v>
      </c>
      <c r="D2" s="29"/>
      <c r="E2" s="712" t="s">
        <v>62</v>
      </c>
      <c r="F2" s="713"/>
      <c r="G2" s="713"/>
      <c r="H2" s="713"/>
      <c r="I2" s="713"/>
      <c r="J2" s="714"/>
      <c r="K2" s="712" t="s">
        <v>63</v>
      </c>
      <c r="L2" s="713"/>
      <c r="M2" s="713"/>
      <c r="N2" s="713"/>
      <c r="O2" s="713"/>
      <c r="P2" s="714"/>
      <c r="Q2" s="712" t="s">
        <v>64</v>
      </c>
      <c r="R2" s="713"/>
      <c r="S2" s="713"/>
      <c r="T2" s="713"/>
      <c r="U2" s="713"/>
      <c r="V2" s="714"/>
      <c r="W2" s="712" t="s">
        <v>65</v>
      </c>
      <c r="X2" s="713"/>
      <c r="Y2" s="713"/>
      <c r="Z2" s="713"/>
      <c r="AA2" s="713"/>
      <c r="AB2" s="714"/>
      <c r="AC2" s="710" t="s">
        <v>97</v>
      </c>
      <c r="AD2" s="711"/>
      <c r="AE2" s="711"/>
    </row>
    <row r="3" spans="1:31" ht="20.2" customHeight="1" x14ac:dyDescent="0.4">
      <c r="A3" s="82"/>
      <c r="B3" s="539"/>
      <c r="C3" s="539"/>
      <c r="D3" s="81"/>
      <c r="E3" s="718" t="s">
        <v>94</v>
      </c>
      <c r="F3" s="716"/>
      <c r="G3" s="716" t="s">
        <v>95</v>
      </c>
      <c r="H3" s="716"/>
      <c r="I3" s="716" t="s">
        <v>96</v>
      </c>
      <c r="J3" s="717"/>
      <c r="K3" s="716" t="s">
        <v>94</v>
      </c>
      <c r="L3" s="716"/>
      <c r="M3" s="716" t="s">
        <v>95</v>
      </c>
      <c r="N3" s="716"/>
      <c r="O3" s="716" t="s">
        <v>96</v>
      </c>
      <c r="P3" s="716"/>
      <c r="Q3" s="718" t="s">
        <v>94</v>
      </c>
      <c r="R3" s="716"/>
      <c r="S3" s="716" t="s">
        <v>95</v>
      </c>
      <c r="T3" s="716"/>
      <c r="U3" s="716" t="s">
        <v>96</v>
      </c>
      <c r="V3" s="717"/>
      <c r="W3" s="716" t="s">
        <v>94</v>
      </c>
      <c r="X3" s="716"/>
      <c r="Y3" s="716" t="s">
        <v>95</v>
      </c>
      <c r="Z3" s="716"/>
      <c r="AA3" s="716" t="s">
        <v>96</v>
      </c>
      <c r="AB3" s="716"/>
      <c r="AC3" s="95" t="s">
        <v>94</v>
      </c>
      <c r="AD3" s="88" t="s">
        <v>95</v>
      </c>
      <c r="AE3" s="88" t="s">
        <v>96</v>
      </c>
    </row>
    <row r="4" spans="1:31" ht="40.049999999999997" hidden="1" customHeight="1" x14ac:dyDescent="0.4">
      <c r="A4" s="82" t="s">
        <v>51</v>
      </c>
      <c r="B4" s="539" t="s">
        <v>92</v>
      </c>
      <c r="C4" s="539" t="s">
        <v>93</v>
      </c>
      <c r="D4" s="81"/>
      <c r="E4" s="194" t="s">
        <v>105</v>
      </c>
      <c r="F4" s="197" t="s">
        <v>108</v>
      </c>
      <c r="G4" s="193" t="s">
        <v>106</v>
      </c>
      <c r="H4" s="197" t="s">
        <v>109</v>
      </c>
      <c r="I4" s="193" t="s">
        <v>107</v>
      </c>
      <c r="J4" s="201" t="s">
        <v>110</v>
      </c>
      <c r="K4" s="193" t="s">
        <v>178</v>
      </c>
      <c r="L4" s="197" t="s">
        <v>179</v>
      </c>
      <c r="M4" s="193" t="s">
        <v>180</v>
      </c>
      <c r="N4" s="197" t="s">
        <v>181</v>
      </c>
      <c r="O4" s="193" t="s">
        <v>182</v>
      </c>
      <c r="P4" s="197" t="s">
        <v>183</v>
      </c>
      <c r="Q4" s="194" t="s">
        <v>111</v>
      </c>
      <c r="R4" s="197" t="s">
        <v>112</v>
      </c>
      <c r="S4" s="193" t="s">
        <v>113</v>
      </c>
      <c r="T4" s="197" t="s">
        <v>114</v>
      </c>
      <c r="U4" s="193" t="s">
        <v>115</v>
      </c>
      <c r="V4" s="201" t="s">
        <v>116</v>
      </c>
      <c r="W4" s="193" t="s">
        <v>117</v>
      </c>
      <c r="X4" s="197" t="s">
        <v>118</v>
      </c>
      <c r="Y4" s="193" t="s">
        <v>119</v>
      </c>
      <c r="Z4" s="197" t="s">
        <v>120</v>
      </c>
      <c r="AA4" s="193" t="s">
        <v>121</v>
      </c>
      <c r="AB4" s="197" t="s">
        <v>122</v>
      </c>
      <c r="AC4" s="95" t="s">
        <v>123</v>
      </c>
      <c r="AD4" s="88" t="s">
        <v>124</v>
      </c>
      <c r="AE4" s="88" t="s">
        <v>125</v>
      </c>
    </row>
    <row r="5" spans="1:31" ht="12.75" x14ac:dyDescent="0.35">
      <c r="A5" s="272" t="str">
        <f t="shared" ref="A5:A25" si="0">VLOOKUP(D5,VL_2020,2,FALSE)</f>
        <v xml:space="preserve">Dyna-Gro D50VC09 </v>
      </c>
      <c r="B5" s="557" t="str">
        <f t="shared" ref="B5:B25" si="1">VLOOKUP(D5,VL_2020,3,FALSE)</f>
        <v>RR</v>
      </c>
      <c r="C5" s="557" t="str">
        <f t="shared" ref="C5:C25" si="2">VLOOKUP(D5,VL_2020,4,FALSE)</f>
        <v>VT2P</v>
      </c>
      <c r="D5" s="514" t="s">
        <v>316</v>
      </c>
      <c r="E5" s="333">
        <v>183.95</v>
      </c>
      <c r="F5" s="137" t="s">
        <v>103</v>
      </c>
      <c r="G5" s="334">
        <v>207.22</v>
      </c>
      <c r="H5" s="137" t="s">
        <v>103</v>
      </c>
      <c r="I5" s="334"/>
      <c r="J5" s="137"/>
      <c r="K5" s="335">
        <v>17.7133</v>
      </c>
      <c r="L5" s="137" t="s">
        <v>103</v>
      </c>
      <c r="M5" s="336">
        <v>17.925000000000001</v>
      </c>
      <c r="N5" s="137" t="s">
        <v>177</v>
      </c>
      <c r="O5" s="336"/>
      <c r="P5" s="137"/>
      <c r="Q5" s="333">
        <v>76.666700000000006</v>
      </c>
      <c r="R5" s="137" t="s">
        <v>103</v>
      </c>
      <c r="S5" s="334">
        <v>92.666700000000006</v>
      </c>
      <c r="T5" s="137" t="s">
        <v>103</v>
      </c>
      <c r="U5" s="334"/>
      <c r="V5" s="137"/>
      <c r="W5" s="333">
        <v>28.333300000000001</v>
      </c>
      <c r="X5" s="137" t="s">
        <v>103</v>
      </c>
      <c r="Y5" s="334">
        <v>33.333300000000001</v>
      </c>
      <c r="Z5" s="137" t="s">
        <v>103</v>
      </c>
      <c r="AA5" s="334"/>
      <c r="AB5" s="137"/>
      <c r="AC5" s="85">
        <v>0</v>
      </c>
      <c r="AD5" s="86">
        <v>0</v>
      </c>
      <c r="AE5" s="86"/>
    </row>
    <row r="6" spans="1:31" ht="12.75" x14ac:dyDescent="0.35">
      <c r="A6" s="280" t="str">
        <f t="shared" si="0"/>
        <v xml:space="preserve">Dekalb DKC62-89 </v>
      </c>
      <c r="B6" s="530" t="str">
        <f t="shared" si="1"/>
        <v>RR</v>
      </c>
      <c r="C6" s="530" t="str">
        <f t="shared" si="2"/>
        <v>TRE</v>
      </c>
      <c r="D6" s="48" t="s">
        <v>315</v>
      </c>
      <c r="E6" s="125">
        <v>173.55</v>
      </c>
      <c r="F6" s="126" t="s">
        <v>103</v>
      </c>
      <c r="G6" s="128">
        <v>205.81</v>
      </c>
      <c r="H6" s="126" t="s">
        <v>103</v>
      </c>
      <c r="I6" s="128"/>
      <c r="J6" s="126"/>
      <c r="K6" s="302">
        <v>18.11</v>
      </c>
      <c r="L6" s="126" t="s">
        <v>103</v>
      </c>
      <c r="M6" s="307">
        <v>19.32</v>
      </c>
      <c r="N6" s="126" t="s">
        <v>104</v>
      </c>
      <c r="O6" s="307"/>
      <c r="P6" s="126"/>
      <c r="Q6" s="125">
        <v>75.333299999999994</v>
      </c>
      <c r="R6" s="126" t="s">
        <v>103</v>
      </c>
      <c r="S6" s="128">
        <v>93.833299999999994</v>
      </c>
      <c r="T6" s="126" t="s">
        <v>103</v>
      </c>
      <c r="U6" s="128"/>
      <c r="V6" s="126"/>
      <c r="W6" s="125">
        <v>24.333300000000001</v>
      </c>
      <c r="X6" s="126" t="s">
        <v>103</v>
      </c>
      <c r="Y6" s="128">
        <v>32.333300000000001</v>
      </c>
      <c r="Z6" s="126" t="s">
        <v>103</v>
      </c>
      <c r="AA6" s="128"/>
      <c r="AB6" s="126"/>
      <c r="AC6" s="62">
        <v>0</v>
      </c>
      <c r="AD6" s="46">
        <v>0</v>
      </c>
      <c r="AE6" s="46"/>
    </row>
    <row r="7" spans="1:31" ht="12.75" x14ac:dyDescent="0.35">
      <c r="A7" s="47" t="str">
        <f t="shared" si="0"/>
        <v>AgriGold A641-85 TRCRIB</v>
      </c>
      <c r="B7" s="529" t="str">
        <f t="shared" si="1"/>
        <v>RR</v>
      </c>
      <c r="C7" s="529" t="str">
        <f t="shared" si="2"/>
        <v>TRE</v>
      </c>
      <c r="D7" s="280" t="s">
        <v>518</v>
      </c>
      <c r="E7" s="281">
        <v>172.63</v>
      </c>
      <c r="F7" s="282" t="s">
        <v>103</v>
      </c>
      <c r="G7" s="283"/>
      <c r="H7" s="282"/>
      <c r="I7" s="283"/>
      <c r="J7" s="282"/>
      <c r="K7" s="298">
        <v>18.633299999999998</v>
      </c>
      <c r="L7" s="282" t="s">
        <v>103</v>
      </c>
      <c r="M7" s="301"/>
      <c r="N7" s="282"/>
      <c r="O7" s="301"/>
      <c r="P7" s="282"/>
      <c r="Q7" s="281">
        <v>76</v>
      </c>
      <c r="R7" s="282" t="s">
        <v>103</v>
      </c>
      <c r="S7" s="283"/>
      <c r="T7" s="282"/>
      <c r="U7" s="283"/>
      <c r="V7" s="282"/>
      <c r="W7" s="281">
        <v>30</v>
      </c>
      <c r="X7" s="282" t="s">
        <v>103</v>
      </c>
      <c r="Y7" s="283"/>
      <c r="Z7" s="282"/>
      <c r="AA7" s="283"/>
      <c r="AB7" s="282"/>
      <c r="AC7" s="285">
        <v>0</v>
      </c>
      <c r="AD7" s="286"/>
      <c r="AE7" s="286"/>
    </row>
    <row r="8" spans="1:31" ht="12.75" x14ac:dyDescent="0.35">
      <c r="A8" s="47" t="str">
        <f t="shared" si="0"/>
        <v>Revere 0918 VT2P</v>
      </c>
      <c r="B8" s="529" t="str">
        <f t="shared" si="1"/>
        <v>RR</v>
      </c>
      <c r="C8" s="529" t="str">
        <f t="shared" si="2"/>
        <v>VT2P</v>
      </c>
      <c r="D8" s="280" t="s">
        <v>523</v>
      </c>
      <c r="E8" s="125">
        <v>172.01</v>
      </c>
      <c r="F8" s="126" t="s">
        <v>103</v>
      </c>
      <c r="G8" s="128"/>
      <c r="H8" s="126"/>
      <c r="I8" s="128"/>
      <c r="J8" s="126"/>
      <c r="K8" s="302">
        <v>16.816700000000001</v>
      </c>
      <c r="L8" s="126" t="s">
        <v>103</v>
      </c>
      <c r="M8" s="307"/>
      <c r="N8" s="126"/>
      <c r="O8" s="307"/>
      <c r="P8" s="126"/>
      <c r="Q8" s="125">
        <v>80</v>
      </c>
      <c r="R8" s="126" t="s">
        <v>103</v>
      </c>
      <c r="S8" s="128"/>
      <c r="T8" s="126"/>
      <c r="U8" s="128"/>
      <c r="V8" s="126"/>
      <c r="W8" s="125">
        <v>31</v>
      </c>
      <c r="X8" s="126" t="s">
        <v>103</v>
      </c>
      <c r="Y8" s="128"/>
      <c r="Z8" s="126"/>
      <c r="AA8" s="128"/>
      <c r="AB8" s="126"/>
      <c r="AC8" s="62">
        <v>0</v>
      </c>
      <c r="AD8" s="46"/>
      <c r="AE8" s="46"/>
    </row>
    <row r="9" spans="1:31" ht="12.75" x14ac:dyDescent="0.35">
      <c r="A9" s="47" t="str">
        <f t="shared" si="0"/>
        <v xml:space="preserve">Warren Seed DS 4878* </v>
      </c>
      <c r="B9" s="529" t="str">
        <f t="shared" si="1"/>
        <v>RR, LL</v>
      </c>
      <c r="C9" s="529" t="str">
        <f t="shared" si="2"/>
        <v>HX1,YGCB</v>
      </c>
      <c r="D9" s="280" t="s">
        <v>317</v>
      </c>
      <c r="E9" s="281">
        <v>169.09</v>
      </c>
      <c r="F9" s="282" t="s">
        <v>103</v>
      </c>
      <c r="G9" s="283">
        <v>218.97</v>
      </c>
      <c r="H9" s="282" t="s">
        <v>103</v>
      </c>
      <c r="I9" s="283"/>
      <c r="J9" s="282"/>
      <c r="K9" s="298">
        <v>17.7</v>
      </c>
      <c r="L9" s="282" t="s">
        <v>103</v>
      </c>
      <c r="M9" s="301">
        <v>17.723299999999998</v>
      </c>
      <c r="N9" s="282" t="s">
        <v>177</v>
      </c>
      <c r="O9" s="301"/>
      <c r="P9" s="282"/>
      <c r="Q9" s="281">
        <v>77.666700000000006</v>
      </c>
      <c r="R9" s="282" t="s">
        <v>103</v>
      </c>
      <c r="S9" s="283">
        <v>94.333299999999994</v>
      </c>
      <c r="T9" s="282" t="s">
        <v>103</v>
      </c>
      <c r="U9" s="283"/>
      <c r="V9" s="282"/>
      <c r="W9" s="281">
        <v>29.666699999999999</v>
      </c>
      <c r="X9" s="282" t="s">
        <v>103</v>
      </c>
      <c r="Y9" s="283">
        <v>34.5</v>
      </c>
      <c r="Z9" s="282" t="s">
        <v>103</v>
      </c>
      <c r="AA9" s="283"/>
      <c r="AB9" s="282"/>
      <c r="AC9" s="285">
        <v>0</v>
      </c>
      <c r="AD9" s="286">
        <v>0</v>
      </c>
      <c r="AE9" s="286"/>
    </row>
    <row r="10" spans="1:31" ht="12.75" x14ac:dyDescent="0.35">
      <c r="A10" s="280" t="str">
        <f t="shared" si="0"/>
        <v>AgriGold A643-52 VT2RIB</v>
      </c>
      <c r="B10" s="530" t="str">
        <f t="shared" si="1"/>
        <v>RR</v>
      </c>
      <c r="C10" s="530" t="str">
        <f t="shared" si="2"/>
        <v>VT2P</v>
      </c>
      <c r="D10" s="48" t="s">
        <v>519</v>
      </c>
      <c r="E10" s="281">
        <v>168.7</v>
      </c>
      <c r="F10" s="282" t="s">
        <v>103</v>
      </c>
      <c r="G10" s="283"/>
      <c r="H10" s="282"/>
      <c r="I10" s="283"/>
      <c r="J10" s="282"/>
      <c r="K10" s="298">
        <v>19.976700000000001</v>
      </c>
      <c r="L10" s="282" t="s">
        <v>103</v>
      </c>
      <c r="M10" s="301"/>
      <c r="N10" s="282"/>
      <c r="O10" s="301"/>
      <c r="P10" s="282"/>
      <c r="Q10" s="281">
        <v>76.666700000000006</v>
      </c>
      <c r="R10" s="282" t="s">
        <v>103</v>
      </c>
      <c r="S10" s="283"/>
      <c r="T10" s="282"/>
      <c r="U10" s="283"/>
      <c r="V10" s="282"/>
      <c r="W10" s="281">
        <v>25.333300000000001</v>
      </c>
      <c r="X10" s="282" t="s">
        <v>103</v>
      </c>
      <c r="Y10" s="283"/>
      <c r="Z10" s="282"/>
      <c r="AA10" s="283"/>
      <c r="AB10" s="282"/>
      <c r="AC10" s="285">
        <v>0</v>
      </c>
      <c r="AD10" s="286"/>
      <c r="AE10" s="286"/>
    </row>
    <row r="11" spans="1:31" ht="12.75" x14ac:dyDescent="0.35">
      <c r="A11" s="47" t="str">
        <f t="shared" si="0"/>
        <v xml:space="preserve">Dekalb DKC62-70 </v>
      </c>
      <c r="B11" s="529" t="str">
        <f t="shared" si="1"/>
        <v>RR</v>
      </c>
      <c r="C11" s="529" t="str">
        <f t="shared" si="2"/>
        <v>VT2P</v>
      </c>
      <c r="D11" s="280" t="s">
        <v>314</v>
      </c>
      <c r="E11" s="125">
        <v>166.14</v>
      </c>
      <c r="F11" s="126" t="s">
        <v>103</v>
      </c>
      <c r="G11" s="128">
        <v>209.63</v>
      </c>
      <c r="H11" s="126" t="s">
        <v>103</v>
      </c>
      <c r="I11" s="128"/>
      <c r="J11" s="126"/>
      <c r="K11" s="302">
        <v>18.593299999999999</v>
      </c>
      <c r="L11" s="126" t="s">
        <v>103</v>
      </c>
      <c r="M11" s="307">
        <v>20.043299999999999</v>
      </c>
      <c r="N11" s="126" t="s">
        <v>103</v>
      </c>
      <c r="O11" s="307"/>
      <c r="P11" s="126"/>
      <c r="Q11" s="125">
        <v>81.333299999999994</v>
      </c>
      <c r="R11" s="126" t="s">
        <v>103</v>
      </c>
      <c r="S11" s="128">
        <v>94.666700000000006</v>
      </c>
      <c r="T11" s="126" t="s">
        <v>103</v>
      </c>
      <c r="U11" s="128"/>
      <c r="V11" s="126"/>
      <c r="W11" s="125">
        <v>26.333300000000001</v>
      </c>
      <c r="X11" s="126" t="s">
        <v>103</v>
      </c>
      <c r="Y11" s="128">
        <v>32.333300000000001</v>
      </c>
      <c r="Z11" s="126" t="s">
        <v>103</v>
      </c>
      <c r="AA11" s="128"/>
      <c r="AB11" s="126"/>
      <c r="AC11" s="62">
        <v>0</v>
      </c>
      <c r="AD11" s="46">
        <v>0</v>
      </c>
      <c r="AE11" s="46"/>
    </row>
    <row r="12" spans="1:31" ht="12.75" x14ac:dyDescent="0.35">
      <c r="A12" s="47" t="str">
        <f t="shared" si="0"/>
        <v>Warren Seed DS 5383</v>
      </c>
      <c r="B12" s="529" t="str">
        <f t="shared" si="1"/>
        <v>RR, LL </v>
      </c>
      <c r="C12" s="529" t="str">
        <f t="shared" si="2"/>
        <v>HX1,YGCB</v>
      </c>
      <c r="D12" s="280" t="s">
        <v>525</v>
      </c>
      <c r="E12" s="281">
        <v>164.74</v>
      </c>
      <c r="F12" s="282" t="s">
        <v>103</v>
      </c>
      <c r="G12" s="283"/>
      <c r="H12" s="282"/>
      <c r="I12" s="283"/>
      <c r="J12" s="282"/>
      <c r="K12" s="298">
        <v>18.95</v>
      </c>
      <c r="L12" s="282" t="s">
        <v>103</v>
      </c>
      <c r="M12" s="301"/>
      <c r="N12" s="282"/>
      <c r="O12" s="301"/>
      <c r="P12" s="282"/>
      <c r="Q12" s="281">
        <v>82</v>
      </c>
      <c r="R12" s="282" t="s">
        <v>103</v>
      </c>
      <c r="S12" s="283"/>
      <c r="T12" s="282"/>
      <c r="U12" s="283"/>
      <c r="V12" s="282"/>
      <c r="W12" s="281">
        <v>23.666699999999999</v>
      </c>
      <c r="X12" s="282" t="s">
        <v>103</v>
      </c>
      <c r="Y12" s="283"/>
      <c r="Z12" s="282"/>
      <c r="AA12" s="283"/>
      <c r="AB12" s="282"/>
      <c r="AC12" s="285">
        <v>0</v>
      </c>
      <c r="AD12" s="286"/>
      <c r="AE12" s="286"/>
    </row>
    <row r="13" spans="1:31" ht="12.75" x14ac:dyDescent="0.35">
      <c r="A13" s="47" t="str">
        <f t="shared" si="0"/>
        <v>Revere 1398 VT2P</v>
      </c>
      <c r="B13" s="529" t="str">
        <f t="shared" si="1"/>
        <v>RR</v>
      </c>
      <c r="C13" s="529" t="str">
        <f t="shared" si="2"/>
        <v>VT2P</v>
      </c>
      <c r="D13" s="48" t="s">
        <v>219</v>
      </c>
      <c r="E13" s="125">
        <v>159.81</v>
      </c>
      <c r="F13" s="126" t="s">
        <v>103</v>
      </c>
      <c r="G13" s="128">
        <v>204.22</v>
      </c>
      <c r="H13" s="126" t="s">
        <v>103</v>
      </c>
      <c r="I13" s="128">
        <v>202.1</v>
      </c>
      <c r="J13" s="126" t="s">
        <v>103</v>
      </c>
      <c r="K13" s="302">
        <v>19.6633</v>
      </c>
      <c r="L13" s="126" t="s">
        <v>103</v>
      </c>
      <c r="M13" s="307">
        <v>20.351700000000001</v>
      </c>
      <c r="N13" s="126" t="s">
        <v>103</v>
      </c>
      <c r="O13" s="307">
        <v>21.314399999999999</v>
      </c>
      <c r="P13" s="126" t="s">
        <v>103</v>
      </c>
      <c r="Q13" s="125">
        <v>75.666700000000006</v>
      </c>
      <c r="R13" s="126" t="s">
        <v>103</v>
      </c>
      <c r="S13" s="128">
        <v>92.5</v>
      </c>
      <c r="T13" s="126" t="s">
        <v>103</v>
      </c>
      <c r="U13" s="128">
        <v>96.222200000000001</v>
      </c>
      <c r="V13" s="126" t="s">
        <v>103</v>
      </c>
      <c r="W13" s="125">
        <v>30</v>
      </c>
      <c r="X13" s="126" t="s">
        <v>103</v>
      </c>
      <c r="Y13" s="128">
        <v>36.333300000000001</v>
      </c>
      <c r="Z13" s="126" t="s">
        <v>103</v>
      </c>
      <c r="AA13" s="128">
        <v>36.444400000000002</v>
      </c>
      <c r="AB13" s="126" t="s">
        <v>103</v>
      </c>
      <c r="AC13" s="62">
        <v>0</v>
      </c>
      <c r="AD13" s="46">
        <v>0</v>
      </c>
      <c r="AE13" s="46">
        <v>0</v>
      </c>
    </row>
    <row r="14" spans="1:31" ht="12.75" x14ac:dyDescent="0.35">
      <c r="A14" s="280" t="str">
        <f t="shared" si="0"/>
        <v>Revere 1307 TC</v>
      </c>
      <c r="B14" s="530" t="str">
        <f t="shared" si="1"/>
        <v>RR</v>
      </c>
      <c r="C14" s="530" t="str">
        <f t="shared" si="2"/>
        <v>TRE</v>
      </c>
      <c r="D14" s="280" t="s">
        <v>221</v>
      </c>
      <c r="E14" s="125">
        <v>159.75</v>
      </c>
      <c r="F14" s="126" t="s">
        <v>103</v>
      </c>
      <c r="G14" s="128">
        <v>218.32</v>
      </c>
      <c r="H14" s="126" t="s">
        <v>103</v>
      </c>
      <c r="I14" s="128">
        <v>221.55</v>
      </c>
      <c r="J14" s="126" t="s">
        <v>103</v>
      </c>
      <c r="K14" s="302">
        <v>16.8567</v>
      </c>
      <c r="L14" s="126" t="s">
        <v>103</v>
      </c>
      <c r="M14" s="307">
        <v>17.601700000000001</v>
      </c>
      <c r="N14" s="126" t="s">
        <v>177</v>
      </c>
      <c r="O14" s="307">
        <v>18.653300000000002</v>
      </c>
      <c r="P14" s="126" t="s">
        <v>177</v>
      </c>
      <c r="Q14" s="125">
        <v>78.666700000000006</v>
      </c>
      <c r="R14" s="126" t="s">
        <v>103</v>
      </c>
      <c r="S14" s="128">
        <v>90</v>
      </c>
      <c r="T14" s="126" t="s">
        <v>103</v>
      </c>
      <c r="U14" s="128">
        <v>93.333299999999994</v>
      </c>
      <c r="V14" s="126" t="s">
        <v>103</v>
      </c>
      <c r="W14" s="125">
        <v>28.333300000000001</v>
      </c>
      <c r="X14" s="126" t="s">
        <v>103</v>
      </c>
      <c r="Y14" s="128">
        <v>34.5</v>
      </c>
      <c r="Z14" s="126" t="s">
        <v>103</v>
      </c>
      <c r="AA14" s="128">
        <v>34.8889</v>
      </c>
      <c r="AB14" s="126" t="s">
        <v>103</v>
      </c>
      <c r="AC14" s="62">
        <v>0</v>
      </c>
      <c r="AD14" s="46">
        <v>0</v>
      </c>
      <c r="AE14" s="46">
        <v>0</v>
      </c>
    </row>
    <row r="15" spans="1:31" ht="12.75" x14ac:dyDescent="0.35">
      <c r="A15" s="280" t="str">
        <f t="shared" si="0"/>
        <v xml:space="preserve">Warren Seed DS 5250* </v>
      </c>
      <c r="B15" s="530" t="str">
        <f t="shared" si="1"/>
        <v>RR, LL</v>
      </c>
      <c r="C15" s="530" t="str">
        <f t="shared" si="2"/>
        <v>HX1,YGCB</v>
      </c>
      <c r="D15" s="280" t="s">
        <v>318</v>
      </c>
      <c r="E15" s="125">
        <v>157.69</v>
      </c>
      <c r="F15" s="126" t="s">
        <v>103</v>
      </c>
      <c r="G15" s="128">
        <v>213.24</v>
      </c>
      <c r="H15" s="126" t="s">
        <v>103</v>
      </c>
      <c r="I15" s="128"/>
      <c r="J15" s="126"/>
      <c r="K15" s="302">
        <v>18.36</v>
      </c>
      <c r="L15" s="126" t="s">
        <v>103</v>
      </c>
      <c r="M15" s="307">
        <v>18.515000000000001</v>
      </c>
      <c r="N15" s="126" t="s">
        <v>104</v>
      </c>
      <c r="O15" s="307"/>
      <c r="P15" s="126"/>
      <c r="Q15" s="125">
        <v>76.666700000000006</v>
      </c>
      <c r="R15" s="126" t="s">
        <v>103</v>
      </c>
      <c r="S15" s="128">
        <v>93</v>
      </c>
      <c r="T15" s="126" t="s">
        <v>103</v>
      </c>
      <c r="U15" s="128"/>
      <c r="V15" s="126"/>
      <c r="W15" s="125">
        <v>28</v>
      </c>
      <c r="X15" s="126" t="s">
        <v>103</v>
      </c>
      <c r="Y15" s="128">
        <v>33.833300000000001</v>
      </c>
      <c r="Z15" s="126" t="s">
        <v>103</v>
      </c>
      <c r="AA15" s="128"/>
      <c r="AB15" s="126"/>
      <c r="AC15" s="62">
        <v>0</v>
      </c>
      <c r="AD15" s="46">
        <v>0</v>
      </c>
      <c r="AE15" s="46"/>
    </row>
    <row r="16" spans="1:31" ht="12.75" x14ac:dyDescent="0.35">
      <c r="A16" s="513" t="str">
        <f t="shared" si="0"/>
        <v>Warren Seed DS 5018**</v>
      </c>
      <c r="B16" s="528" t="str">
        <f t="shared" si="1"/>
        <v>RR, LL </v>
      </c>
      <c r="C16" s="528" t="str">
        <f t="shared" si="2"/>
        <v>HX1,YGCB</v>
      </c>
      <c r="D16" s="280" t="s">
        <v>228</v>
      </c>
      <c r="E16" s="281">
        <v>156.81</v>
      </c>
      <c r="F16" s="282" t="s">
        <v>103</v>
      </c>
      <c r="G16" s="283">
        <v>216.66</v>
      </c>
      <c r="H16" s="282" t="s">
        <v>103</v>
      </c>
      <c r="I16" s="283">
        <v>208.7</v>
      </c>
      <c r="J16" s="282" t="s">
        <v>103</v>
      </c>
      <c r="K16" s="298">
        <v>20.243300000000001</v>
      </c>
      <c r="L16" s="282" t="s">
        <v>103</v>
      </c>
      <c r="M16" s="301">
        <v>18.708300000000001</v>
      </c>
      <c r="N16" s="282" t="s">
        <v>104</v>
      </c>
      <c r="O16" s="301">
        <v>19.0822</v>
      </c>
      <c r="P16" s="282" t="s">
        <v>177</v>
      </c>
      <c r="Q16" s="281">
        <v>75.666700000000006</v>
      </c>
      <c r="R16" s="282" t="s">
        <v>103</v>
      </c>
      <c r="S16" s="283">
        <v>91.833299999999994</v>
      </c>
      <c r="T16" s="282" t="s">
        <v>103</v>
      </c>
      <c r="U16" s="283">
        <v>94.888900000000007</v>
      </c>
      <c r="V16" s="282" t="s">
        <v>103</v>
      </c>
      <c r="W16" s="281">
        <v>29.666699999999999</v>
      </c>
      <c r="X16" s="282" t="s">
        <v>103</v>
      </c>
      <c r="Y16" s="283">
        <v>35.666699999999999</v>
      </c>
      <c r="Z16" s="282" t="s">
        <v>103</v>
      </c>
      <c r="AA16" s="283">
        <v>35.555599999999998</v>
      </c>
      <c r="AB16" s="282" t="s">
        <v>103</v>
      </c>
      <c r="AC16" s="285">
        <v>0</v>
      </c>
      <c r="AD16" s="286">
        <v>0</v>
      </c>
      <c r="AE16" s="286">
        <v>0</v>
      </c>
    </row>
    <row r="17" spans="1:31" ht="12.75" x14ac:dyDescent="0.35">
      <c r="A17" s="280" t="str">
        <f t="shared" si="0"/>
        <v xml:space="preserve">Dekalb DKC59-82 </v>
      </c>
      <c r="B17" s="530" t="str">
        <f t="shared" si="1"/>
        <v>RR</v>
      </c>
      <c r="C17" s="530" t="str">
        <f t="shared" si="2"/>
        <v>VT2P</v>
      </c>
      <c r="D17" s="48" t="s">
        <v>520</v>
      </c>
      <c r="E17" s="281">
        <v>156.74</v>
      </c>
      <c r="F17" s="282" t="s">
        <v>103</v>
      </c>
      <c r="G17" s="283"/>
      <c r="H17" s="282"/>
      <c r="I17" s="283"/>
      <c r="J17" s="282"/>
      <c r="K17" s="298">
        <v>17.34</v>
      </c>
      <c r="L17" s="282" t="s">
        <v>103</v>
      </c>
      <c r="M17" s="301"/>
      <c r="N17" s="282"/>
      <c r="O17" s="301"/>
      <c r="P17" s="282"/>
      <c r="Q17" s="281">
        <v>82.333299999999994</v>
      </c>
      <c r="R17" s="282" t="s">
        <v>103</v>
      </c>
      <c r="S17" s="283"/>
      <c r="T17" s="282"/>
      <c r="U17" s="283"/>
      <c r="V17" s="282"/>
      <c r="W17" s="281">
        <v>30.333300000000001</v>
      </c>
      <c r="X17" s="282" t="s">
        <v>103</v>
      </c>
      <c r="Y17" s="283"/>
      <c r="Z17" s="282"/>
      <c r="AA17" s="283"/>
      <c r="AB17" s="282"/>
      <c r="AC17" s="285">
        <v>0</v>
      </c>
      <c r="AD17" s="286"/>
      <c r="AE17" s="286"/>
    </row>
    <row r="18" spans="1:31" ht="12.75" x14ac:dyDescent="0.35">
      <c r="A18" s="513" t="str">
        <f t="shared" si="0"/>
        <v>Progeny 2008 VT2P</v>
      </c>
      <c r="B18" s="528" t="str">
        <f t="shared" si="1"/>
        <v>RR</v>
      </c>
      <c r="C18" s="528" t="str">
        <f t="shared" si="2"/>
        <v>VT2P</v>
      </c>
      <c r="D18" s="48" t="s">
        <v>516</v>
      </c>
      <c r="E18" s="125">
        <v>155.78</v>
      </c>
      <c r="F18" s="126" t="s">
        <v>103</v>
      </c>
      <c r="G18" s="128"/>
      <c r="H18" s="126"/>
      <c r="I18" s="128"/>
      <c r="J18" s="126"/>
      <c r="K18" s="302">
        <v>18.489999999999998</v>
      </c>
      <c r="L18" s="126" t="s">
        <v>103</v>
      </c>
      <c r="M18" s="307"/>
      <c r="N18" s="126"/>
      <c r="O18" s="307"/>
      <c r="P18" s="126"/>
      <c r="Q18" s="125">
        <v>72.666700000000006</v>
      </c>
      <c r="R18" s="126" t="s">
        <v>103</v>
      </c>
      <c r="S18" s="128"/>
      <c r="T18" s="126"/>
      <c r="U18" s="128"/>
      <c r="V18" s="126"/>
      <c r="W18" s="125">
        <v>24.666699999999999</v>
      </c>
      <c r="X18" s="126" t="s">
        <v>103</v>
      </c>
      <c r="Y18" s="128"/>
      <c r="Z18" s="126"/>
      <c r="AA18" s="128"/>
      <c r="AB18" s="126"/>
      <c r="AC18" s="62">
        <v>0</v>
      </c>
      <c r="AD18" s="46"/>
      <c r="AE18" s="46"/>
    </row>
    <row r="19" spans="1:31" ht="12.75" x14ac:dyDescent="0.35">
      <c r="A19" s="280" t="str">
        <f t="shared" si="0"/>
        <v xml:space="preserve">Spectrum 6228 </v>
      </c>
      <c r="B19" s="530" t="str">
        <f t="shared" si="1"/>
        <v>None</v>
      </c>
      <c r="C19" s="530" t="str">
        <f t="shared" si="2"/>
        <v>None</v>
      </c>
      <c r="D19" s="280" t="s">
        <v>517</v>
      </c>
      <c r="E19" s="281">
        <v>155.08000000000001</v>
      </c>
      <c r="F19" s="282" t="s">
        <v>103</v>
      </c>
      <c r="G19" s="283"/>
      <c r="H19" s="282"/>
      <c r="I19" s="283"/>
      <c r="J19" s="282"/>
      <c r="K19" s="298">
        <v>17.633299999999998</v>
      </c>
      <c r="L19" s="282" t="s">
        <v>103</v>
      </c>
      <c r="M19" s="301"/>
      <c r="N19" s="282"/>
      <c r="O19" s="301"/>
      <c r="P19" s="282"/>
      <c r="Q19" s="281">
        <v>74.666700000000006</v>
      </c>
      <c r="R19" s="282" t="s">
        <v>103</v>
      </c>
      <c r="S19" s="283"/>
      <c r="T19" s="282"/>
      <c r="U19" s="283"/>
      <c r="V19" s="282"/>
      <c r="W19" s="281">
        <v>25.666699999999999</v>
      </c>
      <c r="X19" s="282" t="s">
        <v>103</v>
      </c>
      <c r="Y19" s="283"/>
      <c r="Z19" s="282"/>
      <c r="AA19" s="283"/>
      <c r="AB19" s="282"/>
      <c r="AC19" s="285">
        <v>0</v>
      </c>
      <c r="AD19" s="286"/>
      <c r="AE19" s="286"/>
    </row>
    <row r="20" spans="1:31" ht="12.75" x14ac:dyDescent="0.35">
      <c r="A20" s="513" t="str">
        <f t="shared" si="0"/>
        <v>Progeny 1912 VT2P</v>
      </c>
      <c r="B20" s="528" t="str">
        <f t="shared" si="1"/>
        <v>RR</v>
      </c>
      <c r="C20" s="528" t="str">
        <f t="shared" si="2"/>
        <v>VT2P</v>
      </c>
      <c r="D20" s="48" t="s">
        <v>515</v>
      </c>
      <c r="E20" s="281">
        <v>154.93</v>
      </c>
      <c r="F20" s="282" t="s">
        <v>103</v>
      </c>
      <c r="G20" s="283"/>
      <c r="H20" s="282"/>
      <c r="I20" s="283"/>
      <c r="J20" s="282"/>
      <c r="K20" s="298">
        <v>16.806699999999999</v>
      </c>
      <c r="L20" s="282" t="s">
        <v>103</v>
      </c>
      <c r="M20" s="301"/>
      <c r="N20" s="282"/>
      <c r="O20" s="301"/>
      <c r="P20" s="282"/>
      <c r="Q20" s="281">
        <v>72.333299999999994</v>
      </c>
      <c r="R20" s="282" t="s">
        <v>103</v>
      </c>
      <c r="S20" s="283"/>
      <c r="T20" s="282"/>
      <c r="U20" s="283"/>
      <c r="V20" s="282"/>
      <c r="W20" s="281">
        <v>22.333300000000001</v>
      </c>
      <c r="X20" s="282" t="s">
        <v>103</v>
      </c>
      <c r="Y20" s="283"/>
      <c r="Z20" s="282"/>
      <c r="AA20" s="283"/>
      <c r="AB20" s="282"/>
      <c r="AC20" s="285">
        <v>0</v>
      </c>
      <c r="AD20" s="286"/>
      <c r="AE20" s="286"/>
    </row>
    <row r="21" spans="1:31" ht="12.75" x14ac:dyDescent="0.35">
      <c r="A21" s="47" t="str">
        <f t="shared" si="0"/>
        <v>Progeny 2012 VT2P</v>
      </c>
      <c r="B21" s="529" t="str">
        <f t="shared" si="1"/>
        <v>RR</v>
      </c>
      <c r="C21" s="529" t="str">
        <f t="shared" si="2"/>
        <v>VT2P</v>
      </c>
      <c r="D21" s="280" t="s">
        <v>223</v>
      </c>
      <c r="E21" s="281">
        <v>152.54</v>
      </c>
      <c r="F21" s="282" t="s">
        <v>103</v>
      </c>
      <c r="G21" s="283">
        <v>203.91</v>
      </c>
      <c r="H21" s="282" t="s">
        <v>103</v>
      </c>
      <c r="I21" s="283">
        <v>207.83</v>
      </c>
      <c r="J21" s="282" t="s">
        <v>103</v>
      </c>
      <c r="K21" s="298">
        <v>18.583300000000001</v>
      </c>
      <c r="L21" s="282" t="s">
        <v>103</v>
      </c>
      <c r="M21" s="301">
        <v>19.013300000000001</v>
      </c>
      <c r="N21" s="282" t="s">
        <v>104</v>
      </c>
      <c r="O21" s="301">
        <v>19.808900000000001</v>
      </c>
      <c r="P21" s="282" t="s">
        <v>104</v>
      </c>
      <c r="Q21" s="281">
        <v>76.666700000000006</v>
      </c>
      <c r="R21" s="282" t="s">
        <v>103</v>
      </c>
      <c r="S21" s="283">
        <v>91.333299999999994</v>
      </c>
      <c r="T21" s="282" t="s">
        <v>103</v>
      </c>
      <c r="U21" s="283">
        <v>95.888900000000007</v>
      </c>
      <c r="V21" s="282" t="s">
        <v>103</v>
      </c>
      <c r="W21" s="281">
        <v>28.666699999999999</v>
      </c>
      <c r="X21" s="282" t="s">
        <v>103</v>
      </c>
      <c r="Y21" s="283">
        <v>34.333300000000001</v>
      </c>
      <c r="Z21" s="282" t="s">
        <v>103</v>
      </c>
      <c r="AA21" s="283">
        <v>34.666699999999999</v>
      </c>
      <c r="AB21" s="282" t="s">
        <v>103</v>
      </c>
      <c r="AC21" s="285">
        <v>0</v>
      </c>
      <c r="AD21" s="286">
        <v>0</v>
      </c>
      <c r="AE21" s="286">
        <v>0</v>
      </c>
    </row>
    <row r="22" spans="1:31" ht="12.75" x14ac:dyDescent="0.35">
      <c r="A22" s="280" t="str">
        <f t="shared" si="0"/>
        <v xml:space="preserve">Dyna-Gro D52DC82 </v>
      </c>
      <c r="B22" s="530" t="str">
        <f t="shared" si="1"/>
        <v>RR</v>
      </c>
      <c r="C22" s="530" t="str">
        <f t="shared" si="2"/>
        <v>VT2P</v>
      </c>
      <c r="D22" s="48" t="s">
        <v>521</v>
      </c>
      <c r="E22" s="281">
        <v>151.13</v>
      </c>
      <c r="F22" s="282" t="s">
        <v>103</v>
      </c>
      <c r="G22" s="283"/>
      <c r="H22" s="282"/>
      <c r="I22" s="283"/>
      <c r="J22" s="282"/>
      <c r="K22" s="298">
        <v>16.899999999999999</v>
      </c>
      <c r="L22" s="282" t="s">
        <v>103</v>
      </c>
      <c r="M22" s="301"/>
      <c r="N22" s="282"/>
      <c r="O22" s="301"/>
      <c r="P22" s="282"/>
      <c r="Q22" s="281">
        <v>74</v>
      </c>
      <c r="R22" s="282" t="s">
        <v>103</v>
      </c>
      <c r="S22" s="283"/>
      <c r="T22" s="282"/>
      <c r="U22" s="283"/>
      <c r="V22" s="282"/>
      <c r="W22" s="281">
        <v>27.666699999999999</v>
      </c>
      <c r="X22" s="282" t="s">
        <v>103</v>
      </c>
      <c r="Y22" s="283"/>
      <c r="Z22" s="282"/>
      <c r="AA22" s="283"/>
      <c r="AB22" s="282"/>
      <c r="AC22" s="285">
        <v>0</v>
      </c>
      <c r="AD22" s="286"/>
      <c r="AE22" s="286"/>
    </row>
    <row r="23" spans="1:31" ht="12.75" x14ac:dyDescent="0.35">
      <c r="A23" s="47" t="str">
        <f t="shared" si="0"/>
        <v xml:space="preserve">Dyna-Gro D53TC23 </v>
      </c>
      <c r="B23" s="529" t="str">
        <f t="shared" si="1"/>
        <v>RR</v>
      </c>
      <c r="C23" s="529" t="str">
        <f t="shared" si="2"/>
        <v>TRE</v>
      </c>
      <c r="D23" s="48" t="s">
        <v>522</v>
      </c>
      <c r="E23" s="125">
        <v>135.41999999999999</v>
      </c>
      <c r="F23" s="126" t="s">
        <v>103</v>
      </c>
      <c r="G23" s="128"/>
      <c r="H23" s="126"/>
      <c r="I23" s="128"/>
      <c r="J23" s="126"/>
      <c r="K23" s="302">
        <v>16.8233</v>
      </c>
      <c r="L23" s="126" t="s">
        <v>103</v>
      </c>
      <c r="M23" s="307"/>
      <c r="N23" s="126"/>
      <c r="O23" s="307"/>
      <c r="P23" s="126"/>
      <c r="Q23" s="125">
        <v>73.333299999999994</v>
      </c>
      <c r="R23" s="126" t="s">
        <v>103</v>
      </c>
      <c r="S23" s="128"/>
      <c r="T23" s="126"/>
      <c r="U23" s="128"/>
      <c r="V23" s="126"/>
      <c r="W23" s="125">
        <v>26</v>
      </c>
      <c r="X23" s="126" t="s">
        <v>103</v>
      </c>
      <c r="Y23" s="128"/>
      <c r="Z23" s="126"/>
      <c r="AA23" s="128"/>
      <c r="AB23" s="126"/>
      <c r="AC23" s="62">
        <v>0</v>
      </c>
      <c r="AD23" s="46"/>
      <c r="AE23" s="46"/>
    </row>
    <row r="24" spans="1:31" ht="12.75" x14ac:dyDescent="0.35">
      <c r="A24" s="47" t="str">
        <f t="shared" si="0"/>
        <v xml:space="preserve">Warren Seed DS 5095 </v>
      </c>
      <c r="B24" s="529" t="str">
        <f t="shared" si="1"/>
        <v>RR, LL </v>
      </c>
      <c r="C24" s="529" t="str">
        <f t="shared" si="2"/>
        <v>HX1,YGCB</v>
      </c>
      <c r="D24" s="280" t="s">
        <v>524</v>
      </c>
      <c r="E24" s="125">
        <v>133.55000000000001</v>
      </c>
      <c r="F24" s="126" t="s">
        <v>103</v>
      </c>
      <c r="G24" s="128"/>
      <c r="H24" s="126"/>
      <c r="I24" s="128"/>
      <c r="J24" s="126"/>
      <c r="K24" s="302">
        <v>16.853300000000001</v>
      </c>
      <c r="L24" s="126" t="s">
        <v>103</v>
      </c>
      <c r="M24" s="307"/>
      <c r="N24" s="126"/>
      <c r="O24" s="307"/>
      <c r="P24" s="126"/>
      <c r="Q24" s="125">
        <v>78.666700000000006</v>
      </c>
      <c r="R24" s="126" t="s">
        <v>103</v>
      </c>
      <c r="S24" s="128"/>
      <c r="T24" s="126"/>
      <c r="U24" s="128"/>
      <c r="V24" s="126"/>
      <c r="W24" s="125">
        <v>27.666699999999999</v>
      </c>
      <c r="X24" s="126" t="s">
        <v>103</v>
      </c>
      <c r="Y24" s="128"/>
      <c r="Z24" s="126"/>
      <c r="AA24" s="128"/>
      <c r="AB24" s="126"/>
      <c r="AC24" s="62">
        <v>0</v>
      </c>
      <c r="AD24" s="46"/>
      <c r="AE24" s="46"/>
    </row>
    <row r="25" spans="1:31" ht="12.75" x14ac:dyDescent="0.35">
      <c r="A25" s="513" t="str">
        <f t="shared" si="0"/>
        <v xml:space="preserve">Dyna-Gro D52VC63 </v>
      </c>
      <c r="B25" s="528" t="str">
        <f t="shared" si="1"/>
        <v>RR</v>
      </c>
      <c r="C25" s="528" t="str">
        <f t="shared" si="2"/>
        <v>VT2P</v>
      </c>
      <c r="D25" s="511" t="s">
        <v>514</v>
      </c>
      <c r="E25" s="125">
        <v>129.54</v>
      </c>
      <c r="F25" s="572" t="s">
        <v>103</v>
      </c>
      <c r="G25" s="574"/>
      <c r="H25" s="572"/>
      <c r="I25" s="574"/>
      <c r="J25" s="572"/>
      <c r="K25" s="302">
        <v>17.510000000000002</v>
      </c>
      <c r="L25" s="572" t="s">
        <v>103</v>
      </c>
      <c r="M25" s="587"/>
      <c r="N25" s="572"/>
      <c r="O25" s="587"/>
      <c r="P25" s="572"/>
      <c r="Q25" s="125">
        <v>80.666700000000006</v>
      </c>
      <c r="R25" s="572" t="s">
        <v>103</v>
      </c>
      <c r="S25" s="574"/>
      <c r="T25" s="572"/>
      <c r="U25" s="574"/>
      <c r="V25" s="572"/>
      <c r="W25" s="125">
        <v>23</v>
      </c>
      <c r="X25" s="572" t="s">
        <v>103</v>
      </c>
      <c r="Y25" s="574"/>
      <c r="Z25" s="572"/>
      <c r="AA25" s="574"/>
      <c r="AB25" s="572"/>
      <c r="AC25" s="62">
        <v>0</v>
      </c>
      <c r="AD25" s="595"/>
      <c r="AE25" s="595"/>
    </row>
    <row r="26" spans="1:31" ht="12.75" customHeight="1" x14ac:dyDescent="0.4">
      <c r="A26" s="67" t="s">
        <v>16</v>
      </c>
      <c r="B26" s="67"/>
      <c r="C26" s="67"/>
      <c r="D26" s="66"/>
      <c r="E26" s="154">
        <v>158.55000000000001</v>
      </c>
      <c r="F26" s="138"/>
      <c r="G26" s="163">
        <v>210.89</v>
      </c>
      <c r="H26" s="138"/>
      <c r="I26" s="163">
        <v>210.04</v>
      </c>
      <c r="J26" s="184"/>
      <c r="K26" s="167">
        <v>18.026499999999999</v>
      </c>
      <c r="L26" s="138"/>
      <c r="M26" s="174">
        <v>18.8002</v>
      </c>
      <c r="N26" s="138"/>
      <c r="O26" s="174">
        <v>19.714700000000001</v>
      </c>
      <c r="P26" s="184"/>
      <c r="Q26" s="154">
        <v>77.031700000000001</v>
      </c>
      <c r="R26" s="138"/>
      <c r="S26" s="163">
        <v>92.685199999999995</v>
      </c>
      <c r="T26" s="138"/>
      <c r="U26" s="163">
        <v>95.083299999999994</v>
      </c>
      <c r="V26" s="184"/>
      <c r="W26" s="154">
        <v>27.174600000000002</v>
      </c>
      <c r="X26" s="138"/>
      <c r="Y26" s="163">
        <v>34.129600000000003</v>
      </c>
      <c r="Z26" s="138"/>
      <c r="AA26" s="163">
        <v>35.3889</v>
      </c>
      <c r="AB26" s="184"/>
      <c r="AC26" s="106">
        <v>0</v>
      </c>
      <c r="AD26" s="105">
        <v>0</v>
      </c>
      <c r="AE26" s="105">
        <v>0</v>
      </c>
    </row>
    <row r="27" spans="1:31" ht="12.75" customHeight="1" x14ac:dyDescent="0.4">
      <c r="A27" s="49" t="s">
        <v>90</v>
      </c>
      <c r="B27" s="49"/>
      <c r="C27" s="49"/>
      <c r="D27" s="52"/>
      <c r="E27" s="155">
        <v>16.7346</v>
      </c>
      <c r="F27" s="139"/>
      <c r="G27" s="164">
        <v>47.313899999999997</v>
      </c>
      <c r="H27" s="139"/>
      <c r="I27" s="164">
        <v>31.338200000000001</v>
      </c>
      <c r="J27" s="185"/>
      <c r="K27" s="168">
        <v>1.1254999999999999</v>
      </c>
      <c r="L27" s="139"/>
      <c r="M27" s="175">
        <v>0.71689999999999998</v>
      </c>
      <c r="N27" s="139"/>
      <c r="O27" s="175">
        <v>0.92800000000000005</v>
      </c>
      <c r="P27" s="185"/>
      <c r="Q27" s="155">
        <v>3.8041</v>
      </c>
      <c r="R27" s="139"/>
      <c r="S27" s="164">
        <v>15.640599999999999</v>
      </c>
      <c r="T27" s="139"/>
      <c r="U27" s="164">
        <v>9.3623999999999992</v>
      </c>
      <c r="V27" s="185"/>
      <c r="W27" s="155">
        <v>2.3128000000000002</v>
      </c>
      <c r="X27" s="139"/>
      <c r="Y27" s="164">
        <v>6.1547000000000001</v>
      </c>
      <c r="Z27" s="139"/>
      <c r="AA27" s="164">
        <v>3.6158999999999999</v>
      </c>
      <c r="AB27" s="185"/>
      <c r="AC27" s="104">
        <v>0</v>
      </c>
      <c r="AD27" s="103">
        <v>0</v>
      </c>
      <c r="AE27" s="103">
        <v>0</v>
      </c>
    </row>
    <row r="28" spans="1:31" ht="12.75" customHeight="1" x14ac:dyDescent="0.5">
      <c r="A28" s="50" t="s">
        <v>56</v>
      </c>
      <c r="B28" s="535"/>
      <c r="C28" s="535"/>
      <c r="D28" s="28"/>
      <c r="E28" s="156" t="s">
        <v>571</v>
      </c>
      <c r="F28" s="140"/>
      <c r="G28" s="165" t="s">
        <v>571</v>
      </c>
      <c r="H28" s="140"/>
      <c r="I28" s="165" t="s">
        <v>571</v>
      </c>
      <c r="J28" s="186"/>
      <c r="K28" s="169" t="s">
        <v>571</v>
      </c>
      <c r="L28" s="140"/>
      <c r="M28" s="176">
        <v>1.85</v>
      </c>
      <c r="N28" s="140"/>
      <c r="O28" s="176">
        <v>1.58</v>
      </c>
      <c r="P28" s="186"/>
      <c r="Q28" s="156" t="s">
        <v>571</v>
      </c>
      <c r="R28" s="140"/>
      <c r="S28" s="165" t="s">
        <v>571</v>
      </c>
      <c r="T28" s="140"/>
      <c r="U28" s="165" t="s">
        <v>571</v>
      </c>
      <c r="V28" s="186"/>
      <c r="W28" s="156" t="s">
        <v>571</v>
      </c>
      <c r="X28" s="140"/>
      <c r="Y28" s="165" t="s">
        <v>571</v>
      </c>
      <c r="Z28" s="140"/>
      <c r="AA28" s="165" t="s">
        <v>571</v>
      </c>
      <c r="AB28" s="186"/>
      <c r="AC28" s="101" t="s">
        <v>577</v>
      </c>
      <c r="AD28" s="102" t="s">
        <v>577</v>
      </c>
      <c r="AE28" s="102" t="s">
        <v>577</v>
      </c>
    </row>
    <row r="29" spans="1:31" ht="12.75" customHeight="1" thickBot="1" x14ac:dyDescent="0.45">
      <c r="A29" s="220" t="s">
        <v>91</v>
      </c>
      <c r="B29" s="553"/>
      <c r="C29" s="553"/>
      <c r="D29" s="216"/>
      <c r="E29" s="177">
        <v>11.636930882</v>
      </c>
      <c r="F29" s="151"/>
      <c r="G29" s="182">
        <v>10.658326642</v>
      </c>
      <c r="H29" s="151"/>
      <c r="I29" s="182">
        <v>8.3605201397000002</v>
      </c>
      <c r="J29" s="187"/>
      <c r="K29" s="221">
        <v>10.814126396000001</v>
      </c>
      <c r="L29" s="151"/>
      <c r="M29" s="222">
        <v>8.4402179186000001</v>
      </c>
      <c r="N29" s="151"/>
      <c r="O29" s="222">
        <v>8.3401399596000001</v>
      </c>
      <c r="P29" s="187"/>
      <c r="Q29" s="177">
        <v>6.8378296110000001</v>
      </c>
      <c r="R29" s="151"/>
      <c r="S29" s="182">
        <v>5.0361422914</v>
      </c>
      <c r="T29" s="151"/>
      <c r="U29" s="182">
        <v>4.7343133518</v>
      </c>
      <c r="V29" s="187"/>
      <c r="W29" s="177">
        <v>14.603808377</v>
      </c>
      <c r="X29" s="151"/>
      <c r="Y29" s="182">
        <v>11.036425796</v>
      </c>
      <c r="Z29" s="151"/>
      <c r="AA29" s="182">
        <v>9.1556613648000003</v>
      </c>
      <c r="AB29" s="187"/>
      <c r="AC29" s="223" t="s">
        <v>577</v>
      </c>
      <c r="AD29" s="224" t="s">
        <v>577</v>
      </c>
      <c r="AE29" s="224" t="s">
        <v>577</v>
      </c>
    </row>
    <row r="30" spans="1:31" s="1" customFormat="1" x14ac:dyDescent="0.4">
      <c r="A30" s="6"/>
      <c r="B30" s="7"/>
      <c r="C30" s="7"/>
      <c r="D30" s="6"/>
      <c r="E30" s="158"/>
      <c r="F30" s="134"/>
      <c r="G30" s="158"/>
      <c r="H30" s="134"/>
      <c r="I30" s="158"/>
      <c r="J30" s="134"/>
      <c r="K30" s="170">
        <v>0.66842000000000001</v>
      </c>
      <c r="L30" s="142"/>
      <c r="M30" s="170">
        <v>0.62283999999999995</v>
      </c>
      <c r="N30" s="142"/>
      <c r="O30" s="170">
        <v>0.44897999999999999</v>
      </c>
      <c r="P30" s="142"/>
      <c r="Q30" s="171">
        <v>3.82694</v>
      </c>
      <c r="R30" s="65"/>
      <c r="S30" s="171">
        <v>3.2024599999999999</v>
      </c>
      <c r="T30" s="65"/>
      <c r="U30" s="171">
        <v>2.7566700000000002</v>
      </c>
      <c r="V30" s="65"/>
      <c r="W30" s="178">
        <v>3.0762900000000002</v>
      </c>
      <c r="X30" s="148"/>
      <c r="Y30" s="178">
        <v>2.2967</v>
      </c>
      <c r="Z30" s="148"/>
      <c r="AA30" s="178">
        <v>2.0331399999999999</v>
      </c>
      <c r="AB30" s="148"/>
      <c r="AC30" s="10"/>
      <c r="AD30" s="10"/>
      <c r="AE30" s="10"/>
    </row>
    <row r="31" spans="1:31" s="1" customFormat="1" x14ac:dyDescent="0.4">
      <c r="A31" s="9"/>
      <c r="B31" s="7"/>
      <c r="C31" s="7"/>
      <c r="D31" s="6"/>
      <c r="E31" s="61"/>
      <c r="F31" s="64"/>
      <c r="G31" s="61"/>
      <c r="H31" s="64"/>
      <c r="I31" s="61"/>
      <c r="J31" s="64"/>
      <c r="K31" s="171"/>
      <c r="L31" s="65"/>
      <c r="M31" s="171"/>
      <c r="N31" s="65"/>
      <c r="O31" s="171"/>
      <c r="P31" s="65"/>
      <c r="Q31" s="178"/>
      <c r="R31" s="148"/>
      <c r="S31" s="178"/>
      <c r="T31" s="148"/>
      <c r="U31" s="178"/>
      <c r="V31" s="148"/>
      <c r="W31" s="171"/>
      <c r="X31" s="65"/>
      <c r="Y31" s="171"/>
      <c r="Z31" s="65"/>
      <c r="AA31" s="171"/>
      <c r="AB31" s="65"/>
      <c r="AC31" s="3"/>
      <c r="AD31" s="3"/>
      <c r="AE31" s="3"/>
    </row>
    <row r="32" spans="1:31" s="1" customFormat="1" x14ac:dyDescent="0.4">
      <c r="A32" s="9"/>
      <c r="B32" s="7"/>
      <c r="C32" s="7"/>
      <c r="D32" s="6"/>
      <c r="E32" s="61"/>
      <c r="F32" s="64"/>
      <c r="G32" s="61"/>
      <c r="H32" s="64"/>
      <c r="I32" s="61"/>
      <c r="J32" s="64"/>
      <c r="K32" s="171"/>
      <c r="L32" s="65"/>
      <c r="M32" s="171"/>
      <c r="N32" s="65"/>
      <c r="O32" s="171"/>
      <c r="P32" s="65"/>
      <c r="Q32" s="179"/>
      <c r="R32" s="7"/>
      <c r="S32" s="179"/>
      <c r="T32" s="7"/>
      <c r="U32" s="179"/>
      <c r="V32" s="7"/>
      <c r="W32" s="171"/>
      <c r="X32" s="65"/>
      <c r="Y32" s="171"/>
      <c r="Z32" s="65"/>
      <c r="AA32" s="171"/>
      <c r="AB32" s="65"/>
      <c r="AC32" s="3"/>
      <c r="AD32" s="3"/>
      <c r="AE32" s="3"/>
    </row>
    <row r="33" spans="1:31" s="1" customFormat="1" x14ac:dyDescent="0.4">
      <c r="A33" s="9"/>
      <c r="B33" s="7"/>
      <c r="C33" s="7"/>
      <c r="D33" s="6"/>
      <c r="E33" s="61"/>
      <c r="F33" s="64"/>
      <c r="G33" s="61"/>
      <c r="H33" s="64"/>
      <c r="I33" s="61"/>
      <c r="J33" s="64"/>
      <c r="K33" s="171"/>
      <c r="L33" s="65"/>
      <c r="M33" s="171"/>
      <c r="N33" s="65"/>
      <c r="O33" s="171"/>
      <c r="P33" s="65"/>
      <c r="Q33" s="171"/>
      <c r="R33" s="65"/>
      <c r="S33" s="171"/>
      <c r="T33" s="65"/>
      <c r="U33" s="171"/>
      <c r="V33" s="65"/>
      <c r="W33" s="171"/>
      <c r="X33" s="65"/>
      <c r="Y33" s="171"/>
      <c r="Z33" s="65"/>
      <c r="AA33" s="171"/>
      <c r="AB33" s="65"/>
      <c r="AC33" s="3"/>
      <c r="AD33" s="3"/>
      <c r="AE33" s="3"/>
    </row>
    <row r="34" spans="1:31" s="1" customFormat="1" x14ac:dyDescent="0.4">
      <c r="A34" s="9"/>
      <c r="B34" s="7"/>
      <c r="C34" s="7"/>
      <c r="D34" s="6"/>
      <c r="E34" s="61"/>
      <c r="F34" s="64"/>
      <c r="G34" s="61"/>
      <c r="H34" s="64"/>
      <c r="I34" s="61"/>
      <c r="J34" s="64"/>
      <c r="K34" s="171"/>
      <c r="L34" s="65"/>
      <c r="M34" s="171"/>
      <c r="N34" s="65"/>
      <c r="O34" s="171"/>
      <c r="P34" s="65"/>
      <c r="Q34" s="171"/>
      <c r="R34" s="65"/>
      <c r="S34" s="171"/>
      <c r="T34" s="65"/>
      <c r="U34" s="171"/>
      <c r="V34" s="65"/>
      <c r="W34" s="171"/>
      <c r="X34" s="65"/>
      <c r="Y34" s="171"/>
      <c r="Z34" s="65"/>
      <c r="AA34" s="171"/>
      <c r="AB34" s="65"/>
      <c r="AC34" s="3"/>
      <c r="AD34" s="3"/>
      <c r="AE34" s="3"/>
    </row>
    <row r="35" spans="1:31" s="1" customFormat="1" x14ac:dyDescent="0.4">
      <c r="A35" s="9"/>
      <c r="B35" s="7"/>
      <c r="C35" s="7"/>
      <c r="D35" s="6"/>
      <c r="E35" s="61"/>
      <c r="F35" s="64"/>
      <c r="G35" s="61"/>
      <c r="H35" s="64"/>
      <c r="I35" s="61"/>
      <c r="J35" s="64"/>
      <c r="K35" s="171"/>
      <c r="L35" s="65"/>
      <c r="M35" s="171"/>
      <c r="N35" s="65"/>
      <c r="O35" s="171"/>
      <c r="P35" s="65"/>
      <c r="Q35" s="171"/>
      <c r="R35" s="65"/>
      <c r="S35" s="171"/>
      <c r="T35" s="65"/>
      <c r="U35" s="171"/>
      <c r="V35" s="65"/>
      <c r="W35" s="171"/>
      <c r="X35" s="65"/>
      <c r="Y35" s="171"/>
      <c r="Z35" s="65"/>
      <c r="AA35" s="171"/>
      <c r="AB35" s="65"/>
      <c r="AC35" s="3"/>
      <c r="AD35" s="3"/>
      <c r="AE35" s="3"/>
    </row>
    <row r="36" spans="1:31" s="1" customFormat="1" x14ac:dyDescent="0.4">
      <c r="A36" s="9"/>
      <c r="B36" s="7"/>
      <c r="C36" s="7"/>
      <c r="D36" s="6"/>
      <c r="E36" s="61"/>
      <c r="F36" s="64"/>
      <c r="G36" s="61"/>
      <c r="H36" s="64"/>
      <c r="I36" s="61"/>
      <c r="J36" s="64"/>
      <c r="K36" s="171"/>
      <c r="L36" s="65"/>
      <c r="M36" s="171"/>
      <c r="N36" s="65"/>
      <c r="O36" s="171"/>
      <c r="P36" s="65"/>
      <c r="Q36" s="171"/>
      <c r="R36" s="65"/>
      <c r="S36" s="171"/>
      <c r="T36" s="65"/>
      <c r="U36" s="171"/>
      <c r="V36" s="65"/>
      <c r="W36" s="171"/>
      <c r="X36" s="65"/>
      <c r="Y36" s="171"/>
      <c r="Z36" s="65"/>
      <c r="AA36" s="171"/>
      <c r="AB36" s="65"/>
      <c r="AC36" s="3"/>
      <c r="AD36" s="3"/>
      <c r="AE36" s="3"/>
    </row>
    <row r="37" spans="1:31" s="1" customFormat="1" x14ac:dyDescent="0.4">
      <c r="A37" s="9"/>
      <c r="B37" s="7"/>
      <c r="C37" s="7"/>
      <c r="D37" s="6"/>
      <c r="E37" s="61"/>
      <c r="F37" s="64"/>
      <c r="G37" s="61"/>
      <c r="H37" s="64"/>
      <c r="I37" s="61"/>
      <c r="J37" s="64"/>
      <c r="K37" s="171"/>
      <c r="L37" s="65"/>
      <c r="M37" s="171"/>
      <c r="N37" s="65"/>
      <c r="O37" s="171"/>
      <c r="P37" s="65"/>
      <c r="Q37" s="171"/>
      <c r="R37" s="65"/>
      <c r="S37" s="171"/>
      <c r="T37" s="65"/>
      <c r="U37" s="171"/>
      <c r="V37" s="65"/>
      <c r="W37" s="171"/>
      <c r="X37" s="65"/>
      <c r="Y37" s="171"/>
      <c r="Z37" s="65"/>
      <c r="AA37" s="171"/>
      <c r="AB37" s="65"/>
      <c r="AC37" s="3"/>
      <c r="AD37" s="3"/>
      <c r="AE37" s="3"/>
    </row>
    <row r="38" spans="1:31" s="1" customFormat="1" x14ac:dyDescent="0.4">
      <c r="A38" s="8"/>
      <c r="B38" s="7"/>
      <c r="C38" s="7"/>
      <c r="D38" s="6"/>
      <c r="E38" s="159"/>
      <c r="F38" s="135"/>
      <c r="G38" s="159"/>
      <c r="H38" s="135"/>
      <c r="I38" s="159"/>
      <c r="J38" s="135"/>
      <c r="K38" s="172"/>
      <c r="L38" s="143"/>
      <c r="M38" s="172"/>
      <c r="N38" s="143"/>
      <c r="O38" s="172"/>
      <c r="P38" s="143"/>
      <c r="Q38" s="172"/>
      <c r="R38" s="143"/>
      <c r="S38" s="172"/>
      <c r="T38" s="143"/>
      <c r="U38" s="172"/>
      <c r="V38" s="143"/>
      <c r="W38" s="172"/>
      <c r="X38" s="143"/>
      <c r="Y38" s="172"/>
      <c r="Z38" s="143"/>
      <c r="AA38" s="172"/>
      <c r="AB38" s="143"/>
      <c r="AC38" s="3"/>
      <c r="AD38" s="3"/>
      <c r="AE38" s="3"/>
    </row>
    <row r="39" spans="1:31" x14ac:dyDescent="0.4">
      <c r="A39" s="9"/>
      <c r="B39" s="7"/>
      <c r="C39" s="7"/>
      <c r="D39" s="6"/>
      <c r="E39" s="61"/>
      <c r="F39" s="64"/>
      <c r="G39" s="61"/>
      <c r="H39" s="64"/>
      <c r="I39" s="61"/>
      <c r="J39" s="64"/>
      <c r="W39" s="171"/>
      <c r="X39" s="65"/>
      <c r="Y39" s="171"/>
      <c r="Z39" s="65"/>
      <c r="AA39" s="171"/>
      <c r="AB39" s="65"/>
      <c r="AC39" s="3"/>
      <c r="AD39" s="3"/>
      <c r="AE39" s="3"/>
    </row>
    <row r="40" spans="1:31" ht="15" x14ac:dyDescent="0.4">
      <c r="A40" s="4"/>
      <c r="B40" s="7"/>
      <c r="C40" s="7"/>
      <c r="D40" s="6"/>
      <c r="E40" s="160"/>
      <c r="F40" s="136"/>
      <c r="G40" s="160"/>
      <c r="H40" s="136"/>
      <c r="I40" s="160"/>
      <c r="J40" s="136"/>
      <c r="K40" s="173"/>
      <c r="L40" s="144"/>
      <c r="M40" s="173"/>
      <c r="N40" s="144"/>
      <c r="O40" s="173"/>
      <c r="P40" s="144"/>
      <c r="Q40" s="173"/>
      <c r="R40" s="144"/>
      <c r="S40" s="173"/>
      <c r="T40" s="144"/>
      <c r="U40" s="173"/>
      <c r="V40" s="144"/>
    </row>
    <row r="41" spans="1:31" x14ac:dyDescent="0.4">
      <c r="B41" s="71"/>
      <c r="C41" s="71"/>
      <c r="D41" s="19"/>
    </row>
  </sheetData>
  <sortState xmlns:xlrd2="http://schemas.microsoft.com/office/spreadsheetml/2017/richdata2" ref="A5:AE25">
    <sortCondition descending="1" ref="E5:E25"/>
  </sortState>
  <mergeCells count="18">
    <mergeCell ref="AA3:AB3"/>
    <mergeCell ref="E3:F3"/>
    <mergeCell ref="G3:H3"/>
    <mergeCell ref="I3:J3"/>
    <mergeCell ref="K3:L3"/>
    <mergeCell ref="M3:N3"/>
    <mergeCell ref="O3:P3"/>
    <mergeCell ref="Q3:R3"/>
    <mergeCell ref="S3:T3"/>
    <mergeCell ref="U3:V3"/>
    <mergeCell ref="W3:X3"/>
    <mergeCell ref="Y3:Z3"/>
    <mergeCell ref="A1:AE1"/>
    <mergeCell ref="E2:J2"/>
    <mergeCell ref="K2:P2"/>
    <mergeCell ref="Q2:V2"/>
    <mergeCell ref="W2:AB2"/>
    <mergeCell ref="AC2:AE2"/>
  </mergeCells>
  <conditionalFormatting sqref="AB5:AB25">
    <cfRule type="containsText" priority="5" stopIfTrue="1" operator="containsText" text="AA">
      <formula>NOT(ISERROR(SEARCH("AA",AB5)))</formula>
    </cfRule>
    <cfRule type="containsText" dxfId="494" priority="6" stopIfTrue="1" operator="containsText" text="A">
      <formula>NOT(ISERROR(SEARCH("A",AB5)))</formula>
    </cfRule>
  </conditionalFormatting>
  <conditionalFormatting sqref="AC5:AE25">
    <cfRule type="aboveAverage" dxfId="493" priority="29" stopIfTrue="1"/>
  </conditionalFormatting>
  <conditionalFormatting sqref="F5:F25">
    <cfRule type="containsText" priority="27" stopIfTrue="1" operator="containsText" text="AA">
      <formula>NOT(ISERROR(SEARCH("AA",F5)))</formula>
    </cfRule>
    <cfRule type="containsText" dxfId="492" priority="28" stopIfTrue="1" operator="containsText" text="A">
      <formula>NOT(ISERROR(SEARCH("A",F5)))</formula>
    </cfRule>
  </conditionalFormatting>
  <conditionalFormatting sqref="H5:H25">
    <cfRule type="containsText" priority="25" stopIfTrue="1" operator="containsText" text="AA">
      <formula>NOT(ISERROR(SEARCH("AA",H5)))</formula>
    </cfRule>
    <cfRule type="containsText" dxfId="491" priority="26" stopIfTrue="1" operator="containsText" text="A">
      <formula>NOT(ISERROR(SEARCH("A",H5)))</formula>
    </cfRule>
  </conditionalFormatting>
  <conditionalFormatting sqref="J5:J25">
    <cfRule type="containsText" priority="23" stopIfTrue="1" operator="containsText" text="AA">
      <formula>NOT(ISERROR(SEARCH("AA",J5)))</formula>
    </cfRule>
    <cfRule type="containsText" dxfId="490" priority="24" stopIfTrue="1" operator="containsText" text="A">
      <formula>NOT(ISERROR(SEARCH("A",J5)))</formula>
    </cfRule>
  </conditionalFormatting>
  <conditionalFormatting sqref="L5:L25">
    <cfRule type="containsText" priority="21" stopIfTrue="1" operator="containsText" text="AA">
      <formula>NOT(ISERROR(SEARCH("AA",L5)))</formula>
    </cfRule>
    <cfRule type="containsText" dxfId="489" priority="22" stopIfTrue="1" operator="containsText" text="A">
      <formula>NOT(ISERROR(SEARCH("A",L5)))</formula>
    </cfRule>
  </conditionalFormatting>
  <conditionalFormatting sqref="N5:N25">
    <cfRule type="containsText" priority="19" stopIfTrue="1" operator="containsText" text="AA">
      <formula>NOT(ISERROR(SEARCH("AA",N5)))</formula>
    </cfRule>
    <cfRule type="containsText" dxfId="488" priority="20" stopIfTrue="1" operator="containsText" text="A">
      <formula>NOT(ISERROR(SEARCH("A",N5)))</formula>
    </cfRule>
  </conditionalFormatting>
  <conditionalFormatting sqref="P5:P25">
    <cfRule type="containsText" priority="17" stopIfTrue="1" operator="containsText" text="AA">
      <formula>NOT(ISERROR(SEARCH("AA",P5)))</formula>
    </cfRule>
    <cfRule type="containsText" dxfId="487" priority="18" stopIfTrue="1" operator="containsText" text="A">
      <formula>NOT(ISERROR(SEARCH("A",P5)))</formula>
    </cfRule>
  </conditionalFormatting>
  <conditionalFormatting sqref="R5:R25">
    <cfRule type="containsText" priority="15" stopIfTrue="1" operator="containsText" text="AA">
      <formula>NOT(ISERROR(SEARCH("AA",R5)))</formula>
    </cfRule>
    <cfRule type="containsText" dxfId="486" priority="16" stopIfTrue="1" operator="containsText" text="A">
      <formula>NOT(ISERROR(SEARCH("A",R5)))</formula>
    </cfRule>
  </conditionalFormatting>
  <conditionalFormatting sqref="T5:T25">
    <cfRule type="containsText" priority="13" stopIfTrue="1" operator="containsText" text="AA">
      <formula>NOT(ISERROR(SEARCH("AA",T5)))</formula>
    </cfRule>
    <cfRule type="containsText" dxfId="485" priority="14" stopIfTrue="1" operator="containsText" text="A">
      <formula>NOT(ISERROR(SEARCH("A",T5)))</formula>
    </cfRule>
  </conditionalFormatting>
  <conditionalFormatting sqref="V5:V25">
    <cfRule type="containsText" priority="11" stopIfTrue="1" operator="containsText" text="AA">
      <formula>NOT(ISERROR(SEARCH("AA",V5)))</formula>
    </cfRule>
    <cfRule type="containsText" dxfId="484" priority="12" stopIfTrue="1" operator="containsText" text="A">
      <formula>NOT(ISERROR(SEARCH("A",V5)))</formula>
    </cfRule>
  </conditionalFormatting>
  <conditionalFormatting sqref="X5:X25">
    <cfRule type="containsText" priority="9" stopIfTrue="1" operator="containsText" text="AA">
      <formula>NOT(ISERROR(SEARCH("AA",X5)))</formula>
    </cfRule>
    <cfRule type="containsText" dxfId="483" priority="10" stopIfTrue="1" operator="containsText" text="A">
      <formula>NOT(ISERROR(SEARCH("A",X5)))</formula>
    </cfRule>
  </conditionalFormatting>
  <conditionalFormatting sqref="Z5:Z25">
    <cfRule type="containsText" priority="7" stopIfTrue="1" operator="containsText" text="AA">
      <formula>NOT(ISERROR(SEARCH("AA",Z5)))</formula>
    </cfRule>
    <cfRule type="containsText" dxfId="482" priority="8" stopIfTrue="1" operator="containsText" text="A">
      <formula>NOT(ISERROR(SEARCH("A",Z5)))</formula>
    </cfRule>
  </conditionalFormatting>
  <conditionalFormatting sqref="E5:AE25">
    <cfRule type="expression" dxfId="481" priority="1215">
      <formula>MOD(ROW(),2)=0</formula>
    </cfRule>
  </conditionalFormatting>
  <conditionalFormatting sqref="D5:D25">
    <cfRule type="expression" dxfId="480" priority="2">
      <formula>MOD(ROW(),2)=0</formula>
    </cfRule>
  </conditionalFormatting>
  <conditionalFormatting sqref="A5:C25">
    <cfRule type="expression" dxfId="479" priority="1">
      <formula>MOD(ROW(),2)=0</formula>
    </cfRule>
  </conditionalFormatting>
  <conditionalFormatting sqref="W5:W25">
    <cfRule type="aboveAverage" dxfId="478" priority="42" stopIfTrue="1"/>
  </conditionalFormatting>
  <conditionalFormatting sqref="Y5:Y25">
    <cfRule type="aboveAverage" dxfId="477" priority="1204" stopIfTrue="1"/>
  </conditionalFormatting>
  <conditionalFormatting sqref="AA5:AA25">
    <cfRule type="aboveAverage" dxfId="476" priority="1205" stopIfTrue="1"/>
  </conditionalFormatting>
  <conditionalFormatting sqref="Q5:Q25">
    <cfRule type="aboveAverage" dxfId="475" priority="1206" stopIfTrue="1"/>
  </conditionalFormatting>
  <conditionalFormatting sqref="S5:S25">
    <cfRule type="aboveAverage" dxfId="474" priority="1207" stopIfTrue="1"/>
  </conditionalFormatting>
  <conditionalFormatting sqref="U5:U25">
    <cfRule type="aboveAverage" dxfId="473" priority="1208" stopIfTrue="1"/>
  </conditionalFormatting>
  <conditionalFormatting sqref="K5:K25">
    <cfRule type="aboveAverage" dxfId="472" priority="1209" stopIfTrue="1"/>
  </conditionalFormatting>
  <conditionalFormatting sqref="M5:M25">
    <cfRule type="aboveAverage" dxfId="471" priority="1210" stopIfTrue="1"/>
  </conditionalFormatting>
  <conditionalFormatting sqref="O5:O25">
    <cfRule type="aboveAverage" dxfId="470" priority="1211" stopIfTrue="1"/>
  </conditionalFormatting>
  <conditionalFormatting sqref="E5:E25">
    <cfRule type="aboveAverage" dxfId="469" priority="1212" stopIfTrue="1"/>
  </conditionalFormatting>
  <conditionalFormatting sqref="G5:G25">
    <cfRule type="aboveAverage" dxfId="468" priority="1213" stopIfTrue="1"/>
  </conditionalFormatting>
  <conditionalFormatting sqref="I5:I25">
    <cfRule type="aboveAverage" dxfId="467" priority="1214" stopIfTrue="1"/>
  </conditionalFormatting>
  <pageMargins left="0.5" right="0.5" top="0.5" bottom="0.5" header="0.3" footer="0.3"/>
  <pageSetup paperSize="5" scale="89"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6" tint="0.59999389629810485"/>
    <pageSetUpPr fitToPage="1"/>
  </sheetPr>
  <dimension ref="A1:AE44"/>
  <sheetViews>
    <sheetView zoomScaleNormal="100" workbookViewId="0">
      <pane ySplit="4" topLeftCell="A5" activePane="bottomLeft" state="frozen"/>
      <selection activeCell="AZ3" sqref="AZ3"/>
      <selection pane="bottomLeft" activeCell="A28" sqref="A5:XFD28"/>
    </sheetView>
  </sheetViews>
  <sheetFormatPr defaultRowHeight="13.15" x14ac:dyDescent="0.4"/>
  <cols>
    <col min="1" max="1" width="25.59765625" customWidth="1"/>
    <col min="2" max="3" width="10.59765625" style="65" customWidth="1"/>
    <col min="4" max="4" width="9.796875" style="1" hidden="1" customWidth="1"/>
    <col min="5" max="5" width="5.19921875" style="161" customWidth="1"/>
    <col min="6" max="6" width="5.19921875" style="11" customWidth="1"/>
    <col min="7" max="7" width="5.19921875" style="161" customWidth="1"/>
    <col min="8" max="8" width="5.19921875" style="11" customWidth="1"/>
    <col min="9" max="9" width="5.19921875" style="161" customWidth="1"/>
    <col min="10" max="10" width="5.19921875" style="11" customWidth="1"/>
    <col min="11" max="11" width="5.19921875" style="171" customWidth="1"/>
    <col min="12" max="12" width="5.19921875" style="65" customWidth="1"/>
    <col min="13" max="13" width="5.19921875" style="171" customWidth="1"/>
    <col min="14" max="14" width="5.19921875" style="65" customWidth="1"/>
    <col min="15" max="15" width="5.19921875" style="171" customWidth="1"/>
    <col min="16" max="16" width="5.19921875" style="65" customWidth="1"/>
    <col min="17" max="17" width="5.19921875" style="171" customWidth="1"/>
    <col min="18" max="18" width="5.19921875" style="65" customWidth="1"/>
    <col min="19" max="19" width="5.19921875" style="171" customWidth="1"/>
    <col min="20" max="20" width="5.19921875" style="65" customWidth="1"/>
    <col min="21" max="21" width="5.19921875" style="171" customWidth="1"/>
    <col min="22" max="22" width="5.19921875" style="65" customWidth="1"/>
    <col min="23" max="23" width="5.19921875" style="183" customWidth="1"/>
    <col min="24" max="24" width="5.19921875" style="152" customWidth="1"/>
    <col min="25" max="25" width="5.19921875" style="183" customWidth="1"/>
    <col min="26" max="26" width="5.19921875" style="152" customWidth="1"/>
    <col min="27" max="27" width="5.19921875" style="183" customWidth="1"/>
    <col min="28" max="28" width="5.19921875" style="152" customWidth="1"/>
    <col min="29" max="31" width="5.19921875" style="2" customWidth="1"/>
  </cols>
  <sheetData>
    <row r="1" spans="1:31" ht="30" customHeight="1" thickBot="1" x14ac:dyDescent="0.45">
      <c r="A1" s="709" t="s">
        <v>657</v>
      </c>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row>
    <row r="2" spans="1:31" ht="40.049999999999997" customHeight="1" x14ac:dyDescent="0.4">
      <c r="A2" s="30" t="s">
        <v>630</v>
      </c>
      <c r="B2" s="532" t="s">
        <v>626</v>
      </c>
      <c r="C2" s="532" t="s">
        <v>627</v>
      </c>
      <c r="D2" s="29"/>
      <c r="E2" s="712" t="s">
        <v>62</v>
      </c>
      <c r="F2" s="713"/>
      <c r="G2" s="713"/>
      <c r="H2" s="713"/>
      <c r="I2" s="713"/>
      <c r="J2" s="714"/>
      <c r="K2" s="712" t="s">
        <v>63</v>
      </c>
      <c r="L2" s="713"/>
      <c r="M2" s="713"/>
      <c r="N2" s="713"/>
      <c r="O2" s="713"/>
      <c r="P2" s="714"/>
      <c r="Q2" s="712" t="s">
        <v>64</v>
      </c>
      <c r="R2" s="713"/>
      <c r="S2" s="713"/>
      <c r="T2" s="713"/>
      <c r="U2" s="713"/>
      <c r="V2" s="714"/>
      <c r="W2" s="712" t="s">
        <v>65</v>
      </c>
      <c r="X2" s="713"/>
      <c r="Y2" s="713"/>
      <c r="Z2" s="713"/>
      <c r="AA2" s="713"/>
      <c r="AB2" s="714"/>
      <c r="AC2" s="710" t="s">
        <v>97</v>
      </c>
      <c r="AD2" s="711"/>
      <c r="AE2" s="711"/>
    </row>
    <row r="3" spans="1:31" ht="20.2" customHeight="1" x14ac:dyDescent="0.4">
      <c r="A3" s="82"/>
      <c r="B3" s="539"/>
      <c r="C3" s="539"/>
      <c r="D3" s="81"/>
      <c r="E3" s="718" t="s">
        <v>94</v>
      </c>
      <c r="F3" s="716"/>
      <c r="G3" s="716" t="s">
        <v>95</v>
      </c>
      <c r="H3" s="716"/>
      <c r="I3" s="716" t="s">
        <v>96</v>
      </c>
      <c r="J3" s="717"/>
      <c r="K3" s="716" t="s">
        <v>94</v>
      </c>
      <c r="L3" s="716"/>
      <c r="M3" s="716" t="s">
        <v>95</v>
      </c>
      <c r="N3" s="716"/>
      <c r="O3" s="716" t="s">
        <v>96</v>
      </c>
      <c r="P3" s="716"/>
      <c r="Q3" s="718" t="s">
        <v>94</v>
      </c>
      <c r="R3" s="716"/>
      <c r="S3" s="716" t="s">
        <v>95</v>
      </c>
      <c r="T3" s="716"/>
      <c r="U3" s="716" t="s">
        <v>96</v>
      </c>
      <c r="V3" s="717"/>
      <c r="W3" s="716" t="s">
        <v>94</v>
      </c>
      <c r="X3" s="716"/>
      <c r="Y3" s="716" t="s">
        <v>95</v>
      </c>
      <c r="Z3" s="716"/>
      <c r="AA3" s="716" t="s">
        <v>96</v>
      </c>
      <c r="AB3" s="716"/>
      <c r="AC3" s="95" t="s">
        <v>94</v>
      </c>
      <c r="AD3" s="88" t="s">
        <v>95</v>
      </c>
      <c r="AE3" s="88" t="s">
        <v>96</v>
      </c>
    </row>
    <row r="4" spans="1:31" ht="40.049999999999997" hidden="1" customHeight="1" x14ac:dyDescent="0.4">
      <c r="A4" s="82" t="s">
        <v>51</v>
      </c>
      <c r="B4" s="539" t="s">
        <v>92</v>
      </c>
      <c r="C4" s="539" t="s">
        <v>93</v>
      </c>
      <c r="D4" s="81"/>
      <c r="E4" s="194" t="s">
        <v>105</v>
      </c>
      <c r="F4" s="197" t="s">
        <v>108</v>
      </c>
      <c r="G4" s="193" t="s">
        <v>106</v>
      </c>
      <c r="H4" s="197" t="s">
        <v>109</v>
      </c>
      <c r="I4" s="193" t="s">
        <v>107</v>
      </c>
      <c r="J4" s="201" t="s">
        <v>110</v>
      </c>
      <c r="K4" s="193" t="s">
        <v>178</v>
      </c>
      <c r="L4" s="197" t="s">
        <v>179</v>
      </c>
      <c r="M4" s="193" t="s">
        <v>180</v>
      </c>
      <c r="N4" s="197" t="s">
        <v>181</v>
      </c>
      <c r="O4" s="193" t="s">
        <v>182</v>
      </c>
      <c r="P4" s="197" t="s">
        <v>183</v>
      </c>
      <c r="Q4" s="194" t="s">
        <v>111</v>
      </c>
      <c r="R4" s="197" t="s">
        <v>112</v>
      </c>
      <c r="S4" s="193" t="s">
        <v>113</v>
      </c>
      <c r="T4" s="197" t="s">
        <v>114</v>
      </c>
      <c r="U4" s="193" t="s">
        <v>115</v>
      </c>
      <c r="V4" s="201" t="s">
        <v>116</v>
      </c>
      <c r="W4" s="193" t="s">
        <v>117</v>
      </c>
      <c r="X4" s="197" t="s">
        <v>118</v>
      </c>
      <c r="Y4" s="193" t="s">
        <v>119</v>
      </c>
      <c r="Z4" s="197" t="s">
        <v>120</v>
      </c>
      <c r="AA4" s="193" t="s">
        <v>121</v>
      </c>
      <c r="AB4" s="197" t="s">
        <v>122</v>
      </c>
      <c r="AC4" s="95" t="s">
        <v>123</v>
      </c>
      <c r="AD4" s="88" t="s">
        <v>124</v>
      </c>
      <c r="AE4" s="88" t="s">
        <v>125</v>
      </c>
    </row>
    <row r="5" spans="1:31" ht="12.75" x14ac:dyDescent="0.35">
      <c r="A5" s="83" t="str">
        <f t="shared" ref="A5:A28" si="0">VLOOKUP(D5,VL_2020,2,FALSE)</f>
        <v>Innvictis A1457 VT2P</v>
      </c>
      <c r="B5" s="527" t="str">
        <f t="shared" ref="B5:B28" si="1">VLOOKUP(D5,VL_2020,3,FALSE)</f>
        <v>RR</v>
      </c>
      <c r="C5" s="527" t="str">
        <f t="shared" ref="C5:C28" si="2">VLOOKUP(D5,VL_2020,4,FALSE)</f>
        <v>VT2P</v>
      </c>
      <c r="D5" s="514" t="s">
        <v>545</v>
      </c>
      <c r="E5" s="333">
        <v>171.49</v>
      </c>
      <c r="F5" s="137" t="s">
        <v>103</v>
      </c>
      <c r="G5" s="334"/>
      <c r="H5" s="137"/>
      <c r="I5" s="334"/>
      <c r="J5" s="137"/>
      <c r="K5" s="335">
        <v>17.2</v>
      </c>
      <c r="L5" s="137" t="s">
        <v>103</v>
      </c>
      <c r="M5" s="336"/>
      <c r="N5" s="137"/>
      <c r="O5" s="336"/>
      <c r="P5" s="137"/>
      <c r="Q5" s="333">
        <v>69.333299999999994</v>
      </c>
      <c r="R5" s="137" t="s">
        <v>103</v>
      </c>
      <c r="S5" s="334"/>
      <c r="T5" s="137"/>
      <c r="U5" s="334"/>
      <c r="V5" s="137"/>
      <c r="W5" s="333">
        <v>21</v>
      </c>
      <c r="X5" s="137" t="s">
        <v>465</v>
      </c>
      <c r="Y5" s="334"/>
      <c r="Z5" s="137"/>
      <c r="AA5" s="334"/>
      <c r="AB5" s="137"/>
      <c r="AC5" s="85">
        <v>0</v>
      </c>
      <c r="AD5" s="86"/>
      <c r="AE5" s="86"/>
    </row>
    <row r="6" spans="1:31" ht="12.75" x14ac:dyDescent="0.35">
      <c r="A6" s="280" t="str">
        <f t="shared" si="0"/>
        <v>Progeny 2216 VT2P</v>
      </c>
      <c r="B6" s="530" t="str">
        <f t="shared" si="1"/>
        <v>RR</v>
      </c>
      <c r="C6" s="530" t="str">
        <f t="shared" si="2"/>
        <v>VT2P</v>
      </c>
      <c r="D6" s="48" t="s">
        <v>554</v>
      </c>
      <c r="E6" s="125">
        <v>169.02</v>
      </c>
      <c r="F6" s="126" t="s">
        <v>103</v>
      </c>
      <c r="G6" s="128"/>
      <c r="H6" s="126"/>
      <c r="I6" s="128"/>
      <c r="J6" s="126"/>
      <c r="K6" s="302">
        <v>16.783300000000001</v>
      </c>
      <c r="L6" s="126" t="s">
        <v>103</v>
      </c>
      <c r="M6" s="307"/>
      <c r="N6" s="126"/>
      <c r="O6" s="307"/>
      <c r="P6" s="126"/>
      <c r="Q6" s="125">
        <v>73.666700000000006</v>
      </c>
      <c r="R6" s="126" t="s">
        <v>103</v>
      </c>
      <c r="S6" s="128"/>
      <c r="T6" s="126"/>
      <c r="U6" s="128"/>
      <c r="V6" s="126"/>
      <c r="W6" s="125">
        <v>22.666699999999999</v>
      </c>
      <c r="X6" s="126" t="s">
        <v>569</v>
      </c>
      <c r="Y6" s="128"/>
      <c r="Z6" s="126"/>
      <c r="AA6" s="128"/>
      <c r="AB6" s="126"/>
      <c r="AC6" s="62">
        <v>0</v>
      </c>
      <c r="AD6" s="46"/>
      <c r="AE6" s="46"/>
    </row>
    <row r="7" spans="1:31" ht="12.75" x14ac:dyDescent="0.35">
      <c r="A7" s="280" t="str">
        <f t="shared" si="0"/>
        <v xml:space="preserve">Dyna-Gro D55VC80 </v>
      </c>
      <c r="B7" s="530" t="str">
        <f t="shared" si="1"/>
        <v>RR</v>
      </c>
      <c r="C7" s="530" t="str">
        <f t="shared" si="2"/>
        <v>VT2P </v>
      </c>
      <c r="D7" s="280" t="s">
        <v>217</v>
      </c>
      <c r="E7" s="125">
        <v>166.1</v>
      </c>
      <c r="F7" s="126" t="s">
        <v>103</v>
      </c>
      <c r="G7" s="128">
        <v>207.9</v>
      </c>
      <c r="H7" s="126" t="s">
        <v>103</v>
      </c>
      <c r="I7" s="128">
        <v>204.97</v>
      </c>
      <c r="J7" s="126" t="s">
        <v>104</v>
      </c>
      <c r="K7" s="302">
        <v>19.506699999999999</v>
      </c>
      <c r="L7" s="126" t="s">
        <v>103</v>
      </c>
      <c r="M7" s="307">
        <v>19.55</v>
      </c>
      <c r="N7" s="126" t="s">
        <v>103</v>
      </c>
      <c r="O7" s="307">
        <v>19.132200000000001</v>
      </c>
      <c r="P7" s="126" t="s">
        <v>103</v>
      </c>
      <c r="Q7" s="125">
        <v>80.666700000000006</v>
      </c>
      <c r="R7" s="126" t="s">
        <v>103</v>
      </c>
      <c r="S7" s="128">
        <v>96.333299999999994</v>
      </c>
      <c r="T7" s="126" t="s">
        <v>103</v>
      </c>
      <c r="U7" s="128">
        <v>98.666700000000006</v>
      </c>
      <c r="V7" s="126" t="s">
        <v>103</v>
      </c>
      <c r="W7" s="125">
        <v>28.666699999999999</v>
      </c>
      <c r="X7" s="126" t="s">
        <v>329</v>
      </c>
      <c r="Y7" s="128">
        <v>35.833300000000001</v>
      </c>
      <c r="Z7" s="126" t="s">
        <v>103</v>
      </c>
      <c r="AA7" s="128">
        <v>37.666699999999999</v>
      </c>
      <c r="AB7" s="126" t="s">
        <v>104</v>
      </c>
      <c r="AC7" s="62">
        <v>0</v>
      </c>
      <c r="AD7" s="46">
        <v>0</v>
      </c>
      <c r="AE7" s="46">
        <v>0</v>
      </c>
    </row>
    <row r="8" spans="1:31" ht="12.75" x14ac:dyDescent="0.35">
      <c r="A8" s="280" t="str">
        <f t="shared" si="0"/>
        <v>Augusta A7268 VT2Pro</v>
      </c>
      <c r="B8" s="530" t="str">
        <f t="shared" si="1"/>
        <v>RR</v>
      </c>
      <c r="C8" s="530" t="str">
        <f t="shared" si="2"/>
        <v>VT2P</v>
      </c>
      <c r="D8" s="48" t="s">
        <v>542</v>
      </c>
      <c r="E8" s="125">
        <v>165.57</v>
      </c>
      <c r="F8" s="126" t="s">
        <v>103</v>
      </c>
      <c r="G8" s="128"/>
      <c r="H8" s="126"/>
      <c r="I8" s="128"/>
      <c r="J8" s="126"/>
      <c r="K8" s="302">
        <v>17.896699999999999</v>
      </c>
      <c r="L8" s="126" t="s">
        <v>103</v>
      </c>
      <c r="M8" s="307"/>
      <c r="N8" s="126"/>
      <c r="O8" s="307"/>
      <c r="P8" s="126"/>
      <c r="Q8" s="125">
        <v>79</v>
      </c>
      <c r="R8" s="126" t="s">
        <v>103</v>
      </c>
      <c r="S8" s="128"/>
      <c r="T8" s="126"/>
      <c r="U8" s="128"/>
      <c r="V8" s="126"/>
      <c r="W8" s="125">
        <v>28.666699999999999</v>
      </c>
      <c r="X8" s="126" t="s">
        <v>329</v>
      </c>
      <c r="Y8" s="128"/>
      <c r="Z8" s="126"/>
      <c r="AA8" s="128"/>
      <c r="AB8" s="126"/>
      <c r="AC8" s="62">
        <v>0</v>
      </c>
      <c r="AD8" s="46"/>
      <c r="AE8" s="46"/>
    </row>
    <row r="9" spans="1:31" ht="12.75" x14ac:dyDescent="0.35">
      <c r="A9" s="280" t="str">
        <f t="shared" si="0"/>
        <v>AgriGold A646-30 VT2Pro</v>
      </c>
      <c r="B9" s="530" t="str">
        <f t="shared" si="1"/>
        <v>RR</v>
      </c>
      <c r="C9" s="530" t="str">
        <f t="shared" si="2"/>
        <v>VT2P</v>
      </c>
      <c r="D9" s="280" t="s">
        <v>538</v>
      </c>
      <c r="E9" s="281">
        <v>164.96</v>
      </c>
      <c r="F9" s="282" t="s">
        <v>103</v>
      </c>
      <c r="G9" s="283"/>
      <c r="H9" s="282"/>
      <c r="I9" s="283"/>
      <c r="J9" s="282"/>
      <c r="K9" s="298">
        <v>17.826699999999999</v>
      </c>
      <c r="L9" s="282" t="s">
        <v>103</v>
      </c>
      <c r="M9" s="301"/>
      <c r="N9" s="282"/>
      <c r="O9" s="301"/>
      <c r="P9" s="282"/>
      <c r="Q9" s="281">
        <v>78</v>
      </c>
      <c r="R9" s="282" t="s">
        <v>103</v>
      </c>
      <c r="S9" s="283"/>
      <c r="T9" s="282"/>
      <c r="U9" s="283"/>
      <c r="V9" s="282"/>
      <c r="W9" s="281">
        <v>31</v>
      </c>
      <c r="X9" s="282" t="s">
        <v>104</v>
      </c>
      <c r="Y9" s="283"/>
      <c r="Z9" s="282"/>
      <c r="AA9" s="283"/>
      <c r="AB9" s="282"/>
      <c r="AC9" s="285">
        <v>0</v>
      </c>
      <c r="AD9" s="286"/>
      <c r="AE9" s="286"/>
    </row>
    <row r="10" spans="1:31" ht="12.75" x14ac:dyDescent="0.35">
      <c r="A10" s="47" t="str">
        <f t="shared" si="0"/>
        <v>Revere 1627 TC</v>
      </c>
      <c r="B10" s="529" t="str">
        <f t="shared" si="1"/>
        <v>RR</v>
      </c>
      <c r="C10" s="529" t="str">
        <f t="shared" si="2"/>
        <v>TRE</v>
      </c>
      <c r="D10" s="48" t="s">
        <v>555</v>
      </c>
      <c r="E10" s="125">
        <v>157.34</v>
      </c>
      <c r="F10" s="126" t="s">
        <v>103</v>
      </c>
      <c r="G10" s="128"/>
      <c r="H10" s="126"/>
      <c r="I10" s="128"/>
      <c r="J10" s="126"/>
      <c r="K10" s="302">
        <v>18.7667</v>
      </c>
      <c r="L10" s="126" t="s">
        <v>103</v>
      </c>
      <c r="M10" s="307"/>
      <c r="N10" s="126"/>
      <c r="O10" s="307"/>
      <c r="P10" s="126"/>
      <c r="Q10" s="125">
        <v>76.333299999999994</v>
      </c>
      <c r="R10" s="126" t="s">
        <v>103</v>
      </c>
      <c r="S10" s="128"/>
      <c r="T10" s="126"/>
      <c r="U10" s="128"/>
      <c r="V10" s="126"/>
      <c r="W10" s="125">
        <v>27.666699999999999</v>
      </c>
      <c r="X10" s="126" t="s">
        <v>329</v>
      </c>
      <c r="Y10" s="128"/>
      <c r="Z10" s="126"/>
      <c r="AA10" s="128"/>
      <c r="AB10" s="126"/>
      <c r="AC10" s="62">
        <v>0</v>
      </c>
      <c r="AD10" s="46"/>
      <c r="AE10" s="46"/>
    </row>
    <row r="11" spans="1:31" ht="12.75" x14ac:dyDescent="0.35">
      <c r="A11" s="47" t="str">
        <f t="shared" si="0"/>
        <v xml:space="preserve">Dyna-Gro D54VC34** </v>
      </c>
      <c r="B11" s="529" t="str">
        <f t="shared" si="1"/>
        <v>RR</v>
      </c>
      <c r="C11" s="529" t="str">
        <f t="shared" si="2"/>
        <v>VT2P</v>
      </c>
      <c r="D11" s="280" t="s">
        <v>216</v>
      </c>
      <c r="E11" s="125">
        <v>154.79</v>
      </c>
      <c r="F11" s="126" t="s">
        <v>103</v>
      </c>
      <c r="G11" s="128">
        <v>209.76</v>
      </c>
      <c r="H11" s="126" t="s">
        <v>103</v>
      </c>
      <c r="I11" s="128">
        <v>214.06</v>
      </c>
      <c r="J11" s="126" t="s">
        <v>103</v>
      </c>
      <c r="K11" s="302">
        <v>17.5</v>
      </c>
      <c r="L11" s="126" t="s">
        <v>103</v>
      </c>
      <c r="M11" s="307">
        <v>19.555</v>
      </c>
      <c r="N11" s="126" t="s">
        <v>103</v>
      </c>
      <c r="O11" s="307">
        <v>18.632200000000001</v>
      </c>
      <c r="P11" s="126" t="s">
        <v>103</v>
      </c>
      <c r="Q11" s="125">
        <v>74.666700000000006</v>
      </c>
      <c r="R11" s="126" t="s">
        <v>103</v>
      </c>
      <c r="S11" s="128">
        <v>91</v>
      </c>
      <c r="T11" s="126" t="s">
        <v>103</v>
      </c>
      <c r="U11" s="128">
        <v>95.333299999999994</v>
      </c>
      <c r="V11" s="126" t="s">
        <v>328</v>
      </c>
      <c r="W11" s="125">
        <v>27.333300000000001</v>
      </c>
      <c r="X11" s="126" t="s">
        <v>334</v>
      </c>
      <c r="Y11" s="128">
        <v>35</v>
      </c>
      <c r="Z11" s="126" t="s">
        <v>103</v>
      </c>
      <c r="AA11" s="128">
        <v>35.1111</v>
      </c>
      <c r="AB11" s="126" t="s">
        <v>328</v>
      </c>
      <c r="AC11" s="62">
        <v>0</v>
      </c>
      <c r="AD11" s="46">
        <v>0</v>
      </c>
      <c r="AE11" s="46">
        <v>0</v>
      </c>
    </row>
    <row r="12" spans="1:31" ht="12.75" x14ac:dyDescent="0.35">
      <c r="A12" s="280" t="str">
        <f t="shared" si="0"/>
        <v>LG Seeds LG66C44 VT2Pro**</v>
      </c>
      <c r="B12" s="530" t="str">
        <f t="shared" si="1"/>
        <v>RR</v>
      </c>
      <c r="C12" s="530" t="str">
        <f t="shared" si="2"/>
        <v>VT2P</v>
      </c>
      <c r="D12" s="280" t="s">
        <v>218</v>
      </c>
      <c r="E12" s="281">
        <v>154.58000000000001</v>
      </c>
      <c r="F12" s="282" t="s">
        <v>103</v>
      </c>
      <c r="G12" s="283">
        <v>200.48</v>
      </c>
      <c r="H12" s="282" t="s">
        <v>103</v>
      </c>
      <c r="I12" s="283">
        <v>204.27</v>
      </c>
      <c r="J12" s="282" t="s">
        <v>104</v>
      </c>
      <c r="K12" s="298">
        <v>18.403300000000002</v>
      </c>
      <c r="L12" s="282" t="s">
        <v>103</v>
      </c>
      <c r="M12" s="301">
        <v>19.594999999999999</v>
      </c>
      <c r="N12" s="282" t="s">
        <v>103</v>
      </c>
      <c r="O12" s="301">
        <v>19.2178</v>
      </c>
      <c r="P12" s="282" t="s">
        <v>103</v>
      </c>
      <c r="Q12" s="281">
        <v>66.333299999999994</v>
      </c>
      <c r="R12" s="282" t="s">
        <v>103</v>
      </c>
      <c r="S12" s="283">
        <v>87</v>
      </c>
      <c r="T12" s="282" t="s">
        <v>103</v>
      </c>
      <c r="U12" s="283">
        <v>92.444400000000002</v>
      </c>
      <c r="V12" s="282" t="s">
        <v>570</v>
      </c>
      <c r="W12" s="281">
        <v>24</v>
      </c>
      <c r="X12" s="282" t="s">
        <v>569</v>
      </c>
      <c r="Y12" s="283">
        <v>32.833300000000001</v>
      </c>
      <c r="Z12" s="282" t="s">
        <v>103</v>
      </c>
      <c r="AA12" s="283">
        <v>32.8889</v>
      </c>
      <c r="AB12" s="282" t="s">
        <v>252</v>
      </c>
      <c r="AC12" s="285">
        <v>0</v>
      </c>
      <c r="AD12" s="286">
        <v>0</v>
      </c>
      <c r="AE12" s="286">
        <v>0</v>
      </c>
    </row>
    <row r="13" spans="1:31" ht="12.75" x14ac:dyDescent="0.35">
      <c r="A13" s="47" t="str">
        <f t="shared" si="0"/>
        <v xml:space="preserve">Dekalb DKC66-18 </v>
      </c>
      <c r="B13" s="529" t="str">
        <f t="shared" si="1"/>
        <v>RR</v>
      </c>
      <c r="C13" s="529" t="str">
        <f t="shared" si="2"/>
        <v>VT2P</v>
      </c>
      <c r="D13" s="280" t="s">
        <v>213</v>
      </c>
      <c r="E13" s="281">
        <v>152.54</v>
      </c>
      <c r="F13" s="282" t="s">
        <v>103</v>
      </c>
      <c r="G13" s="283">
        <v>198.72</v>
      </c>
      <c r="H13" s="282" t="s">
        <v>103</v>
      </c>
      <c r="I13" s="283">
        <v>200.74</v>
      </c>
      <c r="J13" s="282" t="s">
        <v>104</v>
      </c>
      <c r="K13" s="298">
        <v>17.476700000000001</v>
      </c>
      <c r="L13" s="282" t="s">
        <v>103</v>
      </c>
      <c r="M13" s="301">
        <v>19.765000000000001</v>
      </c>
      <c r="N13" s="282" t="s">
        <v>103</v>
      </c>
      <c r="O13" s="301">
        <v>19.056699999999999</v>
      </c>
      <c r="P13" s="282" t="s">
        <v>103</v>
      </c>
      <c r="Q13" s="281">
        <v>76</v>
      </c>
      <c r="R13" s="282" t="s">
        <v>103</v>
      </c>
      <c r="S13" s="283">
        <v>89.5</v>
      </c>
      <c r="T13" s="282" t="s">
        <v>103</v>
      </c>
      <c r="U13" s="283">
        <v>91.555599999999998</v>
      </c>
      <c r="V13" s="282" t="s">
        <v>570</v>
      </c>
      <c r="W13" s="281">
        <v>27.666699999999999</v>
      </c>
      <c r="X13" s="282" t="s">
        <v>329</v>
      </c>
      <c r="Y13" s="283">
        <v>33.333300000000001</v>
      </c>
      <c r="Z13" s="282" t="s">
        <v>103</v>
      </c>
      <c r="AA13" s="283">
        <v>33.333300000000001</v>
      </c>
      <c r="AB13" s="282" t="s">
        <v>252</v>
      </c>
      <c r="AC13" s="285">
        <v>0</v>
      </c>
      <c r="AD13" s="286">
        <v>0</v>
      </c>
      <c r="AE13" s="286">
        <v>0</v>
      </c>
    </row>
    <row r="14" spans="1:31" ht="12.75" x14ac:dyDescent="0.35">
      <c r="A14" s="47" t="str">
        <f t="shared" si="0"/>
        <v>Augusta A7168 VT2Pro</v>
      </c>
      <c r="B14" s="529" t="str">
        <f t="shared" si="1"/>
        <v>RR</v>
      </c>
      <c r="C14" s="529" t="str">
        <f t="shared" si="2"/>
        <v>VT2P</v>
      </c>
      <c r="D14" s="280" t="s">
        <v>541</v>
      </c>
      <c r="E14" s="125">
        <v>151.51</v>
      </c>
      <c r="F14" s="126" t="s">
        <v>103</v>
      </c>
      <c r="G14" s="128"/>
      <c r="H14" s="126"/>
      <c r="I14" s="128"/>
      <c r="J14" s="126"/>
      <c r="K14" s="302">
        <v>17.756699999999999</v>
      </c>
      <c r="L14" s="126" t="s">
        <v>103</v>
      </c>
      <c r="M14" s="307"/>
      <c r="N14" s="126"/>
      <c r="O14" s="307"/>
      <c r="P14" s="126"/>
      <c r="Q14" s="125">
        <v>81.333299999999994</v>
      </c>
      <c r="R14" s="126" t="s">
        <v>103</v>
      </c>
      <c r="S14" s="128"/>
      <c r="T14" s="126"/>
      <c r="U14" s="128"/>
      <c r="V14" s="126"/>
      <c r="W14" s="125">
        <v>30.666699999999999</v>
      </c>
      <c r="X14" s="126" t="s">
        <v>328</v>
      </c>
      <c r="Y14" s="128"/>
      <c r="Z14" s="126"/>
      <c r="AA14" s="128"/>
      <c r="AB14" s="126"/>
      <c r="AC14" s="62">
        <v>0</v>
      </c>
      <c r="AD14" s="46"/>
      <c r="AE14" s="46"/>
    </row>
    <row r="15" spans="1:31" ht="12.75" x14ac:dyDescent="0.35">
      <c r="A15" s="47" t="str">
        <f t="shared" si="0"/>
        <v>Innvictis A1551 VT2P</v>
      </c>
      <c r="B15" s="529" t="str">
        <f t="shared" si="1"/>
        <v>RR</v>
      </c>
      <c r="C15" s="529" t="str">
        <f t="shared" si="2"/>
        <v>VT2P</v>
      </c>
      <c r="D15" s="280" t="s">
        <v>547</v>
      </c>
      <c r="E15" s="281">
        <v>145.74</v>
      </c>
      <c r="F15" s="282" t="s">
        <v>103</v>
      </c>
      <c r="G15" s="283"/>
      <c r="H15" s="282"/>
      <c r="I15" s="283"/>
      <c r="J15" s="282"/>
      <c r="K15" s="298">
        <v>18.45</v>
      </c>
      <c r="L15" s="282" t="s">
        <v>103</v>
      </c>
      <c r="M15" s="301"/>
      <c r="N15" s="282"/>
      <c r="O15" s="301"/>
      <c r="P15" s="282"/>
      <c r="Q15" s="281">
        <v>71.666700000000006</v>
      </c>
      <c r="R15" s="282" t="s">
        <v>103</v>
      </c>
      <c r="S15" s="283"/>
      <c r="T15" s="282"/>
      <c r="U15" s="283"/>
      <c r="V15" s="282"/>
      <c r="W15" s="281">
        <v>26.333300000000001</v>
      </c>
      <c r="X15" s="282" t="s">
        <v>334</v>
      </c>
      <c r="Y15" s="283"/>
      <c r="Z15" s="282"/>
      <c r="AA15" s="283"/>
      <c r="AB15" s="282"/>
      <c r="AC15" s="285">
        <v>0</v>
      </c>
      <c r="AD15" s="286"/>
      <c r="AE15" s="286"/>
    </row>
    <row r="16" spans="1:31" ht="12.75" x14ac:dyDescent="0.35">
      <c r="A16" s="513" t="str">
        <f t="shared" si="0"/>
        <v xml:space="preserve">Dyna-Gro D54VC14 </v>
      </c>
      <c r="B16" s="528" t="str">
        <f t="shared" si="1"/>
        <v>RR</v>
      </c>
      <c r="C16" s="528" t="str">
        <f t="shared" si="2"/>
        <v>VT2P</v>
      </c>
      <c r="D16" s="48" t="s">
        <v>543</v>
      </c>
      <c r="E16" s="281">
        <v>145.51</v>
      </c>
      <c r="F16" s="282" t="s">
        <v>103</v>
      </c>
      <c r="G16" s="283"/>
      <c r="H16" s="282"/>
      <c r="I16" s="283"/>
      <c r="J16" s="282"/>
      <c r="K16" s="298">
        <v>15.666700000000001</v>
      </c>
      <c r="L16" s="282" t="s">
        <v>103</v>
      </c>
      <c r="M16" s="301"/>
      <c r="N16" s="282"/>
      <c r="O16" s="301"/>
      <c r="P16" s="282"/>
      <c r="Q16" s="281">
        <v>70</v>
      </c>
      <c r="R16" s="282" t="s">
        <v>103</v>
      </c>
      <c r="S16" s="283"/>
      <c r="T16" s="282"/>
      <c r="U16" s="283"/>
      <c r="V16" s="282"/>
      <c r="W16" s="281">
        <v>19.333300000000001</v>
      </c>
      <c r="X16" s="282" t="s">
        <v>464</v>
      </c>
      <c r="Y16" s="283"/>
      <c r="Z16" s="282"/>
      <c r="AA16" s="283"/>
      <c r="AB16" s="282"/>
      <c r="AC16" s="285">
        <v>0</v>
      </c>
      <c r="AD16" s="286"/>
      <c r="AE16" s="286"/>
    </row>
    <row r="17" spans="1:31" ht="12.75" x14ac:dyDescent="0.35">
      <c r="A17" s="47" t="str">
        <f t="shared" si="0"/>
        <v xml:space="preserve">Innvictis A1462 </v>
      </c>
      <c r="B17" s="529" t="str">
        <f t="shared" si="1"/>
        <v>RR</v>
      </c>
      <c r="C17" s="529" t="str">
        <f t="shared" si="2"/>
        <v>VT2P</v>
      </c>
      <c r="D17" s="280" t="s">
        <v>546</v>
      </c>
      <c r="E17" s="125">
        <v>143.38999999999999</v>
      </c>
      <c r="F17" s="126" t="s">
        <v>103</v>
      </c>
      <c r="G17" s="128"/>
      <c r="H17" s="126"/>
      <c r="I17" s="128"/>
      <c r="J17" s="126"/>
      <c r="K17" s="302">
        <v>18.023299999999999</v>
      </c>
      <c r="L17" s="126" t="s">
        <v>103</v>
      </c>
      <c r="M17" s="307"/>
      <c r="N17" s="126"/>
      <c r="O17" s="307"/>
      <c r="P17" s="126"/>
      <c r="Q17" s="125">
        <v>76.333299999999994</v>
      </c>
      <c r="R17" s="126" t="s">
        <v>103</v>
      </c>
      <c r="S17" s="128"/>
      <c r="T17" s="126"/>
      <c r="U17" s="128"/>
      <c r="V17" s="126"/>
      <c r="W17" s="125">
        <v>25.333300000000001</v>
      </c>
      <c r="X17" s="126" t="s">
        <v>333</v>
      </c>
      <c r="Y17" s="128"/>
      <c r="Z17" s="126"/>
      <c r="AA17" s="128"/>
      <c r="AB17" s="126"/>
      <c r="AC17" s="62">
        <v>0</v>
      </c>
      <c r="AD17" s="46"/>
      <c r="AE17" s="46"/>
    </row>
    <row r="18" spans="1:31" ht="12.75" x14ac:dyDescent="0.35">
      <c r="A18" s="513" t="str">
        <f t="shared" si="0"/>
        <v>Progeny 8116 SS*</v>
      </c>
      <c r="B18" s="528" t="str">
        <f t="shared" si="1"/>
        <v>RR, LL </v>
      </c>
      <c r="C18" s="528" t="str">
        <f t="shared" si="2"/>
        <v>SS</v>
      </c>
      <c r="D18" s="48" t="s">
        <v>225</v>
      </c>
      <c r="E18" s="125">
        <v>143.11000000000001</v>
      </c>
      <c r="F18" s="126" t="s">
        <v>103</v>
      </c>
      <c r="G18" s="128">
        <v>186.22</v>
      </c>
      <c r="H18" s="126" t="s">
        <v>103</v>
      </c>
      <c r="I18" s="128">
        <v>188.39</v>
      </c>
      <c r="J18" s="126" t="s">
        <v>339</v>
      </c>
      <c r="K18" s="302">
        <v>18.2</v>
      </c>
      <c r="L18" s="126" t="s">
        <v>103</v>
      </c>
      <c r="M18" s="307">
        <v>18.945</v>
      </c>
      <c r="N18" s="126" t="s">
        <v>103</v>
      </c>
      <c r="O18" s="307">
        <v>18.834399999999999</v>
      </c>
      <c r="P18" s="126" t="s">
        <v>103</v>
      </c>
      <c r="Q18" s="125">
        <v>77.666700000000006</v>
      </c>
      <c r="R18" s="126" t="s">
        <v>103</v>
      </c>
      <c r="S18" s="128">
        <v>92.5</v>
      </c>
      <c r="T18" s="126" t="s">
        <v>103</v>
      </c>
      <c r="U18" s="128">
        <v>96</v>
      </c>
      <c r="V18" s="126" t="s">
        <v>104</v>
      </c>
      <c r="W18" s="125">
        <v>32.333300000000001</v>
      </c>
      <c r="X18" s="126" t="s">
        <v>103</v>
      </c>
      <c r="Y18" s="128">
        <v>39</v>
      </c>
      <c r="Z18" s="126" t="s">
        <v>103</v>
      </c>
      <c r="AA18" s="128">
        <v>38.444400000000002</v>
      </c>
      <c r="AB18" s="126" t="s">
        <v>103</v>
      </c>
      <c r="AC18" s="62">
        <v>0</v>
      </c>
      <c r="AD18" s="46">
        <v>0</v>
      </c>
      <c r="AE18" s="46">
        <v>0</v>
      </c>
    </row>
    <row r="19" spans="1:31" ht="12.75" x14ac:dyDescent="0.35">
      <c r="A19" s="47" t="str">
        <f t="shared" si="0"/>
        <v>AgriGold A645-16 VT2RIB***</v>
      </c>
      <c r="B19" s="529" t="str">
        <f t="shared" si="1"/>
        <v>RR</v>
      </c>
      <c r="C19" s="529" t="str">
        <f t="shared" si="2"/>
        <v>VT2P</v>
      </c>
      <c r="D19" s="280" t="s">
        <v>210</v>
      </c>
      <c r="E19" s="281">
        <v>137.29</v>
      </c>
      <c r="F19" s="282" t="s">
        <v>103</v>
      </c>
      <c r="G19" s="283">
        <v>195.25</v>
      </c>
      <c r="H19" s="282" t="s">
        <v>103</v>
      </c>
      <c r="I19" s="283">
        <v>198.66</v>
      </c>
      <c r="J19" s="282" t="s">
        <v>104</v>
      </c>
      <c r="K19" s="298">
        <v>16.653300000000002</v>
      </c>
      <c r="L19" s="282" t="s">
        <v>103</v>
      </c>
      <c r="M19" s="301">
        <v>18.48</v>
      </c>
      <c r="N19" s="282" t="s">
        <v>103</v>
      </c>
      <c r="O19" s="301">
        <v>18.916699999999999</v>
      </c>
      <c r="P19" s="282" t="s">
        <v>103</v>
      </c>
      <c r="Q19" s="281">
        <v>69.333299999999994</v>
      </c>
      <c r="R19" s="282" t="s">
        <v>103</v>
      </c>
      <c r="S19" s="283">
        <v>89.5</v>
      </c>
      <c r="T19" s="282" t="s">
        <v>103</v>
      </c>
      <c r="U19" s="283">
        <v>94.444400000000002</v>
      </c>
      <c r="V19" s="282" t="s">
        <v>328</v>
      </c>
      <c r="W19" s="281">
        <v>25</v>
      </c>
      <c r="X19" s="282" t="s">
        <v>333</v>
      </c>
      <c r="Y19" s="283">
        <v>33.833300000000001</v>
      </c>
      <c r="Z19" s="282" t="s">
        <v>103</v>
      </c>
      <c r="AA19" s="283">
        <v>35.666699999999999</v>
      </c>
      <c r="AB19" s="282" t="s">
        <v>328</v>
      </c>
      <c r="AC19" s="285">
        <v>0</v>
      </c>
      <c r="AD19" s="286">
        <v>0</v>
      </c>
      <c r="AE19" s="286">
        <v>0</v>
      </c>
    </row>
    <row r="20" spans="1:31" ht="12.75" x14ac:dyDescent="0.35">
      <c r="A20" s="280" t="str">
        <f t="shared" si="0"/>
        <v>Progeny 2215 VTRE</v>
      </c>
      <c r="B20" s="530" t="str">
        <f t="shared" si="1"/>
        <v>RR</v>
      </c>
      <c r="C20" s="530" t="str">
        <f t="shared" si="2"/>
        <v>TRE</v>
      </c>
      <c r="D20" s="48" t="s">
        <v>553</v>
      </c>
      <c r="E20" s="125">
        <v>136.1</v>
      </c>
      <c r="F20" s="126" t="s">
        <v>103</v>
      </c>
      <c r="G20" s="128"/>
      <c r="H20" s="126"/>
      <c r="I20" s="128"/>
      <c r="J20" s="126"/>
      <c r="K20" s="302">
        <v>18.383299999999998</v>
      </c>
      <c r="L20" s="126" t="s">
        <v>103</v>
      </c>
      <c r="M20" s="307"/>
      <c r="N20" s="126"/>
      <c r="O20" s="307"/>
      <c r="P20" s="126"/>
      <c r="Q20" s="125">
        <v>70.333299999999994</v>
      </c>
      <c r="R20" s="126" t="s">
        <v>103</v>
      </c>
      <c r="S20" s="128"/>
      <c r="T20" s="126"/>
      <c r="U20" s="128"/>
      <c r="V20" s="126"/>
      <c r="W20" s="125">
        <v>25.333300000000001</v>
      </c>
      <c r="X20" s="126" t="s">
        <v>333</v>
      </c>
      <c r="Y20" s="128"/>
      <c r="Z20" s="126"/>
      <c r="AA20" s="128"/>
      <c r="AB20" s="126"/>
      <c r="AC20" s="62">
        <v>0</v>
      </c>
      <c r="AD20" s="46"/>
      <c r="AE20" s="46"/>
    </row>
    <row r="21" spans="1:31" ht="12.75" x14ac:dyDescent="0.35">
      <c r="A21" s="47" t="str">
        <f t="shared" si="0"/>
        <v xml:space="preserve">LG Seeds 66C06 </v>
      </c>
      <c r="B21" s="529" t="str">
        <f t="shared" si="1"/>
        <v>RR</v>
      </c>
      <c r="C21" s="529" t="str">
        <f t="shared" si="2"/>
        <v>VT2P</v>
      </c>
      <c r="D21" s="280" t="s">
        <v>549</v>
      </c>
      <c r="E21" s="281">
        <v>134.51</v>
      </c>
      <c r="F21" s="282" t="s">
        <v>103</v>
      </c>
      <c r="G21" s="283"/>
      <c r="H21" s="282"/>
      <c r="I21" s="283"/>
      <c r="J21" s="282"/>
      <c r="K21" s="298">
        <v>17.916699999999999</v>
      </c>
      <c r="L21" s="282" t="s">
        <v>103</v>
      </c>
      <c r="M21" s="301"/>
      <c r="N21" s="282"/>
      <c r="O21" s="301"/>
      <c r="P21" s="282"/>
      <c r="Q21" s="281">
        <v>73.333299999999994</v>
      </c>
      <c r="R21" s="282" t="s">
        <v>103</v>
      </c>
      <c r="S21" s="283"/>
      <c r="T21" s="282"/>
      <c r="U21" s="283"/>
      <c r="V21" s="282"/>
      <c r="W21" s="281">
        <v>25.333300000000001</v>
      </c>
      <c r="X21" s="282" t="s">
        <v>333</v>
      </c>
      <c r="Y21" s="283"/>
      <c r="Z21" s="282"/>
      <c r="AA21" s="283"/>
      <c r="AB21" s="282"/>
      <c r="AC21" s="285">
        <v>0</v>
      </c>
      <c r="AD21" s="286"/>
      <c r="AE21" s="286"/>
    </row>
    <row r="22" spans="1:31" ht="12.75" x14ac:dyDescent="0.35">
      <c r="A22" s="513" t="str">
        <f t="shared" si="0"/>
        <v xml:space="preserve">Dekalb DKC65-95** </v>
      </c>
      <c r="B22" s="528" t="str">
        <f t="shared" si="1"/>
        <v>RR</v>
      </c>
      <c r="C22" s="528" t="str">
        <f t="shared" si="2"/>
        <v>VT2P</v>
      </c>
      <c r="D22" s="511" t="s">
        <v>211</v>
      </c>
      <c r="E22" s="281">
        <v>134.25</v>
      </c>
      <c r="F22" s="585" t="s">
        <v>103</v>
      </c>
      <c r="G22" s="565">
        <v>196.41</v>
      </c>
      <c r="H22" s="585" t="s">
        <v>103</v>
      </c>
      <c r="I22" s="565">
        <v>193.93</v>
      </c>
      <c r="J22" s="585" t="s">
        <v>339</v>
      </c>
      <c r="K22" s="298">
        <v>18.216699999999999</v>
      </c>
      <c r="L22" s="585" t="s">
        <v>103</v>
      </c>
      <c r="M22" s="586">
        <v>19.6617</v>
      </c>
      <c r="N22" s="585" t="s">
        <v>103</v>
      </c>
      <c r="O22" s="586">
        <v>19.177800000000001</v>
      </c>
      <c r="P22" s="585" t="s">
        <v>103</v>
      </c>
      <c r="Q22" s="281">
        <v>74.333299999999994</v>
      </c>
      <c r="R22" s="585" t="s">
        <v>103</v>
      </c>
      <c r="S22" s="565">
        <v>90.333299999999994</v>
      </c>
      <c r="T22" s="585" t="s">
        <v>103</v>
      </c>
      <c r="U22" s="565">
        <v>93.111099999999993</v>
      </c>
      <c r="V22" s="585" t="s">
        <v>570</v>
      </c>
      <c r="W22" s="281">
        <v>23</v>
      </c>
      <c r="X22" s="585" t="s">
        <v>569</v>
      </c>
      <c r="Y22" s="565">
        <v>34</v>
      </c>
      <c r="Z22" s="585" t="s">
        <v>103</v>
      </c>
      <c r="AA22" s="565">
        <v>34</v>
      </c>
      <c r="AB22" s="585" t="s">
        <v>252</v>
      </c>
      <c r="AC22" s="285">
        <v>0</v>
      </c>
      <c r="AD22" s="597">
        <v>0</v>
      </c>
      <c r="AE22" s="597">
        <v>0</v>
      </c>
    </row>
    <row r="23" spans="1:31" ht="12.75" x14ac:dyDescent="0.35">
      <c r="A23" s="47" t="str">
        <f t="shared" si="0"/>
        <v xml:space="preserve">Innvictis A1689 </v>
      </c>
      <c r="B23" s="529" t="str">
        <f t="shared" si="1"/>
        <v>RR</v>
      </c>
      <c r="C23" s="529" t="str">
        <f t="shared" si="2"/>
        <v>TRE</v>
      </c>
      <c r="D23" s="280" t="s">
        <v>548</v>
      </c>
      <c r="E23" s="125">
        <v>133.38999999999999</v>
      </c>
      <c r="F23" s="126" t="s">
        <v>103</v>
      </c>
      <c r="G23" s="128"/>
      <c r="H23" s="126"/>
      <c r="I23" s="128"/>
      <c r="J23" s="126"/>
      <c r="K23" s="302">
        <v>17.486699999999999</v>
      </c>
      <c r="L23" s="126" t="s">
        <v>103</v>
      </c>
      <c r="M23" s="307"/>
      <c r="N23" s="126"/>
      <c r="O23" s="307"/>
      <c r="P23" s="126"/>
      <c r="Q23" s="125">
        <v>74.666700000000006</v>
      </c>
      <c r="R23" s="126" t="s">
        <v>103</v>
      </c>
      <c r="S23" s="128"/>
      <c r="T23" s="126"/>
      <c r="U23" s="128"/>
      <c r="V23" s="126"/>
      <c r="W23" s="125">
        <v>25</v>
      </c>
      <c r="X23" s="126" t="s">
        <v>333</v>
      </c>
      <c r="Y23" s="128"/>
      <c r="Z23" s="126"/>
      <c r="AA23" s="128"/>
      <c r="AB23" s="126"/>
      <c r="AC23" s="62">
        <v>0</v>
      </c>
      <c r="AD23" s="46"/>
      <c r="AE23" s="46"/>
    </row>
    <row r="24" spans="1:31" ht="12.75" x14ac:dyDescent="0.35">
      <c r="A24" s="47" t="str">
        <f t="shared" si="0"/>
        <v xml:space="preserve">Spectrum 6416 </v>
      </c>
      <c r="B24" s="529" t="str">
        <f t="shared" si="1"/>
        <v>None</v>
      </c>
      <c r="C24" s="529" t="str">
        <f t="shared" si="2"/>
        <v>None</v>
      </c>
      <c r="D24" s="48" t="s">
        <v>557</v>
      </c>
      <c r="E24" s="281">
        <v>131.29</v>
      </c>
      <c r="F24" s="282" t="s">
        <v>103</v>
      </c>
      <c r="G24" s="283"/>
      <c r="H24" s="282"/>
      <c r="I24" s="283"/>
      <c r="J24" s="282"/>
      <c r="K24" s="298">
        <v>17.416699999999999</v>
      </c>
      <c r="L24" s="282" t="s">
        <v>103</v>
      </c>
      <c r="M24" s="301"/>
      <c r="N24" s="282"/>
      <c r="O24" s="301"/>
      <c r="P24" s="282"/>
      <c r="Q24" s="281">
        <v>76.666700000000006</v>
      </c>
      <c r="R24" s="282" t="s">
        <v>103</v>
      </c>
      <c r="S24" s="283"/>
      <c r="T24" s="282"/>
      <c r="U24" s="283"/>
      <c r="V24" s="282"/>
      <c r="W24" s="281">
        <v>27</v>
      </c>
      <c r="X24" s="282" t="s">
        <v>334</v>
      </c>
      <c r="Y24" s="283"/>
      <c r="Z24" s="282"/>
      <c r="AA24" s="283"/>
      <c r="AB24" s="282"/>
      <c r="AC24" s="285">
        <v>0</v>
      </c>
      <c r="AD24" s="286"/>
      <c r="AE24" s="286"/>
    </row>
    <row r="25" spans="1:31" ht="12.75" x14ac:dyDescent="0.35">
      <c r="A25" s="280" t="str">
        <f t="shared" si="0"/>
        <v xml:space="preserve">Dekalb DKC65-99** </v>
      </c>
      <c r="B25" s="530" t="str">
        <f t="shared" si="1"/>
        <v>RR</v>
      </c>
      <c r="C25" s="530" t="str">
        <f t="shared" si="2"/>
        <v>TRE</v>
      </c>
      <c r="D25" s="48" t="s">
        <v>212</v>
      </c>
      <c r="E25" s="125">
        <v>131.19</v>
      </c>
      <c r="F25" s="126" t="s">
        <v>103</v>
      </c>
      <c r="G25" s="128">
        <v>195.89</v>
      </c>
      <c r="H25" s="126" t="s">
        <v>103</v>
      </c>
      <c r="I25" s="128">
        <v>203.06</v>
      </c>
      <c r="J25" s="126" t="s">
        <v>104</v>
      </c>
      <c r="K25" s="302">
        <v>18.383299999999998</v>
      </c>
      <c r="L25" s="126" t="s">
        <v>103</v>
      </c>
      <c r="M25" s="307">
        <v>19.488299999999999</v>
      </c>
      <c r="N25" s="126" t="s">
        <v>103</v>
      </c>
      <c r="O25" s="307">
        <v>19.256699999999999</v>
      </c>
      <c r="P25" s="126" t="s">
        <v>103</v>
      </c>
      <c r="Q25" s="125">
        <v>72</v>
      </c>
      <c r="R25" s="126" t="s">
        <v>103</v>
      </c>
      <c r="S25" s="128">
        <v>88.5</v>
      </c>
      <c r="T25" s="126" t="s">
        <v>103</v>
      </c>
      <c r="U25" s="128">
        <v>90.888900000000007</v>
      </c>
      <c r="V25" s="126" t="s">
        <v>252</v>
      </c>
      <c r="W25" s="125">
        <v>24</v>
      </c>
      <c r="X25" s="126" t="s">
        <v>569</v>
      </c>
      <c r="Y25" s="128">
        <v>33.333300000000001</v>
      </c>
      <c r="Z25" s="126" t="s">
        <v>103</v>
      </c>
      <c r="AA25" s="128">
        <v>32.444400000000002</v>
      </c>
      <c r="AB25" s="126" t="s">
        <v>252</v>
      </c>
      <c r="AC25" s="62">
        <v>0</v>
      </c>
      <c r="AD25" s="46">
        <v>0</v>
      </c>
      <c r="AE25" s="46">
        <v>0</v>
      </c>
    </row>
    <row r="26" spans="1:31" ht="12.75" x14ac:dyDescent="0.35">
      <c r="A26" s="280" t="str">
        <f t="shared" si="0"/>
        <v>Progeny 2015 VT2P</v>
      </c>
      <c r="B26" s="530" t="str">
        <f t="shared" si="1"/>
        <v>RR</v>
      </c>
      <c r="C26" s="530" t="str">
        <f t="shared" si="2"/>
        <v>VT2P</v>
      </c>
      <c r="D26" s="48" t="s">
        <v>224</v>
      </c>
      <c r="E26" s="125">
        <v>130.78</v>
      </c>
      <c r="F26" s="126" t="s">
        <v>103</v>
      </c>
      <c r="G26" s="128">
        <v>180.62</v>
      </c>
      <c r="H26" s="126" t="s">
        <v>103</v>
      </c>
      <c r="I26" s="128">
        <v>180.11</v>
      </c>
      <c r="J26" s="126" t="s">
        <v>341</v>
      </c>
      <c r="K26" s="302">
        <v>19.920000000000002</v>
      </c>
      <c r="L26" s="126" t="s">
        <v>103</v>
      </c>
      <c r="M26" s="307">
        <v>19.62</v>
      </c>
      <c r="N26" s="126" t="s">
        <v>103</v>
      </c>
      <c r="O26" s="307">
        <v>18.5322</v>
      </c>
      <c r="P26" s="126" t="s">
        <v>103</v>
      </c>
      <c r="Q26" s="125">
        <v>74</v>
      </c>
      <c r="R26" s="126" t="s">
        <v>103</v>
      </c>
      <c r="S26" s="128">
        <v>90.333299999999994</v>
      </c>
      <c r="T26" s="126" t="s">
        <v>103</v>
      </c>
      <c r="U26" s="128">
        <v>93.222200000000001</v>
      </c>
      <c r="V26" s="126" t="s">
        <v>570</v>
      </c>
      <c r="W26" s="125">
        <v>24</v>
      </c>
      <c r="X26" s="126" t="s">
        <v>569</v>
      </c>
      <c r="Y26" s="128">
        <v>34</v>
      </c>
      <c r="Z26" s="126" t="s">
        <v>103</v>
      </c>
      <c r="AA26" s="128">
        <v>34.666699999999999</v>
      </c>
      <c r="AB26" s="126" t="s">
        <v>339</v>
      </c>
      <c r="AC26" s="62">
        <v>0</v>
      </c>
      <c r="AD26" s="46">
        <v>0</v>
      </c>
      <c r="AE26" s="46">
        <v>0</v>
      </c>
    </row>
    <row r="27" spans="1:31" ht="12.75" x14ac:dyDescent="0.35">
      <c r="A27" s="280" t="str">
        <f t="shared" si="0"/>
        <v>Revere ZS1525 3220A</v>
      </c>
      <c r="B27" s="530" t="str">
        <f t="shared" si="1"/>
        <v>RR, LL </v>
      </c>
      <c r="C27" s="530" t="str">
        <f t="shared" si="2"/>
        <v>3220A</v>
      </c>
      <c r="D27" s="48" t="s">
        <v>556</v>
      </c>
      <c r="E27" s="125">
        <v>127.25</v>
      </c>
      <c r="F27" s="126" t="s">
        <v>103</v>
      </c>
      <c r="G27" s="128"/>
      <c r="H27" s="126"/>
      <c r="I27" s="128"/>
      <c r="J27" s="126"/>
      <c r="K27" s="302">
        <v>18.5</v>
      </c>
      <c r="L27" s="126" t="s">
        <v>103</v>
      </c>
      <c r="M27" s="307"/>
      <c r="N27" s="126"/>
      <c r="O27" s="307"/>
      <c r="P27" s="126"/>
      <c r="Q27" s="125">
        <v>74</v>
      </c>
      <c r="R27" s="126" t="s">
        <v>103</v>
      </c>
      <c r="S27" s="128"/>
      <c r="T27" s="126"/>
      <c r="U27" s="128"/>
      <c r="V27" s="126"/>
      <c r="W27" s="125">
        <v>24.333300000000001</v>
      </c>
      <c r="X27" s="126" t="s">
        <v>578</v>
      </c>
      <c r="Y27" s="128"/>
      <c r="Z27" s="126"/>
      <c r="AA27" s="128"/>
      <c r="AB27" s="126"/>
      <c r="AC27" s="62">
        <v>0</v>
      </c>
      <c r="AD27" s="46"/>
      <c r="AE27" s="46"/>
    </row>
    <row r="28" spans="1:31" ht="12.75" x14ac:dyDescent="0.35">
      <c r="A28" s="513" t="str">
        <f t="shared" si="0"/>
        <v>Progeny 9114 VT2P*</v>
      </c>
      <c r="B28" s="528" t="str">
        <f t="shared" si="1"/>
        <v>RR</v>
      </c>
      <c r="C28" s="528" t="str">
        <f t="shared" si="2"/>
        <v>VT2P</v>
      </c>
      <c r="D28" s="280" t="s">
        <v>226</v>
      </c>
      <c r="E28" s="281">
        <v>114.8</v>
      </c>
      <c r="F28" s="282" t="s">
        <v>103</v>
      </c>
      <c r="G28" s="283">
        <v>181.21</v>
      </c>
      <c r="H28" s="282" t="s">
        <v>103</v>
      </c>
      <c r="I28" s="283">
        <v>188.65</v>
      </c>
      <c r="J28" s="282" t="s">
        <v>339</v>
      </c>
      <c r="K28" s="298">
        <v>18.473299999999998</v>
      </c>
      <c r="L28" s="282" t="s">
        <v>103</v>
      </c>
      <c r="M28" s="301">
        <v>19.193300000000001</v>
      </c>
      <c r="N28" s="282" t="s">
        <v>103</v>
      </c>
      <c r="O28" s="301">
        <v>18.432200000000002</v>
      </c>
      <c r="P28" s="282" t="s">
        <v>103</v>
      </c>
      <c r="Q28" s="281">
        <v>68.333299999999994</v>
      </c>
      <c r="R28" s="282" t="s">
        <v>103</v>
      </c>
      <c r="S28" s="283">
        <v>84.5</v>
      </c>
      <c r="T28" s="282" t="s">
        <v>103</v>
      </c>
      <c r="U28" s="283">
        <v>89.111099999999993</v>
      </c>
      <c r="V28" s="282" t="s">
        <v>574</v>
      </c>
      <c r="W28" s="281">
        <v>25</v>
      </c>
      <c r="X28" s="282" t="s">
        <v>333</v>
      </c>
      <c r="Y28" s="283">
        <v>30.166699999999999</v>
      </c>
      <c r="Z28" s="282" t="s">
        <v>103</v>
      </c>
      <c r="AA28" s="283">
        <v>30.8889</v>
      </c>
      <c r="AB28" s="282" t="s">
        <v>574</v>
      </c>
      <c r="AC28" s="285">
        <v>0</v>
      </c>
      <c r="AD28" s="286">
        <v>0</v>
      </c>
      <c r="AE28" s="286">
        <v>0</v>
      </c>
    </row>
    <row r="29" spans="1:31" ht="12.75" customHeight="1" x14ac:dyDescent="0.4">
      <c r="A29" s="67" t="s">
        <v>16</v>
      </c>
      <c r="B29" s="67"/>
      <c r="C29" s="67"/>
      <c r="D29" s="66"/>
      <c r="E29" s="154">
        <v>145.69</v>
      </c>
      <c r="F29" s="138"/>
      <c r="G29" s="163">
        <v>195.25</v>
      </c>
      <c r="H29" s="138"/>
      <c r="I29" s="163">
        <v>197.68</v>
      </c>
      <c r="J29" s="184"/>
      <c r="K29" s="167">
        <v>17.950299999999999</v>
      </c>
      <c r="L29" s="138"/>
      <c r="M29" s="174">
        <v>19.385300000000001</v>
      </c>
      <c r="N29" s="138"/>
      <c r="O29" s="174">
        <v>18.918900000000001</v>
      </c>
      <c r="P29" s="184"/>
      <c r="Q29" s="154">
        <v>74.083299999999994</v>
      </c>
      <c r="R29" s="138"/>
      <c r="S29" s="163">
        <v>89.95</v>
      </c>
      <c r="T29" s="138"/>
      <c r="U29" s="163">
        <v>93.477800000000002</v>
      </c>
      <c r="V29" s="184"/>
      <c r="W29" s="154">
        <v>25.8611</v>
      </c>
      <c r="X29" s="138"/>
      <c r="Y29" s="163">
        <v>34.133299999999998</v>
      </c>
      <c r="Z29" s="138"/>
      <c r="AA29" s="163">
        <v>34.511099999999999</v>
      </c>
      <c r="AB29" s="184"/>
      <c r="AC29" s="106">
        <v>0</v>
      </c>
      <c r="AD29" s="105">
        <v>0</v>
      </c>
      <c r="AE29" s="105">
        <v>0</v>
      </c>
    </row>
    <row r="30" spans="1:31" ht="12.75" customHeight="1" x14ac:dyDescent="0.4">
      <c r="A30" s="49" t="s">
        <v>90</v>
      </c>
      <c r="B30" s="49"/>
      <c r="C30" s="49"/>
      <c r="D30" s="52"/>
      <c r="E30" s="155">
        <v>17.666</v>
      </c>
      <c r="F30" s="139"/>
      <c r="G30" s="164">
        <v>53.896099999999997</v>
      </c>
      <c r="H30" s="139"/>
      <c r="I30" s="164">
        <v>31.480799999999999</v>
      </c>
      <c r="J30" s="185"/>
      <c r="K30" s="168">
        <v>1.1765000000000001</v>
      </c>
      <c r="L30" s="139"/>
      <c r="M30" s="175">
        <v>1.3210999999999999</v>
      </c>
      <c r="N30" s="139"/>
      <c r="O30" s="175">
        <v>0.95299999999999996</v>
      </c>
      <c r="P30" s="185"/>
      <c r="Q30" s="155">
        <v>4.1158000000000001</v>
      </c>
      <c r="R30" s="139"/>
      <c r="S30" s="164">
        <v>16.751000000000001</v>
      </c>
      <c r="T30" s="139"/>
      <c r="U30" s="164">
        <v>10.351100000000001</v>
      </c>
      <c r="V30" s="185"/>
      <c r="W30" s="155">
        <v>2.2812000000000001</v>
      </c>
      <c r="X30" s="139"/>
      <c r="Y30" s="164">
        <v>8.1864000000000008</v>
      </c>
      <c r="Z30" s="139"/>
      <c r="AA30" s="164">
        <v>4.8090999999999999</v>
      </c>
      <c r="AB30" s="185"/>
      <c r="AC30" s="104">
        <v>0</v>
      </c>
      <c r="AD30" s="103">
        <v>0</v>
      </c>
      <c r="AE30" s="103">
        <v>0</v>
      </c>
    </row>
    <row r="31" spans="1:31" ht="12.75" customHeight="1" x14ac:dyDescent="0.5">
      <c r="A31" s="50" t="s">
        <v>56</v>
      </c>
      <c r="B31" s="535"/>
      <c r="C31" s="535"/>
      <c r="D31" s="28"/>
      <c r="E31" s="156" t="s">
        <v>571</v>
      </c>
      <c r="F31" s="140"/>
      <c r="G31" s="165" t="s">
        <v>571</v>
      </c>
      <c r="H31" s="140"/>
      <c r="I31" s="165">
        <v>18.3</v>
      </c>
      <c r="J31" s="186"/>
      <c r="K31" s="169" t="s">
        <v>571</v>
      </c>
      <c r="L31" s="140"/>
      <c r="M31" s="176" t="s">
        <v>571</v>
      </c>
      <c r="N31" s="140"/>
      <c r="O31" s="176" t="s">
        <v>571</v>
      </c>
      <c r="P31" s="186"/>
      <c r="Q31" s="156" t="s">
        <v>571</v>
      </c>
      <c r="R31" s="140"/>
      <c r="S31" s="165" t="s">
        <v>571</v>
      </c>
      <c r="T31" s="140"/>
      <c r="U31" s="165">
        <v>4.8499999999999996</v>
      </c>
      <c r="V31" s="186"/>
      <c r="W31" s="156">
        <v>6.49</v>
      </c>
      <c r="X31" s="140"/>
      <c r="Y31" s="165" t="s">
        <v>571</v>
      </c>
      <c r="Z31" s="140"/>
      <c r="AA31" s="165">
        <v>3.61</v>
      </c>
      <c r="AB31" s="186"/>
      <c r="AC31" s="101" t="s">
        <v>577</v>
      </c>
      <c r="AD31" s="102" t="s">
        <v>577</v>
      </c>
      <c r="AE31" s="102" t="s">
        <v>577</v>
      </c>
    </row>
    <row r="32" spans="1:31" ht="12.75" customHeight="1" thickBot="1" x14ac:dyDescent="0.45">
      <c r="A32" s="220" t="s">
        <v>91</v>
      </c>
      <c r="B32" s="553"/>
      <c r="C32" s="553"/>
      <c r="D32" s="216"/>
      <c r="E32" s="177">
        <v>17.024427978999999</v>
      </c>
      <c r="F32" s="151"/>
      <c r="G32" s="182">
        <v>10.550922892999999</v>
      </c>
      <c r="H32" s="151"/>
      <c r="I32" s="182">
        <v>9.8683137317000007</v>
      </c>
      <c r="J32" s="187"/>
      <c r="K32" s="221">
        <v>11.352419747000001</v>
      </c>
      <c r="L32" s="151"/>
      <c r="M32" s="222">
        <v>9.5006568838999996</v>
      </c>
      <c r="N32" s="151"/>
      <c r="O32" s="222">
        <v>8.8212697178999999</v>
      </c>
      <c r="P32" s="187"/>
      <c r="Q32" s="177">
        <v>8.9205275251000007</v>
      </c>
      <c r="R32" s="151"/>
      <c r="S32" s="182">
        <v>6.0782412479000003</v>
      </c>
      <c r="T32" s="151"/>
      <c r="U32" s="182">
        <v>5.5201582928999997</v>
      </c>
      <c r="V32" s="187"/>
      <c r="W32" s="177">
        <v>15.278113329</v>
      </c>
      <c r="X32" s="151"/>
      <c r="Y32" s="182">
        <v>11.925692401999999</v>
      </c>
      <c r="Z32" s="151"/>
      <c r="AA32" s="182">
        <v>11.132664692000001</v>
      </c>
      <c r="AB32" s="187"/>
      <c r="AC32" s="223" t="s">
        <v>577</v>
      </c>
      <c r="AD32" s="224" t="s">
        <v>577</v>
      </c>
      <c r="AE32" s="224" t="s">
        <v>577</v>
      </c>
    </row>
    <row r="33" spans="1:31" s="1" customFormat="1" x14ac:dyDescent="0.4">
      <c r="A33" s="6"/>
      <c r="B33" s="7"/>
      <c r="C33" s="7"/>
      <c r="D33" s="6"/>
      <c r="E33" s="158"/>
      <c r="F33" s="134"/>
      <c r="G33" s="158"/>
      <c r="H33" s="134"/>
      <c r="I33" s="158"/>
      <c r="J33" s="134"/>
      <c r="K33" s="170"/>
      <c r="L33" s="142"/>
      <c r="M33" s="170"/>
      <c r="N33" s="142"/>
      <c r="O33" s="170"/>
      <c r="P33" s="142"/>
      <c r="Q33" s="171"/>
      <c r="R33" s="65"/>
      <c r="S33" s="171"/>
      <c r="T33" s="65"/>
      <c r="U33" s="171"/>
      <c r="V33" s="65"/>
      <c r="W33" s="178"/>
      <c r="X33" s="148"/>
      <c r="Y33" s="178"/>
      <c r="Z33" s="148"/>
      <c r="AA33" s="178"/>
      <c r="AB33" s="148"/>
      <c r="AC33" s="10"/>
      <c r="AD33" s="10"/>
      <c r="AE33" s="10"/>
    </row>
    <row r="34" spans="1:31" s="1" customFormat="1" x14ac:dyDescent="0.4">
      <c r="A34" s="9"/>
      <c r="B34" s="7"/>
      <c r="C34" s="7"/>
      <c r="D34" s="6"/>
      <c r="E34" s="61"/>
      <c r="F34" s="64"/>
      <c r="G34" s="61"/>
      <c r="H34" s="64"/>
      <c r="I34" s="61"/>
      <c r="J34" s="64"/>
      <c r="K34" s="171"/>
      <c r="L34" s="65"/>
      <c r="M34" s="171"/>
      <c r="N34" s="65"/>
      <c r="O34" s="171"/>
      <c r="P34" s="65"/>
      <c r="Q34" s="178"/>
      <c r="R34" s="148"/>
      <c r="S34" s="178"/>
      <c r="T34" s="148"/>
      <c r="U34" s="178"/>
      <c r="V34" s="148"/>
      <c r="W34" s="171"/>
      <c r="X34" s="65"/>
      <c r="Y34" s="171"/>
      <c r="Z34" s="65"/>
      <c r="AA34" s="171"/>
      <c r="AB34" s="65"/>
      <c r="AC34" s="3"/>
      <c r="AD34" s="3"/>
      <c r="AE34" s="3"/>
    </row>
    <row r="35" spans="1:31" s="1" customFormat="1" x14ac:dyDescent="0.4">
      <c r="A35" s="9"/>
      <c r="B35" s="7"/>
      <c r="C35" s="7"/>
      <c r="D35" s="6"/>
      <c r="E35" s="61"/>
      <c r="F35" s="64"/>
      <c r="G35" s="61"/>
      <c r="H35" s="64"/>
      <c r="I35" s="61"/>
      <c r="J35" s="64"/>
      <c r="K35" s="171"/>
      <c r="L35" s="65"/>
      <c r="M35" s="171"/>
      <c r="N35" s="65"/>
      <c r="O35" s="171"/>
      <c r="P35" s="65"/>
      <c r="Q35" s="179"/>
      <c r="R35" s="7"/>
      <c r="S35" s="179"/>
      <c r="T35" s="7"/>
      <c r="U35" s="179"/>
      <c r="V35" s="7"/>
      <c r="W35" s="171"/>
      <c r="X35" s="65"/>
      <c r="Y35" s="171"/>
      <c r="Z35" s="65"/>
      <c r="AA35" s="171"/>
      <c r="AB35" s="65"/>
      <c r="AC35" s="3"/>
      <c r="AD35" s="3"/>
      <c r="AE35" s="3"/>
    </row>
    <row r="36" spans="1:31" s="1" customFormat="1" x14ac:dyDescent="0.4">
      <c r="A36" s="9"/>
      <c r="B36" s="7"/>
      <c r="C36" s="7"/>
      <c r="D36" s="6"/>
      <c r="E36" s="61"/>
      <c r="F36" s="64"/>
      <c r="G36" s="61"/>
      <c r="H36" s="64"/>
      <c r="I36" s="61"/>
      <c r="J36" s="64"/>
      <c r="K36" s="171"/>
      <c r="L36" s="65"/>
      <c r="M36" s="171"/>
      <c r="N36" s="65"/>
      <c r="O36" s="171"/>
      <c r="P36" s="65"/>
      <c r="Q36" s="171"/>
      <c r="R36" s="65"/>
      <c r="S36" s="171"/>
      <c r="T36" s="65"/>
      <c r="U36" s="171"/>
      <c r="V36" s="65"/>
      <c r="W36" s="171"/>
      <c r="X36" s="65"/>
      <c r="Y36" s="171"/>
      <c r="Z36" s="65"/>
      <c r="AA36" s="171"/>
      <c r="AB36" s="65"/>
      <c r="AC36" s="3"/>
      <c r="AD36" s="3"/>
      <c r="AE36" s="3"/>
    </row>
    <row r="37" spans="1:31" s="1" customFormat="1" x14ac:dyDescent="0.4">
      <c r="A37" s="9"/>
      <c r="B37" s="7"/>
      <c r="C37" s="7"/>
      <c r="D37" s="6"/>
      <c r="E37" s="61"/>
      <c r="F37" s="64"/>
      <c r="G37" s="61"/>
      <c r="H37" s="64"/>
      <c r="I37" s="61"/>
      <c r="J37" s="64"/>
      <c r="K37" s="171"/>
      <c r="L37" s="65"/>
      <c r="M37" s="171"/>
      <c r="N37" s="65"/>
      <c r="O37" s="171"/>
      <c r="P37" s="65"/>
      <c r="Q37" s="171"/>
      <c r="R37" s="65"/>
      <c r="S37" s="171"/>
      <c r="T37" s="65"/>
      <c r="U37" s="171"/>
      <c r="V37" s="65"/>
      <c r="W37" s="171"/>
      <c r="X37" s="65"/>
      <c r="Y37" s="171"/>
      <c r="Z37" s="65"/>
      <c r="AA37" s="171"/>
      <c r="AB37" s="65"/>
      <c r="AC37" s="3"/>
      <c r="AD37" s="3"/>
      <c r="AE37" s="3"/>
    </row>
    <row r="38" spans="1:31" s="1" customFormat="1" x14ac:dyDescent="0.4">
      <c r="A38" s="9"/>
      <c r="B38" s="7"/>
      <c r="C38" s="7"/>
      <c r="D38" s="6"/>
      <c r="E38" s="61"/>
      <c r="F38" s="64"/>
      <c r="G38" s="61"/>
      <c r="H38" s="64"/>
      <c r="I38" s="61"/>
      <c r="J38" s="64"/>
      <c r="K38" s="171"/>
      <c r="L38" s="65"/>
      <c r="M38" s="171"/>
      <c r="N38" s="65"/>
      <c r="O38" s="171"/>
      <c r="P38" s="65"/>
      <c r="Q38" s="171"/>
      <c r="R38" s="65"/>
      <c r="S38" s="171"/>
      <c r="T38" s="65"/>
      <c r="U38" s="171"/>
      <c r="V38" s="65"/>
      <c r="W38" s="171"/>
      <c r="X38" s="65"/>
      <c r="Y38" s="171"/>
      <c r="Z38" s="65"/>
      <c r="AA38" s="171"/>
      <c r="AB38" s="65"/>
      <c r="AC38" s="3"/>
      <c r="AD38" s="3"/>
      <c r="AE38" s="3"/>
    </row>
    <row r="39" spans="1:31" s="1" customFormat="1" x14ac:dyDescent="0.4">
      <c r="A39" s="9"/>
      <c r="B39" s="7"/>
      <c r="C39" s="7"/>
      <c r="D39" s="6"/>
      <c r="E39" s="61"/>
      <c r="F39" s="64"/>
      <c r="G39" s="61"/>
      <c r="H39" s="64"/>
      <c r="I39" s="61"/>
      <c r="J39" s="64"/>
      <c r="K39" s="171"/>
      <c r="L39" s="65"/>
      <c r="M39" s="171"/>
      <c r="N39" s="65"/>
      <c r="O39" s="171"/>
      <c r="P39" s="65"/>
      <c r="Q39" s="171"/>
      <c r="R39" s="65"/>
      <c r="S39" s="171"/>
      <c r="T39" s="65"/>
      <c r="U39" s="171"/>
      <c r="V39" s="65"/>
      <c r="W39" s="171"/>
      <c r="X39" s="65"/>
      <c r="Y39" s="171"/>
      <c r="Z39" s="65"/>
      <c r="AA39" s="171"/>
      <c r="AB39" s="65"/>
      <c r="AC39" s="3"/>
      <c r="AD39" s="3"/>
      <c r="AE39" s="3"/>
    </row>
    <row r="40" spans="1:31" s="1" customFormat="1" x14ac:dyDescent="0.4">
      <c r="A40" s="9"/>
      <c r="B40" s="7"/>
      <c r="C40" s="7"/>
      <c r="D40" s="6"/>
      <c r="E40" s="61"/>
      <c r="F40" s="64"/>
      <c r="G40" s="61"/>
      <c r="H40" s="64"/>
      <c r="I40" s="61"/>
      <c r="J40" s="64"/>
      <c r="K40" s="171"/>
      <c r="L40" s="65"/>
      <c r="M40" s="171"/>
      <c r="N40" s="65"/>
      <c r="O40" s="171"/>
      <c r="P40" s="65"/>
      <c r="Q40" s="171"/>
      <c r="R40" s="65"/>
      <c r="S40" s="171"/>
      <c r="T40" s="65"/>
      <c r="U40" s="171"/>
      <c r="V40" s="65"/>
      <c r="W40" s="171"/>
      <c r="X40" s="65"/>
      <c r="Y40" s="171"/>
      <c r="Z40" s="65"/>
      <c r="AA40" s="171"/>
      <c r="AB40" s="65"/>
      <c r="AC40" s="3"/>
      <c r="AD40" s="3"/>
      <c r="AE40" s="3"/>
    </row>
    <row r="41" spans="1:31" s="1" customFormat="1" x14ac:dyDescent="0.4">
      <c r="A41" s="8"/>
      <c r="B41" s="7"/>
      <c r="C41" s="7"/>
      <c r="D41" s="6"/>
      <c r="E41" s="159"/>
      <c r="F41" s="135"/>
      <c r="G41" s="159"/>
      <c r="H41" s="135"/>
      <c r="I41" s="159"/>
      <c r="J41" s="135"/>
      <c r="K41" s="172"/>
      <c r="L41" s="143"/>
      <c r="M41" s="172"/>
      <c r="N41" s="143"/>
      <c r="O41" s="172"/>
      <c r="P41" s="143"/>
      <c r="Q41" s="172"/>
      <c r="R41" s="143"/>
      <c r="S41" s="172"/>
      <c r="T41" s="143"/>
      <c r="U41" s="172"/>
      <c r="V41" s="143"/>
      <c r="W41" s="172"/>
      <c r="X41" s="143"/>
      <c r="Y41" s="172"/>
      <c r="Z41" s="143"/>
      <c r="AA41" s="172"/>
      <c r="AB41" s="143"/>
      <c r="AC41" s="3"/>
      <c r="AD41" s="3"/>
      <c r="AE41" s="3"/>
    </row>
    <row r="42" spans="1:31" x14ac:dyDescent="0.4">
      <c r="A42" s="9"/>
      <c r="B42" s="7"/>
      <c r="C42" s="7"/>
      <c r="D42" s="6"/>
      <c r="E42" s="61"/>
      <c r="F42" s="64"/>
      <c r="G42" s="61"/>
      <c r="H42" s="64"/>
      <c r="I42" s="61"/>
      <c r="J42" s="64"/>
      <c r="W42" s="171"/>
      <c r="X42" s="65"/>
      <c r="Y42" s="171"/>
      <c r="Z42" s="65"/>
      <c r="AA42" s="171"/>
      <c r="AB42" s="65"/>
      <c r="AC42" s="3"/>
      <c r="AD42" s="3"/>
      <c r="AE42" s="3"/>
    </row>
    <row r="43" spans="1:31" ht="15" x14ac:dyDescent="0.4">
      <c r="A43" s="4"/>
      <c r="B43" s="7"/>
      <c r="C43" s="7"/>
      <c r="D43" s="6"/>
      <c r="E43" s="160"/>
      <c r="F43" s="136"/>
      <c r="G43" s="160"/>
      <c r="H43" s="136"/>
      <c r="I43" s="160"/>
      <c r="J43" s="136"/>
      <c r="K43" s="173"/>
      <c r="L43" s="144"/>
      <c r="M43" s="173"/>
      <c r="N43" s="144"/>
      <c r="O43" s="173"/>
      <c r="P43" s="144"/>
      <c r="Q43" s="173"/>
      <c r="R43" s="144"/>
      <c r="S43" s="173"/>
      <c r="T43" s="144"/>
      <c r="U43" s="173"/>
      <c r="V43" s="144"/>
    </row>
    <row r="44" spans="1:31" x14ac:dyDescent="0.4">
      <c r="B44" s="71"/>
      <c r="C44" s="71"/>
      <c r="D44" s="19"/>
    </row>
  </sheetData>
  <sortState xmlns:xlrd2="http://schemas.microsoft.com/office/spreadsheetml/2017/richdata2" ref="A5:AE28">
    <sortCondition descending="1" ref="E5:E28"/>
  </sortState>
  <mergeCells count="18">
    <mergeCell ref="AA3:AB3"/>
    <mergeCell ref="E3:F3"/>
    <mergeCell ref="G3:H3"/>
    <mergeCell ref="I3:J3"/>
    <mergeCell ref="K3:L3"/>
    <mergeCell ref="M3:N3"/>
    <mergeCell ref="O3:P3"/>
    <mergeCell ref="Q3:R3"/>
    <mergeCell ref="S3:T3"/>
    <mergeCell ref="U3:V3"/>
    <mergeCell ref="W3:X3"/>
    <mergeCell ref="Y3:Z3"/>
    <mergeCell ref="A1:AE1"/>
    <mergeCell ref="E2:J2"/>
    <mergeCell ref="K2:P2"/>
    <mergeCell ref="Q2:V2"/>
    <mergeCell ref="W2:AB2"/>
    <mergeCell ref="AC2:AE2"/>
  </mergeCells>
  <conditionalFormatting sqref="AB5:AB28">
    <cfRule type="containsText" priority="4" stopIfTrue="1" operator="containsText" text="AA">
      <formula>NOT(ISERROR(SEARCH("AA",AB5)))</formula>
    </cfRule>
    <cfRule type="containsText" dxfId="466" priority="5" stopIfTrue="1" operator="containsText" text="A">
      <formula>NOT(ISERROR(SEARCH("A",AB5)))</formula>
    </cfRule>
  </conditionalFormatting>
  <conditionalFormatting sqref="AC5:AE28">
    <cfRule type="aboveAverage" dxfId="465" priority="28" stopIfTrue="1"/>
  </conditionalFormatting>
  <conditionalFormatting sqref="F5:F28">
    <cfRule type="containsText" priority="26" stopIfTrue="1" operator="containsText" text="AA">
      <formula>NOT(ISERROR(SEARCH("AA",F5)))</formula>
    </cfRule>
    <cfRule type="containsText" dxfId="464" priority="27" stopIfTrue="1" operator="containsText" text="A">
      <formula>NOT(ISERROR(SEARCH("A",F5)))</formula>
    </cfRule>
  </conditionalFormatting>
  <conditionalFormatting sqref="H5:H28">
    <cfRule type="containsText" priority="24" stopIfTrue="1" operator="containsText" text="AA">
      <formula>NOT(ISERROR(SEARCH("AA",H5)))</formula>
    </cfRule>
    <cfRule type="containsText" dxfId="463" priority="25" stopIfTrue="1" operator="containsText" text="A">
      <formula>NOT(ISERROR(SEARCH("A",H5)))</formula>
    </cfRule>
  </conditionalFormatting>
  <conditionalFormatting sqref="J5:J28">
    <cfRule type="containsText" priority="22" stopIfTrue="1" operator="containsText" text="AA">
      <formula>NOT(ISERROR(SEARCH("AA",J5)))</formula>
    </cfRule>
    <cfRule type="containsText" dxfId="462" priority="23" stopIfTrue="1" operator="containsText" text="A">
      <formula>NOT(ISERROR(SEARCH("A",J5)))</formula>
    </cfRule>
  </conditionalFormatting>
  <conditionalFormatting sqref="L5:L28">
    <cfRule type="containsText" priority="20" stopIfTrue="1" operator="containsText" text="AA">
      <formula>NOT(ISERROR(SEARCH("AA",L5)))</formula>
    </cfRule>
    <cfRule type="containsText" dxfId="461" priority="21" stopIfTrue="1" operator="containsText" text="A">
      <formula>NOT(ISERROR(SEARCH("A",L5)))</formula>
    </cfRule>
  </conditionalFormatting>
  <conditionalFormatting sqref="N5:N28">
    <cfRule type="containsText" priority="18" stopIfTrue="1" operator="containsText" text="AA">
      <formula>NOT(ISERROR(SEARCH("AA",N5)))</formula>
    </cfRule>
    <cfRule type="containsText" dxfId="460" priority="19" stopIfTrue="1" operator="containsText" text="A">
      <formula>NOT(ISERROR(SEARCH("A",N5)))</formula>
    </cfRule>
  </conditionalFormatting>
  <conditionalFormatting sqref="P5:P28">
    <cfRule type="containsText" priority="16" stopIfTrue="1" operator="containsText" text="AA">
      <formula>NOT(ISERROR(SEARCH("AA",P5)))</formula>
    </cfRule>
    <cfRule type="containsText" dxfId="459" priority="17" stopIfTrue="1" operator="containsText" text="A">
      <formula>NOT(ISERROR(SEARCH("A",P5)))</formula>
    </cfRule>
  </conditionalFormatting>
  <conditionalFormatting sqref="R5:R28">
    <cfRule type="containsText" priority="14" stopIfTrue="1" operator="containsText" text="AA">
      <formula>NOT(ISERROR(SEARCH("AA",R5)))</formula>
    </cfRule>
    <cfRule type="containsText" dxfId="458" priority="15" stopIfTrue="1" operator="containsText" text="A">
      <formula>NOT(ISERROR(SEARCH("A",R5)))</formula>
    </cfRule>
  </conditionalFormatting>
  <conditionalFormatting sqref="T5:T28">
    <cfRule type="containsText" priority="12" stopIfTrue="1" operator="containsText" text="AA">
      <formula>NOT(ISERROR(SEARCH("AA",T5)))</formula>
    </cfRule>
    <cfRule type="containsText" dxfId="457" priority="13" stopIfTrue="1" operator="containsText" text="A">
      <formula>NOT(ISERROR(SEARCH("A",T5)))</formula>
    </cfRule>
  </conditionalFormatting>
  <conditionalFormatting sqref="V5:V28">
    <cfRule type="containsText" priority="10" stopIfTrue="1" operator="containsText" text="AA">
      <formula>NOT(ISERROR(SEARCH("AA",V5)))</formula>
    </cfRule>
    <cfRule type="containsText" dxfId="456" priority="11" stopIfTrue="1" operator="containsText" text="A">
      <formula>NOT(ISERROR(SEARCH("A",V5)))</formula>
    </cfRule>
  </conditionalFormatting>
  <conditionalFormatting sqref="X5:X28">
    <cfRule type="containsText" priority="8" stopIfTrue="1" operator="containsText" text="AA">
      <formula>NOT(ISERROR(SEARCH("AA",X5)))</formula>
    </cfRule>
    <cfRule type="containsText" dxfId="455" priority="9" stopIfTrue="1" operator="containsText" text="A">
      <formula>NOT(ISERROR(SEARCH("A",X5)))</formula>
    </cfRule>
  </conditionalFormatting>
  <conditionalFormatting sqref="Z5:Z28">
    <cfRule type="containsText" priority="6" stopIfTrue="1" operator="containsText" text="AA">
      <formula>NOT(ISERROR(SEARCH("AA",Z5)))</formula>
    </cfRule>
    <cfRule type="containsText" dxfId="454" priority="7" stopIfTrue="1" operator="containsText" text="A">
      <formula>NOT(ISERROR(SEARCH("A",Z5)))</formula>
    </cfRule>
  </conditionalFormatting>
  <conditionalFormatting sqref="E5:AE28">
    <cfRule type="expression" dxfId="453" priority="1203">
      <formula>MOD(ROW(),2)=0</formula>
    </cfRule>
  </conditionalFormatting>
  <conditionalFormatting sqref="D5:D28">
    <cfRule type="expression" dxfId="452" priority="2">
      <formula>MOD(ROW(),2)=0</formula>
    </cfRule>
  </conditionalFormatting>
  <conditionalFormatting sqref="A5:C28">
    <cfRule type="expression" dxfId="451" priority="1">
      <formula>MOD(ROW(),2)=0</formula>
    </cfRule>
  </conditionalFormatting>
  <conditionalFormatting sqref="W5:W28">
    <cfRule type="aboveAverage" dxfId="450" priority="41" stopIfTrue="1"/>
  </conditionalFormatting>
  <conditionalFormatting sqref="Y5:Y28">
    <cfRule type="aboveAverage" dxfId="449" priority="1192" stopIfTrue="1"/>
  </conditionalFormatting>
  <conditionalFormatting sqref="AA5:AA28">
    <cfRule type="aboveAverage" dxfId="448" priority="1193" stopIfTrue="1"/>
  </conditionalFormatting>
  <conditionalFormatting sqref="Q5:Q28">
    <cfRule type="aboveAverage" dxfId="447" priority="1194" stopIfTrue="1"/>
  </conditionalFormatting>
  <conditionalFormatting sqref="S5:S28">
    <cfRule type="aboveAverage" dxfId="446" priority="1195" stopIfTrue="1"/>
  </conditionalFormatting>
  <conditionalFormatting sqref="U5:U28">
    <cfRule type="aboveAverage" dxfId="445" priority="1196" stopIfTrue="1"/>
  </conditionalFormatting>
  <conditionalFormatting sqref="K5:K28">
    <cfRule type="aboveAverage" dxfId="444" priority="1197" stopIfTrue="1"/>
  </conditionalFormatting>
  <conditionalFormatting sqref="M5:M28">
    <cfRule type="aboveAverage" dxfId="443" priority="1198" stopIfTrue="1"/>
  </conditionalFormatting>
  <conditionalFormatting sqref="O5:O28">
    <cfRule type="aboveAverage" dxfId="442" priority="1199" stopIfTrue="1"/>
  </conditionalFormatting>
  <conditionalFormatting sqref="E5:E28">
    <cfRule type="aboveAverage" dxfId="441" priority="1200" stopIfTrue="1"/>
  </conditionalFormatting>
  <conditionalFormatting sqref="G5:G28">
    <cfRule type="aboveAverage" dxfId="440" priority="1201" stopIfTrue="1"/>
  </conditionalFormatting>
  <conditionalFormatting sqref="I5:I28">
    <cfRule type="aboveAverage" dxfId="439" priority="1202" stopIfTrue="1"/>
  </conditionalFormatting>
  <pageMargins left="0.5" right="0.5" top="0.5" bottom="0.5" header="0.3" footer="0.3"/>
  <pageSetup paperSize="5" scale="8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332DA-1B46-45CD-B5D2-36F36A0822C2}">
  <sheetPr>
    <tabColor theme="6" tint="0.59999389629810485"/>
    <pageSetUpPr fitToPage="1"/>
  </sheetPr>
  <dimension ref="A1:H61"/>
  <sheetViews>
    <sheetView zoomScaleNormal="100" workbookViewId="0">
      <selection sqref="A1:H1"/>
    </sheetView>
  </sheetViews>
  <sheetFormatPr defaultColWidth="8.9296875" defaultRowHeight="14.25" x14ac:dyDescent="0.45"/>
  <cols>
    <col min="1" max="1" width="34.33203125" style="525" customWidth="1"/>
    <col min="2" max="2" width="10.53125" style="525" customWidth="1"/>
    <col min="3" max="3" width="10.796875" style="524" customWidth="1"/>
    <col min="4" max="4" width="12.53125" style="524" customWidth="1"/>
    <col min="5" max="5" width="10.53125" style="524" customWidth="1"/>
    <col min="6" max="6" width="10.796875" style="524" customWidth="1"/>
    <col min="7" max="7" width="11.796875" style="526" customWidth="1"/>
    <col min="8" max="8" width="10.53125" style="524" customWidth="1"/>
    <col min="9" max="9" width="31.33203125" style="515" customWidth="1"/>
    <col min="10" max="16384" width="8.9296875" style="515"/>
  </cols>
  <sheetData>
    <row r="1" spans="1:8" ht="45" customHeight="1" thickBot="1" x14ac:dyDescent="0.5">
      <c r="A1" s="700" t="s">
        <v>702</v>
      </c>
      <c r="B1" s="700"/>
      <c r="C1" s="700"/>
      <c r="D1" s="700"/>
      <c r="E1" s="700"/>
      <c r="F1" s="700"/>
      <c r="G1" s="700"/>
      <c r="H1" s="700"/>
    </row>
    <row r="2" spans="1:8" ht="15.5" customHeight="1" x14ac:dyDescent="0.45">
      <c r="A2" s="516"/>
      <c r="B2" s="516"/>
      <c r="C2" s="701" t="s">
        <v>305</v>
      </c>
      <c r="D2" s="702"/>
      <c r="E2" s="703"/>
      <c r="F2" s="701" t="s">
        <v>304</v>
      </c>
      <c r="G2" s="702"/>
      <c r="H2" s="702"/>
    </row>
    <row r="3" spans="1:8" ht="41.65" x14ac:dyDescent="0.45">
      <c r="A3" s="517" t="s">
        <v>51</v>
      </c>
      <c r="B3" s="518" t="s">
        <v>306</v>
      </c>
      <c r="C3" s="519" t="s">
        <v>301</v>
      </c>
      <c r="D3" s="520" t="s">
        <v>385</v>
      </c>
      <c r="E3" s="521" t="s">
        <v>386</v>
      </c>
      <c r="F3" s="522" t="s">
        <v>302</v>
      </c>
      <c r="G3" s="523" t="s">
        <v>385</v>
      </c>
      <c r="H3" s="521" t="s">
        <v>386</v>
      </c>
    </row>
    <row r="4" spans="1:8" ht="14.45" hidden="1" customHeight="1" x14ac:dyDescent="0.45">
      <c r="A4" s="641" t="s">
        <v>53</v>
      </c>
      <c r="B4" s="642" t="s">
        <v>54</v>
      </c>
      <c r="C4" s="643" t="s">
        <v>55</v>
      </c>
      <c r="D4" s="644" t="s">
        <v>58</v>
      </c>
      <c r="E4" s="645" t="s">
        <v>57</v>
      </c>
      <c r="F4" s="646" t="s">
        <v>59</v>
      </c>
      <c r="G4" s="647" t="s">
        <v>292</v>
      </c>
      <c r="H4" s="645" t="s">
        <v>60</v>
      </c>
    </row>
    <row r="5" spans="1:8" x14ac:dyDescent="0.45">
      <c r="A5" s="667" t="s">
        <v>618</v>
      </c>
      <c r="B5" s="668" t="s">
        <v>368</v>
      </c>
      <c r="C5" s="669">
        <v>156.22999999999999</v>
      </c>
      <c r="D5" s="670"/>
      <c r="E5" s="671">
        <v>0.33333333333333331</v>
      </c>
      <c r="F5" s="672">
        <v>140.4</v>
      </c>
      <c r="G5" s="673">
        <v>3</v>
      </c>
      <c r="H5" s="671">
        <v>0.84615384615384615</v>
      </c>
    </row>
    <row r="6" spans="1:8" x14ac:dyDescent="0.45">
      <c r="A6" s="674" t="s">
        <v>286</v>
      </c>
      <c r="B6" s="654" t="s">
        <v>368</v>
      </c>
      <c r="C6" s="655">
        <v>165.52</v>
      </c>
      <c r="D6" s="656">
        <v>3</v>
      </c>
      <c r="E6" s="657">
        <v>0.44444444444444442</v>
      </c>
      <c r="F6" s="658">
        <v>125.1</v>
      </c>
      <c r="G6" s="659"/>
      <c r="H6" s="657">
        <v>0.38461538461538464</v>
      </c>
    </row>
    <row r="7" spans="1:8" x14ac:dyDescent="0.45">
      <c r="A7" s="674" t="s">
        <v>610</v>
      </c>
      <c r="B7" s="654" t="s">
        <v>368</v>
      </c>
      <c r="C7" s="655">
        <v>157.88</v>
      </c>
      <c r="D7" s="656"/>
      <c r="E7" s="657">
        <v>0.22222222222222221</v>
      </c>
      <c r="F7" s="660">
        <v>132.6</v>
      </c>
      <c r="G7" s="659">
        <v>3</v>
      </c>
      <c r="H7" s="657">
        <v>0.76923076923076927</v>
      </c>
    </row>
    <row r="8" spans="1:8" x14ac:dyDescent="0.45">
      <c r="A8" s="674" t="s">
        <v>566</v>
      </c>
      <c r="B8" s="654" t="s">
        <v>368</v>
      </c>
      <c r="C8" s="655"/>
      <c r="D8" s="656"/>
      <c r="E8" s="657"/>
      <c r="F8" s="675">
        <v>130.5</v>
      </c>
      <c r="G8" s="659">
        <v>3</v>
      </c>
      <c r="H8" s="657">
        <v>0.69230769230769229</v>
      </c>
    </row>
    <row r="9" spans="1:8" x14ac:dyDescent="0.45">
      <c r="A9" s="674" t="s">
        <v>617</v>
      </c>
      <c r="B9" s="654" t="s">
        <v>368</v>
      </c>
      <c r="C9" s="655">
        <v>162.54</v>
      </c>
      <c r="D9" s="656"/>
      <c r="E9" s="657">
        <v>0.55555555555555558</v>
      </c>
      <c r="F9" s="660">
        <v>131.5</v>
      </c>
      <c r="G9" s="659">
        <v>2</v>
      </c>
      <c r="H9" s="657">
        <v>0.69230769230769229</v>
      </c>
    </row>
    <row r="10" spans="1:8" x14ac:dyDescent="0.45">
      <c r="A10" s="674" t="s">
        <v>350</v>
      </c>
      <c r="B10" s="654" t="s">
        <v>368</v>
      </c>
      <c r="C10" s="655">
        <v>165.3</v>
      </c>
      <c r="D10" s="656">
        <v>2</v>
      </c>
      <c r="E10" s="657">
        <v>0.55555555555555558</v>
      </c>
      <c r="F10" s="658">
        <v>124</v>
      </c>
      <c r="G10" s="659"/>
      <c r="H10" s="657">
        <v>0.38461538461538464</v>
      </c>
    </row>
    <row r="11" spans="1:8" x14ac:dyDescent="0.45">
      <c r="A11" s="674" t="s">
        <v>351</v>
      </c>
      <c r="B11" s="676" t="s">
        <v>368</v>
      </c>
      <c r="C11" s="655">
        <v>167.71</v>
      </c>
      <c r="D11" s="656">
        <v>2</v>
      </c>
      <c r="E11" s="657">
        <v>0.77777777777777779</v>
      </c>
      <c r="F11" s="658">
        <v>116</v>
      </c>
      <c r="G11" s="659"/>
      <c r="H11" s="657">
        <v>0.30769230769230771</v>
      </c>
    </row>
    <row r="12" spans="1:8" x14ac:dyDescent="0.45">
      <c r="A12" s="674" t="s">
        <v>585</v>
      </c>
      <c r="B12" s="676" t="s">
        <v>368</v>
      </c>
      <c r="C12" s="655">
        <v>175.76</v>
      </c>
      <c r="D12" s="656">
        <v>1</v>
      </c>
      <c r="E12" s="657">
        <v>0.77777777777777779</v>
      </c>
      <c r="F12" s="658">
        <v>137.9</v>
      </c>
      <c r="G12" s="659">
        <v>1</v>
      </c>
      <c r="H12" s="657">
        <v>0.61538461538461542</v>
      </c>
    </row>
    <row r="13" spans="1:8" x14ac:dyDescent="0.45">
      <c r="A13" s="674" t="s">
        <v>595</v>
      </c>
      <c r="B13" s="654" t="s">
        <v>368</v>
      </c>
      <c r="C13" s="655">
        <v>178.78</v>
      </c>
      <c r="D13" s="656">
        <v>1</v>
      </c>
      <c r="E13" s="657">
        <v>0.77777777777777779</v>
      </c>
      <c r="F13" s="660">
        <v>133.19999999999999</v>
      </c>
      <c r="G13" s="659">
        <v>1</v>
      </c>
      <c r="H13" s="657">
        <v>0.69230769230769229</v>
      </c>
    </row>
    <row r="14" spans="1:8" x14ac:dyDescent="0.45">
      <c r="A14" s="674" t="s">
        <v>584</v>
      </c>
      <c r="B14" s="676" t="s">
        <v>368</v>
      </c>
      <c r="C14" s="655">
        <v>167.37</v>
      </c>
      <c r="D14" s="656">
        <v>1</v>
      </c>
      <c r="E14" s="657">
        <v>0.77777777777777779</v>
      </c>
      <c r="F14" s="677"/>
      <c r="G14" s="659"/>
      <c r="H14" s="657"/>
    </row>
    <row r="15" spans="1:8" x14ac:dyDescent="0.45">
      <c r="A15" s="674" t="s">
        <v>609</v>
      </c>
      <c r="B15" s="676" t="s">
        <v>368</v>
      </c>
      <c r="C15" s="655">
        <v>166.39</v>
      </c>
      <c r="D15" s="656">
        <v>1</v>
      </c>
      <c r="E15" s="657">
        <v>0.55555555555555558</v>
      </c>
      <c r="F15" s="658"/>
      <c r="G15" s="659"/>
      <c r="H15" s="657"/>
    </row>
    <row r="16" spans="1:8" x14ac:dyDescent="0.45">
      <c r="A16" s="674" t="s">
        <v>592</v>
      </c>
      <c r="B16" s="676" t="s">
        <v>368</v>
      </c>
      <c r="C16" s="655">
        <v>168.85</v>
      </c>
      <c r="D16" s="656">
        <v>1</v>
      </c>
      <c r="E16" s="657">
        <v>0.55555555555555558</v>
      </c>
      <c r="F16" s="658">
        <v>127.3</v>
      </c>
      <c r="G16" s="659"/>
      <c r="H16" s="657">
        <v>0.53846153846153844</v>
      </c>
    </row>
    <row r="17" spans="1:8" x14ac:dyDescent="0.45">
      <c r="A17" s="674" t="s">
        <v>593</v>
      </c>
      <c r="B17" s="676" t="s">
        <v>368</v>
      </c>
      <c r="C17" s="655">
        <v>163.33000000000001</v>
      </c>
      <c r="D17" s="656"/>
      <c r="E17" s="657">
        <v>0.55555555555555558</v>
      </c>
      <c r="F17" s="658">
        <v>130.4</v>
      </c>
      <c r="G17" s="659">
        <v>1</v>
      </c>
      <c r="H17" s="657">
        <v>0.69230769230769229</v>
      </c>
    </row>
    <row r="18" spans="1:8" x14ac:dyDescent="0.45">
      <c r="A18" s="674" t="s">
        <v>591</v>
      </c>
      <c r="B18" s="654" t="s">
        <v>368</v>
      </c>
      <c r="C18" s="655">
        <v>164.92</v>
      </c>
      <c r="D18" s="656">
        <v>1</v>
      </c>
      <c r="E18" s="657">
        <v>0.55555555555555558</v>
      </c>
      <c r="F18" s="660">
        <v>127.5</v>
      </c>
      <c r="G18" s="659"/>
      <c r="H18" s="657">
        <v>0.38461538461538464</v>
      </c>
    </row>
    <row r="19" spans="1:8" ht="14.65" thickBot="1" x14ac:dyDescent="0.5">
      <c r="A19" s="678" t="s">
        <v>597</v>
      </c>
      <c r="B19" s="654" t="s">
        <v>368</v>
      </c>
      <c r="C19" s="655">
        <v>152.56</v>
      </c>
      <c r="D19" s="656"/>
      <c r="E19" s="657">
        <v>0.22222222222222221</v>
      </c>
      <c r="F19" s="660">
        <v>130.19999999999999</v>
      </c>
      <c r="G19" s="659">
        <v>1</v>
      </c>
      <c r="H19" s="657">
        <v>0.53846153846153844</v>
      </c>
    </row>
    <row r="20" spans="1:8" x14ac:dyDescent="0.45">
      <c r="A20" s="674" t="s">
        <v>323</v>
      </c>
      <c r="B20" s="648" t="s">
        <v>369</v>
      </c>
      <c r="C20" s="649">
        <v>156.66</v>
      </c>
      <c r="D20" s="650">
        <v>4</v>
      </c>
      <c r="E20" s="651">
        <v>0.33333333333333331</v>
      </c>
      <c r="F20" s="652">
        <v>174.5</v>
      </c>
      <c r="G20" s="653">
        <v>2</v>
      </c>
      <c r="H20" s="651">
        <v>0.6470588235294118</v>
      </c>
    </row>
    <row r="21" spans="1:8" x14ac:dyDescent="0.45">
      <c r="A21" s="674" t="s">
        <v>693</v>
      </c>
      <c r="B21" s="654" t="s">
        <v>369</v>
      </c>
      <c r="C21" s="655">
        <v>159.4</v>
      </c>
      <c r="D21" s="656">
        <v>3</v>
      </c>
      <c r="E21" s="657">
        <v>0.44444444444444442</v>
      </c>
      <c r="F21" s="658">
        <v>176.7</v>
      </c>
      <c r="G21" s="659">
        <v>3</v>
      </c>
      <c r="H21" s="657">
        <v>0.6470588235294118</v>
      </c>
    </row>
    <row r="22" spans="1:8" x14ac:dyDescent="0.45">
      <c r="A22" s="674" t="s">
        <v>692</v>
      </c>
      <c r="B22" s="676" t="s">
        <v>369</v>
      </c>
      <c r="C22" s="655">
        <v>156.86000000000001</v>
      </c>
      <c r="D22" s="656">
        <v>3</v>
      </c>
      <c r="E22" s="657">
        <v>0.44444444444444442</v>
      </c>
      <c r="F22" s="658">
        <v>179.4</v>
      </c>
      <c r="G22" s="659">
        <v>2</v>
      </c>
      <c r="H22" s="657">
        <v>0.82352941176470584</v>
      </c>
    </row>
    <row r="23" spans="1:8" x14ac:dyDescent="0.45">
      <c r="A23" s="674" t="s">
        <v>201</v>
      </c>
      <c r="B23" s="679" t="s">
        <v>369</v>
      </c>
      <c r="C23" s="639">
        <v>157.69999999999999</v>
      </c>
      <c r="D23" s="680">
        <v>3</v>
      </c>
      <c r="E23" s="657">
        <v>0.66666666666666663</v>
      </c>
      <c r="F23" s="683">
        <v>174</v>
      </c>
      <c r="G23" s="681">
        <v>2</v>
      </c>
      <c r="H23" s="657">
        <v>0.76470588235294112</v>
      </c>
    </row>
    <row r="24" spans="1:8" x14ac:dyDescent="0.45">
      <c r="A24" s="674" t="s">
        <v>594</v>
      </c>
      <c r="B24" s="654" t="s">
        <v>369</v>
      </c>
      <c r="C24" s="655">
        <v>158.58000000000001</v>
      </c>
      <c r="D24" s="656">
        <v>1</v>
      </c>
      <c r="E24" s="657">
        <v>0.66666666666666663</v>
      </c>
      <c r="F24" s="660">
        <v>166.6</v>
      </c>
      <c r="G24" s="659">
        <v>3</v>
      </c>
      <c r="H24" s="657">
        <v>0.52941176470588236</v>
      </c>
    </row>
    <row r="25" spans="1:8" x14ac:dyDescent="0.45">
      <c r="A25" s="674" t="s">
        <v>383</v>
      </c>
      <c r="B25" s="676" t="s">
        <v>369</v>
      </c>
      <c r="C25" s="655">
        <v>154.27000000000001</v>
      </c>
      <c r="D25" s="656">
        <v>3</v>
      </c>
      <c r="E25" s="657">
        <v>0.55555555555555558</v>
      </c>
      <c r="F25" s="658">
        <v>166.5</v>
      </c>
      <c r="G25" s="659">
        <v>1</v>
      </c>
      <c r="H25" s="657">
        <v>0.6470588235294118</v>
      </c>
    </row>
    <row r="26" spans="1:8" x14ac:dyDescent="0.45">
      <c r="A26" s="674" t="s">
        <v>599</v>
      </c>
      <c r="B26" s="654" t="s">
        <v>369</v>
      </c>
      <c r="C26" s="655">
        <v>164.08</v>
      </c>
      <c r="D26" s="656">
        <v>1</v>
      </c>
      <c r="E26" s="657">
        <v>0.55555555555555558</v>
      </c>
      <c r="F26" s="658">
        <v>168</v>
      </c>
      <c r="G26" s="659">
        <v>2</v>
      </c>
      <c r="H26" s="657">
        <v>0.6470588235294118</v>
      </c>
    </row>
    <row r="27" spans="1:8" x14ac:dyDescent="0.45">
      <c r="A27" s="674" t="s">
        <v>700</v>
      </c>
      <c r="B27" s="654" t="s">
        <v>369</v>
      </c>
      <c r="C27" s="655"/>
      <c r="D27" s="656"/>
      <c r="E27" s="657"/>
      <c r="F27" s="660">
        <v>174</v>
      </c>
      <c r="G27" s="659">
        <v>2</v>
      </c>
      <c r="H27" s="657">
        <v>0.58823529411764708</v>
      </c>
    </row>
    <row r="28" spans="1:8" x14ac:dyDescent="0.45">
      <c r="A28" s="674" t="s">
        <v>491</v>
      </c>
      <c r="B28" s="654" t="s">
        <v>369</v>
      </c>
      <c r="C28" s="655"/>
      <c r="D28" s="656"/>
      <c r="E28" s="657"/>
      <c r="F28" s="660">
        <v>171</v>
      </c>
      <c r="G28" s="659">
        <v>2</v>
      </c>
      <c r="H28" s="657">
        <v>0.6470588235294118</v>
      </c>
    </row>
    <row r="29" spans="1:8" x14ac:dyDescent="0.45">
      <c r="A29" s="674" t="s">
        <v>615</v>
      </c>
      <c r="B29" s="654" t="s">
        <v>369</v>
      </c>
      <c r="C29" s="655">
        <v>165.73</v>
      </c>
      <c r="D29" s="656">
        <v>2</v>
      </c>
      <c r="E29" s="657">
        <v>0.44444444444444442</v>
      </c>
      <c r="F29" s="660"/>
      <c r="G29" s="659"/>
      <c r="H29" s="657"/>
    </row>
    <row r="30" spans="1:8" x14ac:dyDescent="0.45">
      <c r="A30" s="674" t="s">
        <v>699</v>
      </c>
      <c r="B30" s="654" t="s">
        <v>369</v>
      </c>
      <c r="C30" s="655"/>
      <c r="D30" s="656"/>
      <c r="E30" s="657"/>
      <c r="F30" s="658">
        <v>165.5</v>
      </c>
      <c r="G30" s="659">
        <v>2</v>
      </c>
      <c r="H30" s="657">
        <v>0.47058823529411764</v>
      </c>
    </row>
    <row r="31" spans="1:8" x14ac:dyDescent="0.45">
      <c r="A31" s="674" t="s">
        <v>415</v>
      </c>
      <c r="B31" s="654" t="s">
        <v>369</v>
      </c>
      <c r="C31" s="655">
        <v>157.16</v>
      </c>
      <c r="D31" s="656">
        <v>2</v>
      </c>
      <c r="E31" s="657">
        <v>0.55555555555555558</v>
      </c>
      <c r="F31" s="660">
        <v>163</v>
      </c>
      <c r="G31" s="659"/>
      <c r="H31" s="657">
        <v>0.47058823529411764</v>
      </c>
    </row>
    <row r="32" spans="1:8" x14ac:dyDescent="0.45">
      <c r="A32" s="674" t="s">
        <v>200</v>
      </c>
      <c r="B32" s="654" t="s">
        <v>369</v>
      </c>
      <c r="C32" s="655">
        <v>159.04</v>
      </c>
      <c r="D32" s="656">
        <v>1</v>
      </c>
      <c r="E32" s="657">
        <v>0.66666666666666663</v>
      </c>
      <c r="F32" s="660">
        <v>164.6</v>
      </c>
      <c r="G32" s="659">
        <v>1</v>
      </c>
      <c r="H32" s="657">
        <v>0.6470588235294118</v>
      </c>
    </row>
    <row r="33" spans="1:8" x14ac:dyDescent="0.45">
      <c r="A33" s="674" t="s">
        <v>590</v>
      </c>
      <c r="B33" s="654" t="s">
        <v>369</v>
      </c>
      <c r="C33" s="655">
        <v>163.69999999999999</v>
      </c>
      <c r="D33" s="656">
        <v>1</v>
      </c>
      <c r="E33" s="657">
        <v>0.66666666666666663</v>
      </c>
      <c r="F33" s="660"/>
      <c r="G33" s="659"/>
      <c r="H33" s="657"/>
    </row>
    <row r="34" spans="1:8" x14ac:dyDescent="0.45">
      <c r="A34" s="674" t="s">
        <v>602</v>
      </c>
      <c r="B34" s="679" t="s">
        <v>369</v>
      </c>
      <c r="C34" s="639">
        <v>162.69</v>
      </c>
      <c r="D34" s="680">
        <v>1</v>
      </c>
      <c r="E34" s="657">
        <v>0.55555555555555558</v>
      </c>
      <c r="F34" s="640"/>
      <c r="G34" s="681"/>
      <c r="H34" s="657"/>
    </row>
    <row r="35" spans="1:8" x14ac:dyDescent="0.45">
      <c r="A35" s="674" t="s">
        <v>619</v>
      </c>
      <c r="B35" s="654" t="s">
        <v>369</v>
      </c>
      <c r="C35" s="655">
        <v>160.16</v>
      </c>
      <c r="D35" s="656">
        <v>1</v>
      </c>
      <c r="E35" s="657">
        <v>0.66666666666666663</v>
      </c>
      <c r="F35" s="660"/>
      <c r="G35" s="659"/>
      <c r="H35" s="657"/>
    </row>
    <row r="36" spans="1:8" x14ac:dyDescent="0.45">
      <c r="A36" s="674" t="s">
        <v>605</v>
      </c>
      <c r="B36" s="679" t="s">
        <v>369</v>
      </c>
      <c r="C36" s="639">
        <v>158.59</v>
      </c>
      <c r="D36" s="680">
        <v>1</v>
      </c>
      <c r="E36" s="657">
        <v>0.55555555555555558</v>
      </c>
      <c r="F36" s="640"/>
      <c r="G36" s="681"/>
      <c r="H36" s="657"/>
    </row>
    <row r="37" spans="1:8" x14ac:dyDescent="0.45">
      <c r="A37" s="674" t="s">
        <v>603</v>
      </c>
      <c r="B37" s="679" t="s">
        <v>369</v>
      </c>
      <c r="C37" s="639">
        <v>157.97</v>
      </c>
      <c r="D37" s="680">
        <v>1</v>
      </c>
      <c r="E37" s="657">
        <v>0.44444444444444442</v>
      </c>
      <c r="F37" s="640"/>
      <c r="G37" s="681"/>
      <c r="H37" s="657"/>
    </row>
    <row r="38" spans="1:8" x14ac:dyDescent="0.45">
      <c r="A38" s="674" t="s">
        <v>604</v>
      </c>
      <c r="B38" s="679" t="s">
        <v>369</v>
      </c>
      <c r="C38" s="639">
        <v>156.57</v>
      </c>
      <c r="D38" s="680">
        <v>1</v>
      </c>
      <c r="E38" s="657">
        <v>0.55555555555555558</v>
      </c>
      <c r="F38" s="640"/>
      <c r="G38" s="681"/>
      <c r="H38" s="657"/>
    </row>
    <row r="39" spans="1:8" x14ac:dyDescent="0.45">
      <c r="A39" s="674" t="s">
        <v>589</v>
      </c>
      <c r="B39" s="676" t="s">
        <v>369</v>
      </c>
      <c r="C39" s="655">
        <v>156.06</v>
      </c>
      <c r="D39" s="656">
        <v>1</v>
      </c>
      <c r="E39" s="657">
        <v>0.44444444444444442</v>
      </c>
      <c r="F39" s="658"/>
      <c r="G39" s="659"/>
      <c r="H39" s="657"/>
    </row>
    <row r="40" spans="1:8" x14ac:dyDescent="0.45">
      <c r="A40" s="674" t="s">
        <v>601</v>
      </c>
      <c r="B40" s="676" t="s">
        <v>369</v>
      </c>
      <c r="C40" s="655">
        <v>155.52000000000001</v>
      </c>
      <c r="D40" s="656">
        <v>1</v>
      </c>
      <c r="E40" s="657">
        <v>0.55555555555555558</v>
      </c>
      <c r="F40" s="658"/>
      <c r="G40" s="659"/>
      <c r="H40" s="657"/>
    </row>
    <row r="41" spans="1:8" x14ac:dyDescent="0.45">
      <c r="A41" s="674" t="s">
        <v>620</v>
      </c>
      <c r="B41" s="654" t="s">
        <v>369</v>
      </c>
      <c r="C41" s="655">
        <v>154.72999999999999</v>
      </c>
      <c r="D41" s="656">
        <v>1</v>
      </c>
      <c r="E41" s="657">
        <v>0.55555555555555558</v>
      </c>
      <c r="F41" s="660"/>
      <c r="G41" s="659"/>
      <c r="H41" s="657"/>
    </row>
    <row r="42" spans="1:8" x14ac:dyDescent="0.45">
      <c r="A42" s="674" t="s">
        <v>586</v>
      </c>
      <c r="B42" s="654" t="s">
        <v>369</v>
      </c>
      <c r="C42" s="655">
        <v>152.5</v>
      </c>
      <c r="D42" s="656">
        <v>1</v>
      </c>
      <c r="E42" s="657">
        <v>0.44444444444444442</v>
      </c>
      <c r="F42" s="660"/>
      <c r="G42" s="659"/>
      <c r="H42" s="657"/>
    </row>
    <row r="43" spans="1:8" x14ac:dyDescent="0.45">
      <c r="A43" s="674" t="s">
        <v>613</v>
      </c>
      <c r="B43" s="679" t="s">
        <v>369</v>
      </c>
      <c r="C43" s="639">
        <v>150.02000000000001</v>
      </c>
      <c r="D43" s="680">
        <v>1</v>
      </c>
      <c r="E43" s="657">
        <v>0.44444444444444442</v>
      </c>
      <c r="F43" s="640"/>
      <c r="G43" s="681"/>
      <c r="H43" s="657"/>
    </row>
    <row r="44" spans="1:8" x14ac:dyDescent="0.45">
      <c r="A44" s="674" t="s">
        <v>614</v>
      </c>
      <c r="B44" s="654" t="s">
        <v>369</v>
      </c>
      <c r="C44" s="655">
        <v>148.16</v>
      </c>
      <c r="D44" s="656">
        <v>1</v>
      </c>
      <c r="E44" s="657">
        <v>0.55555555555555558</v>
      </c>
      <c r="F44" s="658"/>
      <c r="G44" s="659"/>
      <c r="H44" s="657"/>
    </row>
    <row r="45" spans="1:8" x14ac:dyDescent="0.45">
      <c r="A45" s="674" t="s">
        <v>622</v>
      </c>
      <c r="B45" s="654" t="s">
        <v>369</v>
      </c>
      <c r="C45" s="655">
        <v>146.85</v>
      </c>
      <c r="D45" s="656">
        <v>1</v>
      </c>
      <c r="E45" s="657">
        <v>0.1111111111111111</v>
      </c>
      <c r="F45" s="658"/>
      <c r="G45" s="659"/>
      <c r="H45" s="657"/>
    </row>
    <row r="46" spans="1:8" ht="14.65" thickBot="1" x14ac:dyDescent="0.5">
      <c r="A46" s="674" t="s">
        <v>611</v>
      </c>
      <c r="B46" s="679" t="s">
        <v>369</v>
      </c>
      <c r="C46" s="639">
        <v>143.01</v>
      </c>
      <c r="D46" s="680">
        <v>1</v>
      </c>
      <c r="E46" s="657">
        <v>0.33333333333333331</v>
      </c>
      <c r="F46" s="640"/>
      <c r="G46" s="681"/>
      <c r="H46" s="657"/>
    </row>
    <row r="47" spans="1:8" x14ac:dyDescent="0.45">
      <c r="A47" s="682" t="s">
        <v>701</v>
      </c>
      <c r="B47" s="648" t="s">
        <v>202</v>
      </c>
      <c r="C47" s="649">
        <v>157.33000000000001</v>
      </c>
      <c r="D47" s="650">
        <v>7</v>
      </c>
      <c r="E47" s="651">
        <v>0.25</v>
      </c>
      <c r="F47" s="652">
        <v>156.1</v>
      </c>
      <c r="G47" s="653"/>
      <c r="H47" s="651">
        <v>0.7857142857142857</v>
      </c>
    </row>
    <row r="48" spans="1:8" x14ac:dyDescent="0.45">
      <c r="A48" s="674" t="s">
        <v>697</v>
      </c>
      <c r="B48" s="654" t="s">
        <v>202</v>
      </c>
      <c r="C48" s="655">
        <v>155.22999999999999</v>
      </c>
      <c r="D48" s="656">
        <v>5</v>
      </c>
      <c r="E48" s="657">
        <v>0.625</v>
      </c>
      <c r="F48" s="660"/>
      <c r="G48" s="659"/>
      <c r="H48" s="657"/>
    </row>
    <row r="49" spans="1:8" x14ac:dyDescent="0.45">
      <c r="A49" s="674" t="s">
        <v>418</v>
      </c>
      <c r="B49" s="654" t="s">
        <v>202</v>
      </c>
      <c r="C49" s="655">
        <v>163.16999999999999</v>
      </c>
      <c r="D49" s="656">
        <v>5</v>
      </c>
      <c r="E49" s="657">
        <v>0.625</v>
      </c>
      <c r="F49" s="658">
        <v>140.6</v>
      </c>
      <c r="G49" s="659"/>
      <c r="H49" s="657">
        <v>0.21428571428571427</v>
      </c>
    </row>
    <row r="50" spans="1:8" x14ac:dyDescent="0.45">
      <c r="A50" s="674" t="s">
        <v>508</v>
      </c>
      <c r="B50" s="654" t="s">
        <v>202</v>
      </c>
      <c r="C50" s="655">
        <v>159.77000000000001</v>
      </c>
      <c r="D50" s="656">
        <v>3</v>
      </c>
      <c r="E50" s="657">
        <v>0.625</v>
      </c>
      <c r="F50" s="660">
        <v>154.69999999999999</v>
      </c>
      <c r="G50" s="659"/>
      <c r="H50" s="657">
        <v>0.7142857142857143</v>
      </c>
    </row>
    <row r="51" spans="1:8" x14ac:dyDescent="0.45">
      <c r="A51" s="674" t="s">
        <v>696</v>
      </c>
      <c r="B51" s="654" t="s">
        <v>202</v>
      </c>
      <c r="C51" s="655">
        <v>148.71</v>
      </c>
      <c r="D51" s="656">
        <v>2</v>
      </c>
      <c r="E51" s="657">
        <v>0.375</v>
      </c>
      <c r="F51" s="658">
        <v>158.19999999999999</v>
      </c>
      <c r="G51" s="659">
        <v>2</v>
      </c>
      <c r="H51" s="657">
        <v>0.7857142857142857</v>
      </c>
    </row>
    <row r="52" spans="1:8" x14ac:dyDescent="0.45">
      <c r="A52" s="674" t="s">
        <v>698</v>
      </c>
      <c r="B52" s="654" t="s">
        <v>202</v>
      </c>
      <c r="C52" s="655">
        <v>162.18</v>
      </c>
      <c r="D52" s="656">
        <v>2</v>
      </c>
      <c r="E52" s="657">
        <v>0.625</v>
      </c>
      <c r="F52" s="660">
        <v>170.3</v>
      </c>
      <c r="G52" s="659">
        <v>1</v>
      </c>
      <c r="H52" s="657">
        <v>1</v>
      </c>
    </row>
    <row r="53" spans="1:8" x14ac:dyDescent="0.45">
      <c r="A53" s="674" t="s">
        <v>612</v>
      </c>
      <c r="B53" s="654" t="s">
        <v>202</v>
      </c>
      <c r="C53" s="655">
        <v>151.15</v>
      </c>
      <c r="D53" s="656">
        <v>1</v>
      </c>
      <c r="E53" s="657">
        <v>0.375</v>
      </c>
      <c r="F53" s="660">
        <v>159.5</v>
      </c>
      <c r="G53" s="659">
        <v>2</v>
      </c>
      <c r="H53" s="657">
        <v>0.6428571428571429</v>
      </c>
    </row>
    <row r="54" spans="1:8" x14ac:dyDescent="0.45">
      <c r="A54" s="674" t="s">
        <v>416</v>
      </c>
      <c r="B54" s="654" t="s">
        <v>202</v>
      </c>
      <c r="C54" s="655">
        <v>158.72999999999999</v>
      </c>
      <c r="D54" s="656">
        <v>2</v>
      </c>
      <c r="E54" s="657">
        <v>0.375</v>
      </c>
      <c r="F54" s="660">
        <v>155.1</v>
      </c>
      <c r="G54" s="659"/>
      <c r="H54" s="657">
        <v>0.6428571428571429</v>
      </c>
    </row>
    <row r="55" spans="1:8" x14ac:dyDescent="0.45">
      <c r="A55" s="674" t="s">
        <v>505</v>
      </c>
      <c r="B55" s="654" t="s">
        <v>202</v>
      </c>
      <c r="C55" s="655">
        <v>167.75</v>
      </c>
      <c r="D55" s="656">
        <v>1</v>
      </c>
      <c r="E55" s="657">
        <v>0.875</v>
      </c>
      <c r="F55" s="658">
        <v>159.5</v>
      </c>
      <c r="G55" s="659">
        <v>1</v>
      </c>
      <c r="H55" s="657">
        <v>0.7857142857142857</v>
      </c>
    </row>
    <row r="56" spans="1:8" x14ac:dyDescent="0.45">
      <c r="A56" s="674" t="s">
        <v>588</v>
      </c>
      <c r="B56" s="654" t="s">
        <v>202</v>
      </c>
      <c r="C56" s="655">
        <v>159.66999999999999</v>
      </c>
      <c r="D56" s="656">
        <v>1</v>
      </c>
      <c r="E56" s="657">
        <v>0.625</v>
      </c>
      <c r="F56" s="658"/>
      <c r="G56" s="659"/>
      <c r="H56" s="657"/>
    </row>
    <row r="57" spans="1:8" x14ac:dyDescent="0.45">
      <c r="A57" s="674" t="s">
        <v>587</v>
      </c>
      <c r="B57" s="654" t="s">
        <v>202</v>
      </c>
      <c r="C57" s="655">
        <v>161.13999999999999</v>
      </c>
      <c r="D57" s="656">
        <v>1</v>
      </c>
      <c r="E57" s="657">
        <v>0.75</v>
      </c>
      <c r="F57" s="658">
        <v>156.1</v>
      </c>
      <c r="G57" s="659"/>
      <c r="H57" s="657">
        <v>0.5</v>
      </c>
    </row>
    <row r="58" spans="1:8" x14ac:dyDescent="0.45">
      <c r="A58" s="674" t="s">
        <v>608</v>
      </c>
      <c r="B58" s="654" t="s">
        <v>202</v>
      </c>
      <c r="C58" s="655">
        <v>157.13999999999999</v>
      </c>
      <c r="D58" s="656">
        <v>1</v>
      </c>
      <c r="E58" s="657">
        <v>0.375</v>
      </c>
      <c r="F58" s="660"/>
      <c r="G58" s="659"/>
      <c r="H58" s="657"/>
    </row>
    <row r="59" spans="1:8" x14ac:dyDescent="0.45">
      <c r="A59" s="674" t="s">
        <v>607</v>
      </c>
      <c r="B59" s="654" t="s">
        <v>202</v>
      </c>
      <c r="C59" s="655">
        <v>155.61000000000001</v>
      </c>
      <c r="D59" s="656">
        <v>1</v>
      </c>
      <c r="E59" s="657">
        <v>0.375</v>
      </c>
      <c r="F59" s="660"/>
      <c r="G59" s="659"/>
      <c r="H59" s="657"/>
    </row>
    <row r="60" spans="1:8" x14ac:dyDescent="0.45">
      <c r="A60" s="674" t="s">
        <v>606</v>
      </c>
      <c r="B60" s="654" t="s">
        <v>202</v>
      </c>
      <c r="C60" s="655">
        <v>152.13</v>
      </c>
      <c r="D60" s="656">
        <v>1</v>
      </c>
      <c r="E60" s="657">
        <v>0.25</v>
      </c>
      <c r="F60" s="658"/>
      <c r="G60" s="659"/>
      <c r="H60" s="657"/>
    </row>
    <row r="61" spans="1:8" ht="14.65" thickBot="1" x14ac:dyDescent="0.5">
      <c r="A61" s="678" t="s">
        <v>600</v>
      </c>
      <c r="B61" s="661" t="s">
        <v>202</v>
      </c>
      <c r="C61" s="662">
        <v>155.31</v>
      </c>
      <c r="D61" s="663">
        <v>1</v>
      </c>
      <c r="E61" s="664">
        <v>0.5</v>
      </c>
      <c r="F61" s="666">
        <v>146.4</v>
      </c>
      <c r="G61" s="665"/>
      <c r="H61" s="664">
        <v>0.42857142857142855</v>
      </c>
    </row>
  </sheetData>
  <sortState xmlns:xlrd2="http://schemas.microsoft.com/office/spreadsheetml/2017/richdata2" ref="A5:H61">
    <sortCondition ref="B5:B61" customList="Early,Med,Full"/>
  </sortState>
  <mergeCells count="3">
    <mergeCell ref="A1:H1"/>
    <mergeCell ref="C2:E2"/>
    <mergeCell ref="F2:H2"/>
  </mergeCells>
  <phoneticPr fontId="11" type="noConversion"/>
  <conditionalFormatting sqref="A5:H61">
    <cfRule type="expression" dxfId="1297" priority="1">
      <formula>MOD(ROW(),2)=0</formula>
    </cfRule>
  </conditionalFormatting>
  <pageMargins left="0.7" right="0.7" top="0.75" bottom="0.75" header="0.3" footer="0.3"/>
  <pageSetup paperSize="5" scale="82" fitToHeight="0" orientation="portrait" horizontalDpi="4294967293" verticalDpi="12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6" tint="0.59999389629810485"/>
    <pageSetUpPr fitToPage="1"/>
  </sheetPr>
  <dimension ref="A1:AE34"/>
  <sheetViews>
    <sheetView zoomScaleNormal="100" workbookViewId="0">
      <pane ySplit="4" topLeftCell="A5" activePane="bottomLeft" state="frozen"/>
      <selection activeCell="AZ3" sqref="AZ3"/>
      <selection pane="bottomLeft" activeCell="A19" sqref="A5:XFD19"/>
    </sheetView>
  </sheetViews>
  <sheetFormatPr defaultRowHeight="13.15" x14ac:dyDescent="0.4"/>
  <cols>
    <col min="1" max="1" width="25.59765625" customWidth="1"/>
    <col min="2" max="3" width="10.59765625" style="65" customWidth="1"/>
    <col min="4" max="4" width="9.796875" style="1" hidden="1" customWidth="1"/>
    <col min="5" max="5" width="5.19921875" style="161" customWidth="1"/>
    <col min="6" max="6" width="5.19921875" style="11" customWidth="1"/>
    <col min="7" max="7" width="5.19921875" style="161" customWidth="1"/>
    <col min="8" max="8" width="5.19921875" style="11" customWidth="1"/>
    <col min="9" max="9" width="5.19921875" style="161" customWidth="1"/>
    <col min="10" max="10" width="5.19921875" style="11" customWidth="1"/>
    <col min="11" max="11" width="5.19921875" style="171" customWidth="1"/>
    <col min="12" max="12" width="5.19921875" style="65" customWidth="1"/>
    <col min="13" max="13" width="5.19921875" style="171" customWidth="1"/>
    <col min="14" max="14" width="5.19921875" style="65" customWidth="1"/>
    <col min="15" max="15" width="5.19921875" style="171" customWidth="1"/>
    <col min="16" max="16" width="5.19921875" style="65" customWidth="1"/>
    <col min="17" max="17" width="5.19921875" style="171" customWidth="1"/>
    <col min="18" max="18" width="5.19921875" style="65" customWidth="1"/>
    <col min="19" max="19" width="5.19921875" style="171" customWidth="1"/>
    <col min="20" max="20" width="5.19921875" style="65" customWidth="1"/>
    <col min="21" max="21" width="5.19921875" style="171" customWidth="1"/>
    <col min="22" max="22" width="5.19921875" style="65" customWidth="1"/>
    <col min="23" max="23" width="5.19921875" style="183" customWidth="1"/>
    <col min="24" max="24" width="5.19921875" style="152" customWidth="1"/>
    <col min="25" max="25" width="5.19921875" style="183" customWidth="1"/>
    <col min="26" max="26" width="5.19921875" style="152" customWidth="1"/>
    <col min="27" max="27" width="5.19921875" style="183" customWidth="1"/>
    <col min="28" max="28" width="5.19921875" style="152" customWidth="1"/>
    <col min="29" max="31" width="5.19921875" style="2" customWidth="1"/>
  </cols>
  <sheetData>
    <row r="1" spans="1:31" ht="30" customHeight="1" thickBot="1" x14ac:dyDescent="0.45">
      <c r="A1" s="709" t="s">
        <v>560</v>
      </c>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row>
    <row r="2" spans="1:31" ht="40.049999999999997" customHeight="1" x14ac:dyDescent="0.4">
      <c r="A2" s="30" t="s">
        <v>630</v>
      </c>
      <c r="B2" s="532" t="s">
        <v>626</v>
      </c>
      <c r="C2" s="532" t="s">
        <v>627</v>
      </c>
      <c r="D2" s="29"/>
      <c r="E2" s="712" t="s">
        <v>62</v>
      </c>
      <c r="F2" s="713"/>
      <c r="G2" s="713"/>
      <c r="H2" s="713"/>
      <c r="I2" s="713"/>
      <c r="J2" s="714"/>
      <c r="K2" s="712" t="s">
        <v>63</v>
      </c>
      <c r="L2" s="713"/>
      <c r="M2" s="713"/>
      <c r="N2" s="713"/>
      <c r="O2" s="713"/>
      <c r="P2" s="714"/>
      <c r="Q2" s="712" t="s">
        <v>64</v>
      </c>
      <c r="R2" s="713"/>
      <c r="S2" s="713"/>
      <c r="T2" s="713"/>
      <c r="U2" s="713"/>
      <c r="V2" s="714"/>
      <c r="W2" s="712" t="s">
        <v>65</v>
      </c>
      <c r="X2" s="713"/>
      <c r="Y2" s="713"/>
      <c r="Z2" s="713"/>
      <c r="AA2" s="713"/>
      <c r="AB2" s="714"/>
      <c r="AC2" s="710" t="s">
        <v>97</v>
      </c>
      <c r="AD2" s="711"/>
      <c r="AE2" s="711"/>
    </row>
    <row r="3" spans="1:31" ht="20.2" customHeight="1" x14ac:dyDescent="0.4">
      <c r="A3" s="82"/>
      <c r="B3" s="539"/>
      <c r="C3" s="539"/>
      <c r="D3" s="81"/>
      <c r="E3" s="718" t="s">
        <v>94</v>
      </c>
      <c r="F3" s="716"/>
      <c r="G3" s="716" t="s">
        <v>95</v>
      </c>
      <c r="H3" s="716"/>
      <c r="I3" s="716" t="s">
        <v>96</v>
      </c>
      <c r="J3" s="717"/>
      <c r="K3" s="716" t="s">
        <v>94</v>
      </c>
      <c r="L3" s="716"/>
      <c r="M3" s="716" t="s">
        <v>95</v>
      </c>
      <c r="N3" s="716"/>
      <c r="O3" s="716" t="s">
        <v>96</v>
      </c>
      <c r="P3" s="716"/>
      <c r="Q3" s="718" t="s">
        <v>94</v>
      </c>
      <c r="R3" s="716"/>
      <c r="S3" s="716" t="s">
        <v>95</v>
      </c>
      <c r="T3" s="716"/>
      <c r="U3" s="716" t="s">
        <v>96</v>
      </c>
      <c r="V3" s="717"/>
      <c r="W3" s="716" t="s">
        <v>94</v>
      </c>
      <c r="X3" s="716"/>
      <c r="Y3" s="716" t="s">
        <v>95</v>
      </c>
      <c r="Z3" s="716"/>
      <c r="AA3" s="716" t="s">
        <v>96</v>
      </c>
      <c r="AB3" s="716"/>
      <c r="AC3" s="95" t="s">
        <v>94</v>
      </c>
      <c r="AD3" s="88" t="s">
        <v>95</v>
      </c>
      <c r="AE3" s="88" t="s">
        <v>96</v>
      </c>
    </row>
    <row r="4" spans="1:31" ht="40.049999999999997" hidden="1" customHeight="1" x14ac:dyDescent="0.4">
      <c r="A4" s="82" t="s">
        <v>51</v>
      </c>
      <c r="B4" s="539" t="s">
        <v>92</v>
      </c>
      <c r="C4" s="539" t="s">
        <v>93</v>
      </c>
      <c r="D4" s="81"/>
      <c r="E4" s="194" t="s">
        <v>105</v>
      </c>
      <c r="F4" s="197" t="s">
        <v>108</v>
      </c>
      <c r="G4" s="193" t="s">
        <v>106</v>
      </c>
      <c r="H4" s="197" t="s">
        <v>109</v>
      </c>
      <c r="I4" s="193" t="s">
        <v>107</v>
      </c>
      <c r="J4" s="201" t="s">
        <v>110</v>
      </c>
      <c r="K4" s="193" t="s">
        <v>178</v>
      </c>
      <c r="L4" s="197" t="s">
        <v>179</v>
      </c>
      <c r="M4" s="193" t="s">
        <v>180</v>
      </c>
      <c r="N4" s="197" t="s">
        <v>181</v>
      </c>
      <c r="O4" s="193" t="s">
        <v>182</v>
      </c>
      <c r="P4" s="197" t="s">
        <v>183</v>
      </c>
      <c r="Q4" s="194" t="s">
        <v>111</v>
      </c>
      <c r="R4" s="197" t="s">
        <v>112</v>
      </c>
      <c r="S4" s="193" t="s">
        <v>113</v>
      </c>
      <c r="T4" s="197" t="s">
        <v>114</v>
      </c>
      <c r="U4" s="193" t="s">
        <v>115</v>
      </c>
      <c r="V4" s="201" t="s">
        <v>116</v>
      </c>
      <c r="W4" s="193" t="s">
        <v>117</v>
      </c>
      <c r="X4" s="197" t="s">
        <v>118</v>
      </c>
      <c r="Y4" s="193" t="s">
        <v>119</v>
      </c>
      <c r="Z4" s="197" t="s">
        <v>120</v>
      </c>
      <c r="AA4" s="193" t="s">
        <v>121</v>
      </c>
      <c r="AB4" s="197" t="s">
        <v>122</v>
      </c>
      <c r="AC4" s="95" t="s">
        <v>123</v>
      </c>
      <c r="AD4" s="88" t="s">
        <v>124</v>
      </c>
      <c r="AE4" s="88" t="s">
        <v>125</v>
      </c>
    </row>
    <row r="5" spans="1:31" ht="12.75" x14ac:dyDescent="0.35">
      <c r="A5" s="272" t="str">
        <f t="shared" ref="A5:A19" si="0">VLOOKUP(D5,VL_2020,2,FALSE)</f>
        <v>NK Seeds NK1838 3110</v>
      </c>
      <c r="B5" s="557" t="str">
        <f t="shared" ref="B5:B19" si="1">VLOOKUP(D5,VL_2020,3,FALSE)</f>
        <v>RR</v>
      </c>
      <c r="C5" s="557">
        <f t="shared" ref="C5:C19" si="2">VLOOKUP(D5,VL_2020,4,FALSE)</f>
        <v>3110</v>
      </c>
      <c r="D5" s="514" t="s">
        <v>552</v>
      </c>
      <c r="E5" s="333">
        <v>165.12</v>
      </c>
      <c r="F5" s="137" t="s">
        <v>103</v>
      </c>
      <c r="G5" s="334"/>
      <c r="H5" s="137"/>
      <c r="I5" s="334"/>
      <c r="J5" s="137"/>
      <c r="K5" s="335">
        <v>20.059999999999999</v>
      </c>
      <c r="L5" s="137" t="s">
        <v>103</v>
      </c>
      <c r="M5" s="336"/>
      <c r="N5" s="137"/>
      <c r="O5" s="336"/>
      <c r="P5" s="137"/>
      <c r="Q5" s="333">
        <v>76.333299999999994</v>
      </c>
      <c r="R5" s="137" t="s">
        <v>103</v>
      </c>
      <c r="S5" s="334"/>
      <c r="T5" s="137"/>
      <c r="U5" s="334"/>
      <c r="V5" s="137"/>
      <c r="W5" s="333">
        <v>25.666699999999999</v>
      </c>
      <c r="X5" s="137" t="s">
        <v>103</v>
      </c>
      <c r="Y5" s="334"/>
      <c r="Z5" s="137"/>
      <c r="AA5" s="334"/>
      <c r="AB5" s="137"/>
      <c r="AC5" s="85">
        <v>0</v>
      </c>
      <c r="AD5" s="86"/>
      <c r="AE5" s="86"/>
    </row>
    <row r="6" spans="1:31" ht="12.75" x14ac:dyDescent="0.35">
      <c r="A6" s="280" t="str">
        <f t="shared" si="0"/>
        <v>AgriGold A650-21 VT2Pro</v>
      </c>
      <c r="B6" s="530" t="str">
        <f t="shared" si="1"/>
        <v>RR</v>
      </c>
      <c r="C6" s="530" t="str">
        <f t="shared" si="2"/>
        <v>VT2P</v>
      </c>
      <c r="D6" s="48" t="s">
        <v>540</v>
      </c>
      <c r="E6" s="125">
        <v>159.32</v>
      </c>
      <c r="F6" s="126" t="s">
        <v>103</v>
      </c>
      <c r="G6" s="128"/>
      <c r="H6" s="126"/>
      <c r="I6" s="128"/>
      <c r="J6" s="126"/>
      <c r="K6" s="302">
        <v>20.063300000000002</v>
      </c>
      <c r="L6" s="126" t="s">
        <v>103</v>
      </c>
      <c r="M6" s="307"/>
      <c r="N6" s="126"/>
      <c r="O6" s="307"/>
      <c r="P6" s="126"/>
      <c r="Q6" s="125">
        <v>79</v>
      </c>
      <c r="R6" s="126" t="s">
        <v>103</v>
      </c>
      <c r="S6" s="128"/>
      <c r="T6" s="126"/>
      <c r="U6" s="128"/>
      <c r="V6" s="126"/>
      <c r="W6" s="125">
        <v>28</v>
      </c>
      <c r="X6" s="126" t="s">
        <v>103</v>
      </c>
      <c r="Y6" s="128"/>
      <c r="Z6" s="126"/>
      <c r="AA6" s="128"/>
      <c r="AB6" s="126"/>
      <c r="AC6" s="62">
        <v>0</v>
      </c>
      <c r="AD6" s="46"/>
      <c r="AE6" s="46"/>
    </row>
    <row r="7" spans="1:31" ht="12.75" x14ac:dyDescent="0.35">
      <c r="A7" s="513" t="str">
        <f t="shared" si="0"/>
        <v>Progeny 9117 VT2P****</v>
      </c>
      <c r="B7" s="528" t="str">
        <f t="shared" si="1"/>
        <v>RR</v>
      </c>
      <c r="C7" s="528" t="str">
        <f t="shared" si="2"/>
        <v>VT2P</v>
      </c>
      <c r="D7" s="48" t="s">
        <v>227</v>
      </c>
      <c r="E7" s="281">
        <v>152.93</v>
      </c>
      <c r="F7" s="282" t="s">
        <v>103</v>
      </c>
      <c r="G7" s="283">
        <v>201.74</v>
      </c>
      <c r="H7" s="282" t="s">
        <v>103</v>
      </c>
      <c r="I7" s="283">
        <v>209.62</v>
      </c>
      <c r="J7" s="282" t="s">
        <v>103</v>
      </c>
      <c r="K7" s="298">
        <v>19.843299999999999</v>
      </c>
      <c r="L7" s="282" t="s">
        <v>103</v>
      </c>
      <c r="M7" s="301">
        <v>20.638300000000001</v>
      </c>
      <c r="N7" s="282" t="s">
        <v>328</v>
      </c>
      <c r="O7" s="301">
        <v>19.7667</v>
      </c>
      <c r="P7" s="282" t="s">
        <v>339</v>
      </c>
      <c r="Q7" s="281">
        <v>75</v>
      </c>
      <c r="R7" s="282" t="s">
        <v>103</v>
      </c>
      <c r="S7" s="283">
        <v>92.666700000000006</v>
      </c>
      <c r="T7" s="282" t="s">
        <v>103</v>
      </c>
      <c r="U7" s="283">
        <v>97.666700000000006</v>
      </c>
      <c r="V7" s="282" t="s">
        <v>177</v>
      </c>
      <c r="W7" s="281">
        <v>26.666699999999999</v>
      </c>
      <c r="X7" s="282" t="s">
        <v>103</v>
      </c>
      <c r="Y7" s="283">
        <v>33.333300000000001</v>
      </c>
      <c r="Z7" s="282" t="s">
        <v>103</v>
      </c>
      <c r="AA7" s="283">
        <v>35.444400000000002</v>
      </c>
      <c r="AB7" s="282" t="s">
        <v>103</v>
      </c>
      <c r="AC7" s="285">
        <v>0</v>
      </c>
      <c r="AD7" s="286">
        <v>0</v>
      </c>
      <c r="AE7" s="286">
        <v>0</v>
      </c>
    </row>
    <row r="8" spans="1:31" ht="12.75" x14ac:dyDescent="0.35">
      <c r="A8" s="280" t="str">
        <f t="shared" si="0"/>
        <v>Progeny 2118 VT2P</v>
      </c>
      <c r="B8" s="530" t="str">
        <f t="shared" si="1"/>
        <v>RR</v>
      </c>
      <c r="C8" s="530" t="str">
        <f t="shared" si="2"/>
        <v>VT2P</v>
      </c>
      <c r="D8" s="280" t="s">
        <v>322</v>
      </c>
      <c r="E8" s="281">
        <v>152.83000000000001</v>
      </c>
      <c r="F8" s="282" t="s">
        <v>103</v>
      </c>
      <c r="G8" s="283">
        <v>198.21</v>
      </c>
      <c r="H8" s="282" t="s">
        <v>103</v>
      </c>
      <c r="I8" s="283"/>
      <c r="J8" s="282"/>
      <c r="K8" s="298">
        <v>20.683299999999999</v>
      </c>
      <c r="L8" s="282" t="s">
        <v>103</v>
      </c>
      <c r="M8" s="301">
        <v>21.146699999999999</v>
      </c>
      <c r="N8" s="282" t="s">
        <v>104</v>
      </c>
      <c r="O8" s="301"/>
      <c r="P8" s="282"/>
      <c r="Q8" s="281">
        <v>77.666700000000006</v>
      </c>
      <c r="R8" s="282" t="s">
        <v>103</v>
      </c>
      <c r="S8" s="283">
        <v>92.666700000000006</v>
      </c>
      <c r="T8" s="282" t="s">
        <v>103</v>
      </c>
      <c r="U8" s="283"/>
      <c r="V8" s="282"/>
      <c r="W8" s="281">
        <v>29</v>
      </c>
      <c r="X8" s="282" t="s">
        <v>103</v>
      </c>
      <c r="Y8" s="283">
        <v>36.333300000000001</v>
      </c>
      <c r="Z8" s="282" t="s">
        <v>103</v>
      </c>
      <c r="AA8" s="283"/>
      <c r="AB8" s="282"/>
      <c r="AC8" s="285">
        <v>0</v>
      </c>
      <c r="AD8" s="286">
        <v>0</v>
      </c>
      <c r="AE8" s="286"/>
    </row>
    <row r="9" spans="1:31" ht="12.75" x14ac:dyDescent="0.35">
      <c r="A9" s="47" t="str">
        <f t="shared" si="0"/>
        <v>AgriGold A647-79 VT2Pro</v>
      </c>
      <c r="B9" s="529" t="str">
        <f t="shared" si="1"/>
        <v>RR</v>
      </c>
      <c r="C9" s="529" t="str">
        <f t="shared" si="2"/>
        <v>VT2P</v>
      </c>
      <c r="D9" s="280" t="s">
        <v>539</v>
      </c>
      <c r="E9" s="125">
        <v>149.99</v>
      </c>
      <c r="F9" s="126" t="s">
        <v>103</v>
      </c>
      <c r="G9" s="128"/>
      <c r="H9" s="126"/>
      <c r="I9" s="128"/>
      <c r="J9" s="126"/>
      <c r="K9" s="302">
        <v>19.776700000000002</v>
      </c>
      <c r="L9" s="126" t="s">
        <v>103</v>
      </c>
      <c r="M9" s="307"/>
      <c r="N9" s="126"/>
      <c r="O9" s="307"/>
      <c r="P9" s="126"/>
      <c r="Q9" s="125">
        <v>75.333299999999994</v>
      </c>
      <c r="R9" s="126" t="s">
        <v>103</v>
      </c>
      <c r="S9" s="128"/>
      <c r="T9" s="126"/>
      <c r="U9" s="128"/>
      <c r="V9" s="126"/>
      <c r="W9" s="125">
        <v>26</v>
      </c>
      <c r="X9" s="126" t="s">
        <v>103</v>
      </c>
      <c r="Y9" s="128"/>
      <c r="Z9" s="126"/>
      <c r="AA9" s="128"/>
      <c r="AB9" s="126"/>
      <c r="AC9" s="62">
        <v>0</v>
      </c>
      <c r="AD9" s="46"/>
      <c r="AE9" s="46"/>
    </row>
    <row r="10" spans="1:31" ht="12.75" x14ac:dyDescent="0.35">
      <c r="A10" s="280" t="str">
        <f t="shared" si="0"/>
        <v>LG Seeds 69C03 VT2P</v>
      </c>
      <c r="B10" s="530" t="str">
        <f t="shared" si="1"/>
        <v>RR</v>
      </c>
      <c r="C10" s="530" t="str">
        <f t="shared" si="2"/>
        <v>VT2P</v>
      </c>
      <c r="D10" s="280" t="s">
        <v>550</v>
      </c>
      <c r="E10" s="281">
        <v>149.87</v>
      </c>
      <c r="F10" s="282" t="s">
        <v>103</v>
      </c>
      <c r="G10" s="283"/>
      <c r="H10" s="282"/>
      <c r="I10" s="283"/>
      <c r="J10" s="282"/>
      <c r="K10" s="298">
        <v>20.136700000000001</v>
      </c>
      <c r="L10" s="282" t="s">
        <v>103</v>
      </c>
      <c r="M10" s="301"/>
      <c r="N10" s="282"/>
      <c r="O10" s="301"/>
      <c r="P10" s="282"/>
      <c r="Q10" s="281">
        <v>75</v>
      </c>
      <c r="R10" s="282" t="s">
        <v>103</v>
      </c>
      <c r="S10" s="283"/>
      <c r="T10" s="282"/>
      <c r="U10" s="283"/>
      <c r="V10" s="282"/>
      <c r="W10" s="281">
        <v>27</v>
      </c>
      <c r="X10" s="282" t="s">
        <v>103</v>
      </c>
      <c r="Y10" s="283"/>
      <c r="Z10" s="282"/>
      <c r="AA10" s="283"/>
      <c r="AB10" s="282"/>
      <c r="AC10" s="285">
        <v>0</v>
      </c>
      <c r="AD10" s="286"/>
      <c r="AE10" s="286"/>
    </row>
    <row r="11" spans="1:31" ht="12.75" x14ac:dyDescent="0.35">
      <c r="A11" s="513" t="str">
        <f t="shared" si="0"/>
        <v xml:space="preserve">Dekalb DKC68-69**** </v>
      </c>
      <c r="B11" s="528" t="str">
        <f t="shared" si="1"/>
        <v>RR</v>
      </c>
      <c r="C11" s="528" t="str">
        <f t="shared" si="2"/>
        <v>VT2P</v>
      </c>
      <c r="D11" s="280" t="s">
        <v>215</v>
      </c>
      <c r="E11" s="281">
        <v>148.09</v>
      </c>
      <c r="F11" s="282" t="s">
        <v>103</v>
      </c>
      <c r="G11" s="283">
        <v>208.74</v>
      </c>
      <c r="H11" s="282" t="s">
        <v>103</v>
      </c>
      <c r="I11" s="283">
        <v>221.96</v>
      </c>
      <c r="J11" s="282" t="s">
        <v>103</v>
      </c>
      <c r="K11" s="298">
        <v>21.21</v>
      </c>
      <c r="L11" s="282" t="s">
        <v>103</v>
      </c>
      <c r="M11" s="301">
        <v>21.818300000000001</v>
      </c>
      <c r="N11" s="282" t="s">
        <v>103</v>
      </c>
      <c r="O11" s="301">
        <v>20.802199999999999</v>
      </c>
      <c r="P11" s="282" t="s">
        <v>103</v>
      </c>
      <c r="Q11" s="281">
        <v>75.333299999999994</v>
      </c>
      <c r="R11" s="282" t="s">
        <v>103</v>
      </c>
      <c r="S11" s="283">
        <v>98.333299999999994</v>
      </c>
      <c r="T11" s="282" t="s">
        <v>103</v>
      </c>
      <c r="U11" s="283">
        <v>103.48</v>
      </c>
      <c r="V11" s="282" t="s">
        <v>103</v>
      </c>
      <c r="W11" s="281">
        <v>25</v>
      </c>
      <c r="X11" s="282" t="s">
        <v>103</v>
      </c>
      <c r="Y11" s="283">
        <v>34.833300000000001</v>
      </c>
      <c r="Z11" s="282" t="s">
        <v>103</v>
      </c>
      <c r="AA11" s="283">
        <v>36</v>
      </c>
      <c r="AB11" s="282" t="s">
        <v>103</v>
      </c>
      <c r="AC11" s="285">
        <v>0</v>
      </c>
      <c r="AD11" s="286">
        <v>0</v>
      </c>
      <c r="AE11" s="286">
        <v>0</v>
      </c>
    </row>
    <row r="12" spans="1:31" ht="12.75" x14ac:dyDescent="0.35">
      <c r="A12" s="47" t="str">
        <f t="shared" si="0"/>
        <v xml:space="preserve">Dyna-Gro D57VC53 </v>
      </c>
      <c r="B12" s="529" t="str">
        <f t="shared" si="1"/>
        <v>RR</v>
      </c>
      <c r="C12" s="529" t="str">
        <f t="shared" si="2"/>
        <v>VT2P</v>
      </c>
      <c r="D12" s="280" t="s">
        <v>544</v>
      </c>
      <c r="E12" s="125">
        <v>145.97999999999999</v>
      </c>
      <c r="F12" s="126" t="s">
        <v>103</v>
      </c>
      <c r="G12" s="128"/>
      <c r="H12" s="126"/>
      <c r="I12" s="128"/>
      <c r="J12" s="126"/>
      <c r="K12" s="302">
        <v>20.350000000000001</v>
      </c>
      <c r="L12" s="126" t="s">
        <v>103</v>
      </c>
      <c r="M12" s="307"/>
      <c r="N12" s="126"/>
      <c r="O12" s="307"/>
      <c r="P12" s="126"/>
      <c r="Q12" s="125">
        <v>72.333299999999994</v>
      </c>
      <c r="R12" s="126" t="s">
        <v>103</v>
      </c>
      <c r="S12" s="128"/>
      <c r="T12" s="126"/>
      <c r="U12" s="128"/>
      <c r="V12" s="126"/>
      <c r="W12" s="125">
        <v>27</v>
      </c>
      <c r="X12" s="126" t="s">
        <v>103</v>
      </c>
      <c r="Y12" s="128"/>
      <c r="Z12" s="126"/>
      <c r="AA12" s="128"/>
      <c r="AB12" s="126"/>
      <c r="AC12" s="62">
        <v>0</v>
      </c>
      <c r="AD12" s="46"/>
      <c r="AE12" s="46"/>
    </row>
    <row r="13" spans="1:31" ht="12.75" x14ac:dyDescent="0.35">
      <c r="A13" s="47" t="str">
        <f t="shared" si="0"/>
        <v>Revere 1898 TC</v>
      </c>
      <c r="B13" s="529" t="str">
        <f t="shared" si="1"/>
        <v>RR</v>
      </c>
      <c r="C13" s="529" t="str">
        <f t="shared" si="2"/>
        <v>TRE</v>
      </c>
      <c r="D13" s="280" t="s">
        <v>220</v>
      </c>
      <c r="E13" s="281">
        <v>144.57</v>
      </c>
      <c r="F13" s="282" t="s">
        <v>103</v>
      </c>
      <c r="G13" s="283">
        <v>196.45</v>
      </c>
      <c r="H13" s="282" t="s">
        <v>103</v>
      </c>
      <c r="I13" s="283">
        <v>213.96</v>
      </c>
      <c r="J13" s="282" t="s">
        <v>103</v>
      </c>
      <c r="K13" s="298">
        <v>20.313300000000002</v>
      </c>
      <c r="L13" s="282" t="s">
        <v>103</v>
      </c>
      <c r="M13" s="301">
        <v>19.616700000000002</v>
      </c>
      <c r="N13" s="282" t="s">
        <v>341</v>
      </c>
      <c r="O13" s="301">
        <v>18.846699999999998</v>
      </c>
      <c r="P13" s="282" t="s">
        <v>341</v>
      </c>
      <c r="Q13" s="281">
        <v>78</v>
      </c>
      <c r="R13" s="282" t="s">
        <v>103</v>
      </c>
      <c r="S13" s="283">
        <v>91.833299999999994</v>
      </c>
      <c r="T13" s="282" t="s">
        <v>103</v>
      </c>
      <c r="U13" s="283">
        <v>95.888900000000007</v>
      </c>
      <c r="V13" s="282" t="s">
        <v>177</v>
      </c>
      <c r="W13" s="281">
        <v>28</v>
      </c>
      <c r="X13" s="282" t="s">
        <v>103</v>
      </c>
      <c r="Y13" s="283">
        <v>38.166699999999999</v>
      </c>
      <c r="Z13" s="282" t="s">
        <v>103</v>
      </c>
      <c r="AA13" s="283">
        <v>37.222200000000001</v>
      </c>
      <c r="AB13" s="282" t="s">
        <v>103</v>
      </c>
      <c r="AC13" s="285">
        <v>0</v>
      </c>
      <c r="AD13" s="286">
        <v>0</v>
      </c>
      <c r="AE13" s="286">
        <v>0</v>
      </c>
    </row>
    <row r="14" spans="1:31" ht="12.75" x14ac:dyDescent="0.35">
      <c r="A14" s="47" t="str">
        <f t="shared" si="0"/>
        <v xml:space="preserve">Dekalb DKC69-99* </v>
      </c>
      <c r="B14" s="529" t="str">
        <f t="shared" si="1"/>
        <v>RR</v>
      </c>
      <c r="C14" s="529" t="str">
        <f t="shared" si="2"/>
        <v>TRE</v>
      </c>
      <c r="D14" s="48" t="s">
        <v>320</v>
      </c>
      <c r="E14" s="125">
        <v>142.09</v>
      </c>
      <c r="F14" s="126" t="s">
        <v>103</v>
      </c>
      <c r="G14" s="128">
        <v>197.25</v>
      </c>
      <c r="H14" s="126" t="s">
        <v>103</v>
      </c>
      <c r="I14" s="128"/>
      <c r="J14" s="126"/>
      <c r="K14" s="302">
        <v>21.206700000000001</v>
      </c>
      <c r="L14" s="126" t="s">
        <v>103</v>
      </c>
      <c r="M14" s="307">
        <v>21.4817</v>
      </c>
      <c r="N14" s="126" t="s">
        <v>104</v>
      </c>
      <c r="O14" s="307"/>
      <c r="P14" s="126"/>
      <c r="Q14" s="125">
        <v>79.333299999999994</v>
      </c>
      <c r="R14" s="126" t="s">
        <v>103</v>
      </c>
      <c r="S14" s="128">
        <v>94.833299999999994</v>
      </c>
      <c r="T14" s="126" t="s">
        <v>103</v>
      </c>
      <c r="U14" s="128"/>
      <c r="V14" s="126"/>
      <c r="W14" s="125">
        <v>23.666699999999999</v>
      </c>
      <c r="X14" s="126" t="s">
        <v>103</v>
      </c>
      <c r="Y14" s="128">
        <v>35.666699999999999</v>
      </c>
      <c r="Z14" s="126" t="s">
        <v>103</v>
      </c>
      <c r="AA14" s="128"/>
      <c r="AB14" s="126"/>
      <c r="AC14" s="62">
        <v>0</v>
      </c>
      <c r="AD14" s="46">
        <v>0</v>
      </c>
      <c r="AE14" s="46"/>
    </row>
    <row r="15" spans="1:31" ht="12.75" x14ac:dyDescent="0.35">
      <c r="A15" s="513" t="str">
        <f t="shared" si="0"/>
        <v xml:space="preserve">Dekalb DKC67-44****** </v>
      </c>
      <c r="B15" s="528" t="str">
        <f t="shared" si="1"/>
        <v>RR</v>
      </c>
      <c r="C15" s="528" t="str">
        <f t="shared" si="2"/>
        <v>VT2P</v>
      </c>
      <c r="D15" s="511" t="s">
        <v>214</v>
      </c>
      <c r="E15" s="125">
        <v>140.21</v>
      </c>
      <c r="F15" s="572" t="s">
        <v>103</v>
      </c>
      <c r="G15" s="574">
        <v>198.26</v>
      </c>
      <c r="H15" s="572" t="s">
        <v>103</v>
      </c>
      <c r="I15" s="574">
        <v>211.79</v>
      </c>
      <c r="J15" s="572" t="s">
        <v>103</v>
      </c>
      <c r="K15" s="302">
        <v>20.056699999999999</v>
      </c>
      <c r="L15" s="572" t="s">
        <v>103</v>
      </c>
      <c r="M15" s="587">
        <v>20.371700000000001</v>
      </c>
      <c r="N15" s="572" t="s">
        <v>339</v>
      </c>
      <c r="O15" s="587">
        <v>19.3811</v>
      </c>
      <c r="P15" s="572" t="s">
        <v>341</v>
      </c>
      <c r="Q15" s="125">
        <v>76.333299999999994</v>
      </c>
      <c r="R15" s="572" t="s">
        <v>103</v>
      </c>
      <c r="S15" s="574">
        <v>92</v>
      </c>
      <c r="T15" s="572" t="s">
        <v>103</v>
      </c>
      <c r="U15" s="574">
        <v>95.555599999999998</v>
      </c>
      <c r="V15" s="572" t="s">
        <v>177</v>
      </c>
      <c r="W15" s="125">
        <v>25.666699999999999</v>
      </c>
      <c r="X15" s="572" t="s">
        <v>103</v>
      </c>
      <c r="Y15" s="574">
        <v>36</v>
      </c>
      <c r="Z15" s="572" t="s">
        <v>103</v>
      </c>
      <c r="AA15" s="574">
        <v>36</v>
      </c>
      <c r="AB15" s="572" t="s">
        <v>103</v>
      </c>
      <c r="AC15" s="62">
        <v>0</v>
      </c>
      <c r="AD15" s="595">
        <v>0</v>
      </c>
      <c r="AE15" s="595">
        <v>0</v>
      </c>
    </row>
    <row r="16" spans="1:31" ht="12.75" x14ac:dyDescent="0.35">
      <c r="A16" s="47" t="str">
        <f t="shared" si="0"/>
        <v>LG Seeds LG67C07 VT2Pro</v>
      </c>
      <c r="B16" s="529" t="str">
        <f t="shared" si="1"/>
        <v>RR</v>
      </c>
      <c r="C16" s="529" t="str">
        <f t="shared" si="2"/>
        <v>VT2P</v>
      </c>
      <c r="D16" s="280" t="s">
        <v>551</v>
      </c>
      <c r="E16" s="281">
        <v>133.80000000000001</v>
      </c>
      <c r="F16" s="282" t="s">
        <v>103</v>
      </c>
      <c r="G16" s="283"/>
      <c r="H16" s="282"/>
      <c r="I16" s="283"/>
      <c r="J16" s="282"/>
      <c r="K16" s="298">
        <v>20.9133</v>
      </c>
      <c r="L16" s="282" t="s">
        <v>103</v>
      </c>
      <c r="M16" s="301"/>
      <c r="N16" s="282"/>
      <c r="O16" s="301"/>
      <c r="P16" s="282"/>
      <c r="Q16" s="281">
        <v>74.333299999999994</v>
      </c>
      <c r="R16" s="282" t="s">
        <v>103</v>
      </c>
      <c r="S16" s="283"/>
      <c r="T16" s="282"/>
      <c r="U16" s="283"/>
      <c r="V16" s="282"/>
      <c r="W16" s="281">
        <v>28</v>
      </c>
      <c r="X16" s="282" t="s">
        <v>103</v>
      </c>
      <c r="Y16" s="283"/>
      <c r="Z16" s="282"/>
      <c r="AA16" s="283"/>
      <c r="AB16" s="282"/>
      <c r="AC16" s="285">
        <v>0</v>
      </c>
      <c r="AD16" s="286"/>
      <c r="AE16" s="286"/>
    </row>
    <row r="17" spans="1:31" ht="12.75" x14ac:dyDescent="0.35">
      <c r="A17" s="513" t="str">
        <f t="shared" si="0"/>
        <v>Revere 1707 VT2P**</v>
      </c>
      <c r="B17" s="528" t="str">
        <f t="shared" si="1"/>
        <v>RR</v>
      </c>
      <c r="C17" s="528" t="str">
        <f t="shared" si="2"/>
        <v>VT2P</v>
      </c>
      <c r="D17" s="48" t="s">
        <v>222</v>
      </c>
      <c r="E17" s="281">
        <v>127.15</v>
      </c>
      <c r="F17" s="282" t="s">
        <v>103</v>
      </c>
      <c r="G17" s="283">
        <v>193.1</v>
      </c>
      <c r="H17" s="282" t="s">
        <v>103</v>
      </c>
      <c r="I17" s="283">
        <v>209.22</v>
      </c>
      <c r="J17" s="282" t="s">
        <v>103</v>
      </c>
      <c r="K17" s="298">
        <v>22.42</v>
      </c>
      <c r="L17" s="282" t="s">
        <v>103</v>
      </c>
      <c r="M17" s="301">
        <v>21.871700000000001</v>
      </c>
      <c r="N17" s="282" t="s">
        <v>103</v>
      </c>
      <c r="O17" s="301">
        <v>20.4222</v>
      </c>
      <c r="P17" s="282" t="s">
        <v>104</v>
      </c>
      <c r="Q17" s="281">
        <v>75</v>
      </c>
      <c r="R17" s="282" t="s">
        <v>103</v>
      </c>
      <c r="S17" s="283">
        <v>89.833299999999994</v>
      </c>
      <c r="T17" s="282" t="s">
        <v>103</v>
      </c>
      <c r="U17" s="283">
        <v>95.222200000000001</v>
      </c>
      <c r="V17" s="282" t="s">
        <v>177</v>
      </c>
      <c r="W17" s="281">
        <v>27.666699999999999</v>
      </c>
      <c r="X17" s="282" t="s">
        <v>103</v>
      </c>
      <c r="Y17" s="283">
        <v>35.833300000000001</v>
      </c>
      <c r="Z17" s="282" t="s">
        <v>103</v>
      </c>
      <c r="AA17" s="283">
        <v>36.8889</v>
      </c>
      <c r="AB17" s="282" t="s">
        <v>103</v>
      </c>
      <c r="AC17" s="285">
        <v>0</v>
      </c>
      <c r="AD17" s="286">
        <v>0</v>
      </c>
      <c r="AE17" s="286">
        <v>0</v>
      </c>
    </row>
    <row r="18" spans="1:31" ht="12.75" x14ac:dyDescent="0.35">
      <c r="A18" s="280" t="str">
        <f t="shared" si="0"/>
        <v xml:space="preserve">Dyna-Gro D57TC29* </v>
      </c>
      <c r="B18" s="530" t="str">
        <f t="shared" si="1"/>
        <v>RR</v>
      </c>
      <c r="C18" s="530" t="str">
        <f t="shared" si="2"/>
        <v>TRE</v>
      </c>
      <c r="D18" s="48" t="s">
        <v>321</v>
      </c>
      <c r="E18" s="125">
        <v>116.56</v>
      </c>
      <c r="F18" s="126" t="s">
        <v>103</v>
      </c>
      <c r="G18" s="128">
        <v>190.95</v>
      </c>
      <c r="H18" s="126" t="s">
        <v>103</v>
      </c>
      <c r="I18" s="128"/>
      <c r="J18" s="126"/>
      <c r="K18" s="302">
        <v>21.956700000000001</v>
      </c>
      <c r="L18" s="126" t="s">
        <v>103</v>
      </c>
      <c r="M18" s="307">
        <v>21.5517</v>
      </c>
      <c r="N18" s="126" t="s">
        <v>104</v>
      </c>
      <c r="O18" s="307"/>
      <c r="P18" s="126"/>
      <c r="Q18" s="125">
        <v>72</v>
      </c>
      <c r="R18" s="126" t="s">
        <v>103</v>
      </c>
      <c r="S18" s="128">
        <v>93.5</v>
      </c>
      <c r="T18" s="126" t="s">
        <v>103</v>
      </c>
      <c r="U18" s="128"/>
      <c r="V18" s="126"/>
      <c r="W18" s="125">
        <v>24</v>
      </c>
      <c r="X18" s="126" t="s">
        <v>103</v>
      </c>
      <c r="Y18" s="128">
        <v>32.833300000000001</v>
      </c>
      <c r="Z18" s="126" t="s">
        <v>103</v>
      </c>
      <c r="AA18" s="128"/>
      <c r="AB18" s="126"/>
      <c r="AC18" s="62">
        <v>0</v>
      </c>
      <c r="AD18" s="46">
        <v>0</v>
      </c>
      <c r="AE18" s="46"/>
    </row>
    <row r="19" spans="1:31" ht="12.75" x14ac:dyDescent="0.35">
      <c r="A19" s="280" t="str">
        <f t="shared" si="0"/>
        <v xml:space="preserve">Dekalb DKC67-94* </v>
      </c>
      <c r="B19" s="530" t="str">
        <f t="shared" si="1"/>
        <v>RR, LL </v>
      </c>
      <c r="C19" s="530" t="str">
        <f t="shared" si="2"/>
        <v>TRE</v>
      </c>
      <c r="D19" s="280" t="s">
        <v>319</v>
      </c>
      <c r="E19" s="281">
        <v>104.66</v>
      </c>
      <c r="F19" s="282" t="s">
        <v>103</v>
      </c>
      <c r="G19" s="283">
        <v>179.26</v>
      </c>
      <c r="H19" s="282" t="s">
        <v>103</v>
      </c>
      <c r="I19" s="283"/>
      <c r="J19" s="282"/>
      <c r="K19" s="298">
        <v>22.013300000000001</v>
      </c>
      <c r="L19" s="282" t="s">
        <v>103</v>
      </c>
      <c r="M19" s="301">
        <v>21.8567</v>
      </c>
      <c r="N19" s="282" t="s">
        <v>103</v>
      </c>
      <c r="O19" s="301"/>
      <c r="P19" s="282"/>
      <c r="Q19" s="281">
        <v>73.333299999999994</v>
      </c>
      <c r="R19" s="282" t="s">
        <v>103</v>
      </c>
      <c r="S19" s="283">
        <v>92.166700000000006</v>
      </c>
      <c r="T19" s="282" t="s">
        <v>103</v>
      </c>
      <c r="U19" s="283"/>
      <c r="V19" s="282"/>
      <c r="W19" s="281">
        <v>26</v>
      </c>
      <c r="X19" s="282" t="s">
        <v>103</v>
      </c>
      <c r="Y19" s="283">
        <v>34.333300000000001</v>
      </c>
      <c r="Z19" s="282" t="s">
        <v>103</v>
      </c>
      <c r="AA19" s="283"/>
      <c r="AB19" s="282"/>
      <c r="AC19" s="285">
        <v>0</v>
      </c>
      <c r="AD19" s="286">
        <v>0</v>
      </c>
      <c r="AE19" s="286"/>
    </row>
    <row r="20" spans="1:31" ht="12.75" customHeight="1" x14ac:dyDescent="0.4">
      <c r="A20" s="67" t="s">
        <v>16</v>
      </c>
      <c r="B20" s="67"/>
      <c r="C20" s="67"/>
      <c r="D20" s="66"/>
      <c r="E20" s="154">
        <v>142.21</v>
      </c>
      <c r="F20" s="138"/>
      <c r="G20" s="163">
        <v>196</v>
      </c>
      <c r="H20" s="138"/>
      <c r="I20" s="163">
        <v>213.31</v>
      </c>
      <c r="J20" s="184"/>
      <c r="K20" s="167">
        <v>20.733599999999999</v>
      </c>
      <c r="L20" s="138"/>
      <c r="M20" s="174">
        <v>21.150400000000001</v>
      </c>
      <c r="N20" s="138"/>
      <c r="O20" s="174">
        <v>19.843800000000002</v>
      </c>
      <c r="P20" s="184"/>
      <c r="Q20" s="154">
        <v>75.622200000000007</v>
      </c>
      <c r="R20" s="138"/>
      <c r="S20" s="163">
        <v>93.092600000000004</v>
      </c>
      <c r="T20" s="138"/>
      <c r="U20" s="163">
        <v>97.562100000000001</v>
      </c>
      <c r="V20" s="184"/>
      <c r="W20" s="154">
        <v>26.488900000000001</v>
      </c>
      <c r="X20" s="138"/>
      <c r="Y20" s="163">
        <v>35.259300000000003</v>
      </c>
      <c r="Z20" s="138"/>
      <c r="AA20" s="163">
        <v>36.311100000000003</v>
      </c>
      <c r="AB20" s="184"/>
      <c r="AC20" s="106">
        <v>0</v>
      </c>
      <c r="AD20" s="105">
        <v>0</v>
      </c>
      <c r="AE20" s="105">
        <v>0</v>
      </c>
    </row>
    <row r="21" spans="1:31" ht="12.75" customHeight="1" x14ac:dyDescent="0.4">
      <c r="A21" s="49" t="s">
        <v>90</v>
      </c>
      <c r="B21" s="49"/>
      <c r="C21" s="49"/>
      <c r="D21" s="52"/>
      <c r="E21" s="155">
        <v>18.1721</v>
      </c>
      <c r="F21" s="139"/>
      <c r="G21" s="164">
        <v>59.795999999999999</v>
      </c>
      <c r="H21" s="139"/>
      <c r="I21" s="164">
        <v>36.072699999999998</v>
      </c>
      <c r="J21" s="185"/>
      <c r="K21" s="168">
        <v>1.1119000000000001</v>
      </c>
      <c r="L21" s="139"/>
      <c r="M21" s="175">
        <v>0.48699999999999999</v>
      </c>
      <c r="N21" s="139"/>
      <c r="O21" s="175">
        <v>1.0659000000000001</v>
      </c>
      <c r="P21" s="185"/>
      <c r="Q21" s="155">
        <v>4.0933999999999999</v>
      </c>
      <c r="R21" s="139"/>
      <c r="S21" s="164">
        <v>17.450500000000002</v>
      </c>
      <c r="T21" s="139"/>
      <c r="U21" s="164">
        <v>10.9884</v>
      </c>
      <c r="V21" s="185"/>
      <c r="W21" s="155">
        <v>2.1274000000000002</v>
      </c>
      <c r="X21" s="139"/>
      <c r="Y21" s="164">
        <v>9.1666000000000007</v>
      </c>
      <c r="Z21" s="139"/>
      <c r="AA21" s="164">
        <v>5.3989000000000003</v>
      </c>
      <c r="AB21" s="185"/>
      <c r="AC21" s="104">
        <v>0</v>
      </c>
      <c r="AD21" s="103">
        <v>0</v>
      </c>
      <c r="AE21" s="103">
        <v>0</v>
      </c>
    </row>
    <row r="22" spans="1:31" ht="12.75" customHeight="1" x14ac:dyDescent="0.5">
      <c r="A22" s="50" t="s">
        <v>56</v>
      </c>
      <c r="B22" s="535"/>
      <c r="C22" s="535"/>
      <c r="D22" s="28"/>
      <c r="E22" s="156" t="s">
        <v>571</v>
      </c>
      <c r="F22" s="140"/>
      <c r="G22" s="165" t="s">
        <v>571</v>
      </c>
      <c r="H22" s="140"/>
      <c r="I22" s="165" t="s">
        <v>571</v>
      </c>
      <c r="J22" s="186"/>
      <c r="K22" s="169" t="s">
        <v>571</v>
      </c>
      <c r="L22" s="140"/>
      <c r="M22" s="176">
        <v>1.39</v>
      </c>
      <c r="N22" s="140"/>
      <c r="O22" s="176">
        <v>0.99</v>
      </c>
      <c r="P22" s="186"/>
      <c r="Q22" s="156" t="s">
        <v>571</v>
      </c>
      <c r="R22" s="140"/>
      <c r="S22" s="165" t="s">
        <v>571</v>
      </c>
      <c r="T22" s="140"/>
      <c r="U22" s="165">
        <v>5.47</v>
      </c>
      <c r="V22" s="186"/>
      <c r="W22" s="156" t="s">
        <v>571</v>
      </c>
      <c r="X22" s="140"/>
      <c r="Y22" s="165" t="s">
        <v>571</v>
      </c>
      <c r="Z22" s="140"/>
      <c r="AA22" s="165" t="s">
        <v>571</v>
      </c>
      <c r="AB22" s="186"/>
      <c r="AC22" s="101" t="s">
        <v>577</v>
      </c>
      <c r="AD22" s="102" t="s">
        <v>577</v>
      </c>
      <c r="AE22" s="102" t="s">
        <v>577</v>
      </c>
    </row>
    <row r="23" spans="1:31" s="1" customFormat="1" ht="13.5" thickBot="1" x14ac:dyDescent="0.45">
      <c r="A23" s="220" t="s">
        <v>91</v>
      </c>
      <c r="B23" s="553"/>
      <c r="C23" s="553"/>
      <c r="D23" s="216"/>
      <c r="E23" s="177">
        <v>15.267682110999999</v>
      </c>
      <c r="F23" s="151"/>
      <c r="G23" s="182">
        <v>8.7358343141999999</v>
      </c>
      <c r="H23" s="151"/>
      <c r="I23" s="182">
        <v>8.4958283452999996</v>
      </c>
      <c r="J23" s="187"/>
      <c r="K23" s="221">
        <v>9.2801297723000005</v>
      </c>
      <c r="L23" s="151"/>
      <c r="M23" s="222">
        <v>5.6395544489000002</v>
      </c>
      <c r="N23" s="151"/>
      <c r="O23" s="222">
        <v>5.1714538886000003</v>
      </c>
      <c r="P23" s="187"/>
      <c r="Q23" s="177">
        <v>8.4296346993999993</v>
      </c>
      <c r="R23" s="151"/>
      <c r="S23" s="182">
        <v>6.0614490063000002</v>
      </c>
      <c r="T23" s="151"/>
      <c r="U23" s="182">
        <v>5.8318410397999996</v>
      </c>
      <c r="V23" s="187"/>
      <c r="W23" s="177">
        <v>13.472911085</v>
      </c>
      <c r="X23" s="151"/>
      <c r="Y23" s="182">
        <v>9.5720024119999998</v>
      </c>
      <c r="Z23" s="151"/>
      <c r="AA23" s="182">
        <v>11.269271265</v>
      </c>
      <c r="AB23" s="187"/>
      <c r="AC23" s="223" t="s">
        <v>577</v>
      </c>
      <c r="AD23" s="224" t="s">
        <v>577</v>
      </c>
      <c r="AE23" s="224" t="s">
        <v>577</v>
      </c>
    </row>
    <row r="24" spans="1:31" s="1" customFormat="1" x14ac:dyDescent="0.4">
      <c r="A24" s="9"/>
      <c r="B24" s="7"/>
      <c r="C24" s="7"/>
      <c r="D24" s="6"/>
      <c r="E24" s="61"/>
      <c r="F24" s="64"/>
      <c r="G24" s="61"/>
      <c r="H24" s="64"/>
      <c r="I24" s="61"/>
      <c r="J24" s="64"/>
      <c r="K24" s="171"/>
      <c r="L24" s="65"/>
      <c r="M24" s="171"/>
      <c r="N24" s="65"/>
      <c r="O24" s="171"/>
      <c r="P24" s="65"/>
      <c r="Q24" s="178"/>
      <c r="R24" s="148"/>
      <c r="S24" s="178"/>
      <c r="T24" s="148"/>
      <c r="U24" s="178"/>
      <c r="V24" s="148"/>
      <c r="W24" s="171"/>
      <c r="X24" s="65"/>
      <c r="Y24" s="171"/>
      <c r="Z24" s="65"/>
      <c r="AA24" s="171"/>
      <c r="AB24" s="65"/>
      <c r="AC24" s="3"/>
      <c r="AD24" s="3"/>
      <c r="AE24" s="3"/>
    </row>
    <row r="25" spans="1:31" s="1" customFormat="1" x14ac:dyDescent="0.4">
      <c r="A25" s="9"/>
      <c r="B25" s="7"/>
      <c r="C25" s="7"/>
      <c r="D25" s="6"/>
      <c r="E25" s="61"/>
      <c r="F25" s="64"/>
      <c r="G25" s="61"/>
      <c r="H25" s="64"/>
      <c r="I25" s="61"/>
      <c r="J25" s="64"/>
      <c r="K25" s="171"/>
      <c r="L25" s="65"/>
      <c r="M25" s="171"/>
      <c r="N25" s="65"/>
      <c r="O25" s="171"/>
      <c r="P25" s="65"/>
      <c r="Q25" s="179"/>
      <c r="R25" s="7"/>
      <c r="S25" s="179"/>
      <c r="T25" s="7"/>
      <c r="U25" s="179"/>
      <c r="V25" s="7"/>
      <c r="W25" s="171"/>
      <c r="X25" s="65"/>
      <c r="Y25" s="171"/>
      <c r="Z25" s="65"/>
      <c r="AA25" s="171"/>
      <c r="AB25" s="65"/>
      <c r="AC25" s="3"/>
      <c r="AD25" s="3"/>
      <c r="AE25" s="3"/>
    </row>
    <row r="26" spans="1:31" s="1" customFormat="1" x14ac:dyDescent="0.4">
      <c r="A26" s="9"/>
      <c r="B26" s="7"/>
      <c r="C26" s="7"/>
      <c r="D26" s="6"/>
      <c r="E26" s="61"/>
      <c r="F26" s="64"/>
      <c r="G26" s="61"/>
      <c r="H26" s="64"/>
      <c r="I26" s="61"/>
      <c r="J26" s="64"/>
      <c r="K26" s="171"/>
      <c r="L26" s="65"/>
      <c r="M26" s="171"/>
      <c r="N26" s="65"/>
      <c r="O26" s="171"/>
      <c r="P26" s="65"/>
      <c r="Q26" s="171"/>
      <c r="R26" s="65"/>
      <c r="S26" s="171"/>
      <c r="T26" s="65"/>
      <c r="U26" s="171"/>
      <c r="V26" s="65"/>
      <c r="W26" s="171"/>
      <c r="X26" s="65"/>
      <c r="Y26" s="171"/>
      <c r="Z26" s="65"/>
      <c r="AA26" s="171"/>
      <c r="AB26" s="65"/>
      <c r="AC26" s="3"/>
      <c r="AD26" s="3"/>
      <c r="AE26" s="3"/>
    </row>
    <row r="27" spans="1:31" s="1" customFormat="1" x14ac:dyDescent="0.4">
      <c r="A27" s="9"/>
      <c r="B27" s="7"/>
      <c r="C27" s="7"/>
      <c r="D27" s="6"/>
      <c r="E27" s="61"/>
      <c r="F27" s="64"/>
      <c r="G27" s="61"/>
      <c r="H27" s="64"/>
      <c r="I27" s="61"/>
      <c r="J27" s="64"/>
      <c r="K27" s="171"/>
      <c r="L27" s="65"/>
      <c r="M27" s="171"/>
      <c r="N27" s="65"/>
      <c r="O27" s="171"/>
      <c r="P27" s="65"/>
      <c r="Q27" s="171"/>
      <c r="R27" s="65"/>
      <c r="S27" s="171"/>
      <c r="T27" s="65"/>
      <c r="U27" s="171"/>
      <c r="V27" s="65"/>
      <c r="W27" s="171"/>
      <c r="X27" s="65"/>
      <c r="Y27" s="171"/>
      <c r="Z27" s="65"/>
      <c r="AA27" s="171"/>
      <c r="AB27" s="65"/>
      <c r="AC27" s="3"/>
      <c r="AD27" s="3"/>
      <c r="AE27" s="3"/>
    </row>
    <row r="28" spans="1:31" s="1" customFormat="1" x14ac:dyDescent="0.4">
      <c r="A28" s="9"/>
      <c r="B28" s="7"/>
      <c r="C28" s="7"/>
      <c r="D28" s="6"/>
      <c r="E28" s="61"/>
      <c r="F28" s="64"/>
      <c r="G28" s="61"/>
      <c r="H28" s="64"/>
      <c r="I28" s="61"/>
      <c r="J28" s="64"/>
      <c r="K28" s="171"/>
      <c r="L28" s="65"/>
      <c r="M28" s="171"/>
      <c r="N28" s="65"/>
      <c r="O28" s="171"/>
      <c r="P28" s="65"/>
      <c r="Q28" s="171"/>
      <c r="R28" s="65"/>
      <c r="S28" s="171"/>
      <c r="T28" s="65"/>
      <c r="U28" s="171"/>
      <c r="V28" s="65"/>
      <c r="W28" s="171"/>
      <c r="X28" s="65"/>
      <c r="Y28" s="171"/>
      <c r="Z28" s="65"/>
      <c r="AA28" s="171"/>
      <c r="AB28" s="65"/>
      <c r="AC28" s="3"/>
      <c r="AD28" s="3"/>
      <c r="AE28" s="3"/>
    </row>
    <row r="29" spans="1:31" s="1" customFormat="1" x14ac:dyDescent="0.4">
      <c r="A29" s="9"/>
      <c r="B29" s="7"/>
      <c r="C29" s="7"/>
      <c r="D29" s="6"/>
      <c r="E29" s="61"/>
      <c r="F29" s="64"/>
      <c r="G29" s="61"/>
      <c r="H29" s="64"/>
      <c r="I29" s="61"/>
      <c r="J29" s="64"/>
      <c r="K29" s="171"/>
      <c r="L29" s="65"/>
      <c r="M29" s="171"/>
      <c r="N29" s="65"/>
      <c r="O29" s="171"/>
      <c r="P29" s="65"/>
      <c r="Q29" s="171"/>
      <c r="R29" s="65"/>
      <c r="S29" s="171"/>
      <c r="T29" s="65"/>
      <c r="U29" s="171"/>
      <c r="V29" s="65"/>
      <c r="W29" s="171"/>
      <c r="X29" s="65"/>
      <c r="Y29" s="171"/>
      <c r="Z29" s="65"/>
      <c r="AA29" s="171"/>
      <c r="AB29" s="65"/>
      <c r="AC29" s="3"/>
      <c r="AD29" s="3"/>
      <c r="AE29" s="3"/>
    </row>
    <row r="30" spans="1:31" s="1" customFormat="1" x14ac:dyDescent="0.4">
      <c r="A30" s="9"/>
      <c r="B30" s="7"/>
      <c r="C30" s="7"/>
      <c r="D30" s="6"/>
      <c r="E30" s="61"/>
      <c r="F30" s="64"/>
      <c r="G30" s="61"/>
      <c r="H30" s="64"/>
      <c r="I30" s="61"/>
      <c r="J30" s="64"/>
      <c r="K30" s="171"/>
      <c r="L30" s="65"/>
      <c r="M30" s="171"/>
      <c r="N30" s="65"/>
      <c r="O30" s="171"/>
      <c r="P30" s="65"/>
      <c r="Q30" s="171"/>
      <c r="R30" s="65"/>
      <c r="S30" s="171"/>
      <c r="T30" s="65"/>
      <c r="U30" s="171"/>
      <c r="V30" s="65"/>
      <c r="W30" s="171"/>
      <c r="X30" s="65"/>
      <c r="Y30" s="171"/>
      <c r="Z30" s="65"/>
      <c r="AA30" s="171"/>
      <c r="AB30" s="65"/>
      <c r="AC30" s="3"/>
      <c r="AD30" s="3"/>
      <c r="AE30" s="3"/>
    </row>
    <row r="31" spans="1:31" s="1" customFormat="1" x14ac:dyDescent="0.4">
      <c r="A31" s="8"/>
      <c r="B31" s="7"/>
      <c r="C31" s="7"/>
      <c r="D31" s="6"/>
      <c r="E31" s="159"/>
      <c r="F31" s="135"/>
      <c r="G31" s="159"/>
      <c r="H31" s="135"/>
      <c r="I31" s="159"/>
      <c r="J31" s="135"/>
      <c r="K31" s="172"/>
      <c r="L31" s="143"/>
      <c r="M31" s="172"/>
      <c r="N31" s="143"/>
      <c r="O31" s="172"/>
      <c r="P31" s="143"/>
      <c r="Q31" s="172"/>
      <c r="R31" s="143"/>
      <c r="S31" s="172"/>
      <c r="T31" s="143"/>
      <c r="U31" s="172"/>
      <c r="V31" s="143"/>
      <c r="W31" s="172"/>
      <c r="X31" s="143"/>
      <c r="Y31" s="172"/>
      <c r="Z31" s="143"/>
      <c r="AA31" s="172"/>
      <c r="AB31" s="143"/>
      <c r="AC31" s="3"/>
      <c r="AD31" s="3"/>
      <c r="AE31" s="3"/>
    </row>
    <row r="32" spans="1:31" x14ac:dyDescent="0.4">
      <c r="A32" s="9"/>
      <c r="B32" s="7"/>
      <c r="C32" s="7"/>
      <c r="D32" s="6"/>
      <c r="E32" s="61"/>
      <c r="F32" s="64"/>
      <c r="G32" s="61"/>
      <c r="H32" s="64"/>
      <c r="I32" s="61"/>
      <c r="J32" s="64"/>
      <c r="W32" s="171"/>
      <c r="X32" s="65"/>
      <c r="Y32" s="171"/>
      <c r="Z32" s="65"/>
      <c r="AA32" s="171"/>
      <c r="AB32" s="65"/>
      <c r="AC32" s="3"/>
      <c r="AD32" s="3"/>
      <c r="AE32" s="3"/>
    </row>
    <row r="33" spans="1:22" ht="15" x14ac:dyDescent="0.4">
      <c r="A33" s="4"/>
      <c r="B33" s="7"/>
      <c r="C33" s="7"/>
      <c r="D33" s="6"/>
      <c r="E33" s="160"/>
      <c r="F33" s="136"/>
      <c r="G33" s="160"/>
      <c r="H33" s="136"/>
      <c r="I33" s="160"/>
      <c r="J33" s="136"/>
      <c r="K33" s="173"/>
      <c r="L33" s="144"/>
      <c r="M33" s="173"/>
      <c r="N33" s="144"/>
      <c r="O33" s="173"/>
      <c r="P33" s="144"/>
      <c r="Q33" s="173"/>
      <c r="R33" s="144"/>
      <c r="S33" s="173"/>
      <c r="T33" s="144"/>
      <c r="U33" s="173"/>
      <c r="V33" s="144"/>
    </row>
    <row r="34" spans="1:22" x14ac:dyDescent="0.4">
      <c r="B34" s="71"/>
      <c r="C34" s="71"/>
      <c r="D34" s="19"/>
    </row>
  </sheetData>
  <sortState xmlns:xlrd2="http://schemas.microsoft.com/office/spreadsheetml/2017/richdata2" ref="A5:AE19">
    <sortCondition descending="1" ref="E5:E19"/>
  </sortState>
  <mergeCells count="18">
    <mergeCell ref="AA3:AB3"/>
    <mergeCell ref="E3:F3"/>
    <mergeCell ref="G3:H3"/>
    <mergeCell ref="I3:J3"/>
    <mergeCell ref="K3:L3"/>
    <mergeCell ref="M3:N3"/>
    <mergeCell ref="O3:P3"/>
    <mergeCell ref="Q3:R3"/>
    <mergeCell ref="S3:T3"/>
    <mergeCell ref="U3:V3"/>
    <mergeCell ref="W3:X3"/>
    <mergeCell ref="Y3:Z3"/>
    <mergeCell ref="A1:AE1"/>
    <mergeCell ref="E2:J2"/>
    <mergeCell ref="K2:P2"/>
    <mergeCell ref="Q2:V2"/>
    <mergeCell ref="W2:AB2"/>
    <mergeCell ref="AC2:AE2"/>
  </mergeCells>
  <conditionalFormatting sqref="AB5:AB19">
    <cfRule type="containsText" priority="4" stopIfTrue="1" operator="containsText" text="AA">
      <formula>NOT(ISERROR(SEARCH("AA",AB5)))</formula>
    </cfRule>
    <cfRule type="containsText" dxfId="438" priority="5" stopIfTrue="1" operator="containsText" text="A">
      <formula>NOT(ISERROR(SEARCH("A",AB5)))</formula>
    </cfRule>
  </conditionalFormatting>
  <conditionalFormatting sqref="AC5:AE19">
    <cfRule type="aboveAverage" dxfId="437" priority="28" stopIfTrue="1"/>
  </conditionalFormatting>
  <conditionalFormatting sqref="W5:W19">
    <cfRule type="aboveAverage" dxfId="436" priority="29" stopIfTrue="1"/>
  </conditionalFormatting>
  <conditionalFormatting sqref="Y5:Y19">
    <cfRule type="aboveAverage" dxfId="435" priority="30" stopIfTrue="1"/>
  </conditionalFormatting>
  <conditionalFormatting sqref="AA5:AA19">
    <cfRule type="aboveAverage" dxfId="434" priority="31" stopIfTrue="1"/>
  </conditionalFormatting>
  <conditionalFormatting sqref="Q5:Q19">
    <cfRule type="aboveAverage" dxfId="433" priority="32" stopIfTrue="1"/>
  </conditionalFormatting>
  <conditionalFormatting sqref="S5:S19">
    <cfRule type="aboveAverage" dxfId="432" priority="33" stopIfTrue="1"/>
  </conditionalFormatting>
  <conditionalFormatting sqref="U5:U19">
    <cfRule type="aboveAverage" dxfId="431" priority="34" stopIfTrue="1"/>
  </conditionalFormatting>
  <conditionalFormatting sqref="K5:K19">
    <cfRule type="aboveAverage" dxfId="430" priority="35" stopIfTrue="1"/>
  </conditionalFormatting>
  <conditionalFormatting sqref="M5:M19">
    <cfRule type="aboveAverage" dxfId="429" priority="36" stopIfTrue="1"/>
  </conditionalFormatting>
  <conditionalFormatting sqref="O5:O19">
    <cfRule type="aboveAverage" dxfId="428" priority="37" stopIfTrue="1"/>
  </conditionalFormatting>
  <conditionalFormatting sqref="E5:E19">
    <cfRule type="aboveAverage" dxfId="427" priority="38" stopIfTrue="1"/>
  </conditionalFormatting>
  <conditionalFormatting sqref="G5:G19">
    <cfRule type="aboveAverage" dxfId="426" priority="39" stopIfTrue="1"/>
  </conditionalFormatting>
  <conditionalFormatting sqref="I5:I19">
    <cfRule type="aboveAverage" dxfId="425" priority="40" stopIfTrue="1"/>
  </conditionalFormatting>
  <conditionalFormatting sqref="F5:F19">
    <cfRule type="containsText" priority="26" stopIfTrue="1" operator="containsText" text="AA">
      <formula>NOT(ISERROR(SEARCH("AA",F5)))</formula>
    </cfRule>
    <cfRule type="containsText" dxfId="424" priority="27" stopIfTrue="1" operator="containsText" text="A">
      <formula>NOT(ISERROR(SEARCH("A",F5)))</formula>
    </cfRule>
  </conditionalFormatting>
  <conditionalFormatting sqref="H5:H19">
    <cfRule type="containsText" priority="24" stopIfTrue="1" operator="containsText" text="AA">
      <formula>NOT(ISERROR(SEARCH("AA",H5)))</formula>
    </cfRule>
    <cfRule type="containsText" dxfId="423" priority="25" stopIfTrue="1" operator="containsText" text="A">
      <formula>NOT(ISERROR(SEARCH("A",H5)))</formula>
    </cfRule>
  </conditionalFormatting>
  <conditionalFormatting sqref="J5:J19">
    <cfRule type="containsText" priority="22" stopIfTrue="1" operator="containsText" text="AA">
      <formula>NOT(ISERROR(SEARCH("AA",J5)))</formula>
    </cfRule>
    <cfRule type="containsText" dxfId="422" priority="23" stopIfTrue="1" operator="containsText" text="A">
      <formula>NOT(ISERROR(SEARCH("A",J5)))</formula>
    </cfRule>
  </conditionalFormatting>
  <conditionalFormatting sqref="L5:L19">
    <cfRule type="containsText" priority="20" stopIfTrue="1" operator="containsText" text="AA">
      <formula>NOT(ISERROR(SEARCH("AA",L5)))</formula>
    </cfRule>
    <cfRule type="containsText" dxfId="421" priority="21" stopIfTrue="1" operator="containsText" text="A">
      <formula>NOT(ISERROR(SEARCH("A",L5)))</formula>
    </cfRule>
  </conditionalFormatting>
  <conditionalFormatting sqref="N5:N19">
    <cfRule type="containsText" priority="18" stopIfTrue="1" operator="containsText" text="AA">
      <formula>NOT(ISERROR(SEARCH("AA",N5)))</formula>
    </cfRule>
    <cfRule type="containsText" dxfId="420" priority="19" stopIfTrue="1" operator="containsText" text="A">
      <formula>NOT(ISERROR(SEARCH("A",N5)))</formula>
    </cfRule>
  </conditionalFormatting>
  <conditionalFormatting sqref="P5:P19">
    <cfRule type="containsText" priority="16" stopIfTrue="1" operator="containsText" text="AA">
      <formula>NOT(ISERROR(SEARCH("AA",P5)))</formula>
    </cfRule>
    <cfRule type="containsText" dxfId="419" priority="17" stopIfTrue="1" operator="containsText" text="A">
      <formula>NOT(ISERROR(SEARCH("A",P5)))</formula>
    </cfRule>
  </conditionalFormatting>
  <conditionalFormatting sqref="R5:R19">
    <cfRule type="containsText" priority="14" stopIfTrue="1" operator="containsText" text="AA">
      <formula>NOT(ISERROR(SEARCH("AA",R5)))</formula>
    </cfRule>
    <cfRule type="containsText" dxfId="418" priority="15" stopIfTrue="1" operator="containsText" text="A">
      <formula>NOT(ISERROR(SEARCH("A",R5)))</formula>
    </cfRule>
  </conditionalFormatting>
  <conditionalFormatting sqref="T5:T19">
    <cfRule type="containsText" priority="12" stopIfTrue="1" operator="containsText" text="AA">
      <formula>NOT(ISERROR(SEARCH("AA",T5)))</formula>
    </cfRule>
    <cfRule type="containsText" dxfId="417" priority="13" stopIfTrue="1" operator="containsText" text="A">
      <formula>NOT(ISERROR(SEARCH("A",T5)))</formula>
    </cfRule>
  </conditionalFormatting>
  <conditionalFormatting sqref="V5:V19">
    <cfRule type="containsText" priority="10" stopIfTrue="1" operator="containsText" text="AA">
      <formula>NOT(ISERROR(SEARCH("AA",V5)))</formula>
    </cfRule>
    <cfRule type="containsText" dxfId="416" priority="11" stopIfTrue="1" operator="containsText" text="A">
      <formula>NOT(ISERROR(SEARCH("A",V5)))</formula>
    </cfRule>
  </conditionalFormatting>
  <conditionalFormatting sqref="X5:X19">
    <cfRule type="containsText" priority="8" stopIfTrue="1" operator="containsText" text="AA">
      <formula>NOT(ISERROR(SEARCH("AA",X5)))</formula>
    </cfRule>
    <cfRule type="containsText" dxfId="415" priority="9" stopIfTrue="1" operator="containsText" text="A">
      <formula>NOT(ISERROR(SEARCH("A",X5)))</formula>
    </cfRule>
  </conditionalFormatting>
  <conditionalFormatting sqref="Z5:Z19">
    <cfRule type="containsText" priority="6" stopIfTrue="1" operator="containsText" text="AA">
      <formula>NOT(ISERROR(SEARCH("AA",Z5)))</formula>
    </cfRule>
    <cfRule type="containsText" dxfId="414" priority="7" stopIfTrue="1" operator="containsText" text="A">
      <formula>NOT(ISERROR(SEARCH("A",Z5)))</formula>
    </cfRule>
  </conditionalFormatting>
  <conditionalFormatting sqref="E5:AE19">
    <cfRule type="expression" dxfId="413" priority="41">
      <formula>MOD(ROW(),2)=0</formula>
    </cfRule>
  </conditionalFormatting>
  <conditionalFormatting sqref="D5:D19">
    <cfRule type="expression" dxfId="412" priority="2">
      <formula>MOD(ROW(),2)=0</formula>
    </cfRule>
  </conditionalFormatting>
  <conditionalFormatting sqref="A5:C19">
    <cfRule type="expression" dxfId="411" priority="1">
      <formula>MOD(ROW(),2)=0</formula>
    </cfRule>
  </conditionalFormatting>
  <pageMargins left="0.5" right="0.5" top="0.5" bottom="0.5" header="0.3" footer="0.3"/>
  <pageSetup paperSize="5" scale="89"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6" tint="0.59999389629810485"/>
    <pageSetUpPr fitToPage="1"/>
  </sheetPr>
  <dimension ref="A1:AE41"/>
  <sheetViews>
    <sheetView zoomScaleNormal="100" workbookViewId="0">
      <pane ySplit="4" topLeftCell="A5" activePane="bottomLeft" state="frozen"/>
      <selection activeCell="W24" sqref="W24"/>
      <selection pane="bottomLeft" activeCell="A25" sqref="A5:XFD25"/>
    </sheetView>
  </sheetViews>
  <sheetFormatPr defaultRowHeight="13.15" x14ac:dyDescent="0.4"/>
  <cols>
    <col min="1" max="1" width="25.59765625" customWidth="1"/>
    <col min="2" max="3" width="10.59765625" style="65" customWidth="1"/>
    <col min="4" max="4" width="9.796875" style="1" hidden="1" customWidth="1"/>
    <col min="5" max="5" width="5.19921875" style="161" customWidth="1"/>
    <col min="6" max="6" width="5.19921875" style="11" customWidth="1"/>
    <col min="7" max="7" width="5.19921875" style="161" customWidth="1"/>
    <col min="8" max="8" width="5.19921875" style="11" customWidth="1"/>
    <col min="9" max="9" width="5.19921875" style="161" customWidth="1"/>
    <col min="10" max="10" width="5.19921875" style="11" customWidth="1"/>
    <col min="11" max="11" width="5.19921875" style="171" customWidth="1"/>
    <col min="12" max="12" width="5.19921875" style="65" customWidth="1"/>
    <col min="13" max="13" width="5.19921875" style="171" customWidth="1"/>
    <col min="14" max="14" width="5.19921875" style="65" customWidth="1"/>
    <col min="15" max="15" width="5.19921875" style="171" customWidth="1"/>
    <col min="16" max="16" width="5.19921875" style="65" customWidth="1"/>
    <col min="17" max="17" width="5.19921875" style="171" customWidth="1"/>
    <col min="18" max="18" width="5.19921875" style="65" customWidth="1"/>
    <col min="19" max="19" width="5.19921875" style="171" customWidth="1"/>
    <col min="20" max="20" width="5.19921875" style="65" customWidth="1"/>
    <col min="21" max="21" width="5.19921875" style="171" customWidth="1"/>
    <col min="22" max="22" width="5.19921875" style="65" customWidth="1"/>
    <col min="23" max="23" width="5.19921875" style="183" customWidth="1"/>
    <col min="24" max="24" width="5.19921875" style="152" customWidth="1"/>
    <col min="25" max="25" width="5.19921875" style="183" customWidth="1"/>
    <col min="26" max="26" width="5.19921875" style="152" customWidth="1"/>
    <col min="27" max="27" width="5.19921875" style="183" customWidth="1"/>
    <col min="28" max="28" width="5.19921875" style="152" customWidth="1"/>
    <col min="29" max="31" width="5.19921875" style="2" customWidth="1"/>
  </cols>
  <sheetData>
    <row r="1" spans="1:31" ht="30" customHeight="1" thickBot="1" x14ac:dyDescent="0.45">
      <c r="A1" s="709" t="s">
        <v>658</v>
      </c>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row>
    <row r="2" spans="1:31" ht="40.049999999999997" customHeight="1" x14ac:dyDescent="0.4">
      <c r="A2" s="30" t="s">
        <v>630</v>
      </c>
      <c r="B2" s="532" t="s">
        <v>626</v>
      </c>
      <c r="C2" s="532" t="s">
        <v>627</v>
      </c>
      <c r="D2" s="29"/>
      <c r="E2" s="712" t="s">
        <v>62</v>
      </c>
      <c r="F2" s="713"/>
      <c r="G2" s="713"/>
      <c r="H2" s="713"/>
      <c r="I2" s="713"/>
      <c r="J2" s="714"/>
      <c r="K2" s="712" t="s">
        <v>63</v>
      </c>
      <c r="L2" s="713"/>
      <c r="M2" s="713"/>
      <c r="N2" s="713"/>
      <c r="O2" s="713"/>
      <c r="P2" s="714"/>
      <c r="Q2" s="712" t="s">
        <v>64</v>
      </c>
      <c r="R2" s="713"/>
      <c r="S2" s="713"/>
      <c r="T2" s="713"/>
      <c r="U2" s="713"/>
      <c r="V2" s="714"/>
      <c r="W2" s="712" t="s">
        <v>65</v>
      </c>
      <c r="X2" s="713"/>
      <c r="Y2" s="713"/>
      <c r="Z2" s="713"/>
      <c r="AA2" s="713"/>
      <c r="AB2" s="714"/>
      <c r="AC2" s="710" t="s">
        <v>97</v>
      </c>
      <c r="AD2" s="711"/>
      <c r="AE2" s="711"/>
    </row>
    <row r="3" spans="1:31" ht="20.2" customHeight="1" x14ac:dyDescent="0.4">
      <c r="A3" s="82"/>
      <c r="B3" s="539"/>
      <c r="C3" s="539"/>
      <c r="D3" s="81"/>
      <c r="E3" s="718" t="s">
        <v>94</v>
      </c>
      <c r="F3" s="716"/>
      <c r="G3" s="716" t="s">
        <v>95</v>
      </c>
      <c r="H3" s="716"/>
      <c r="I3" s="716" t="s">
        <v>96</v>
      </c>
      <c r="J3" s="717"/>
      <c r="K3" s="716" t="s">
        <v>94</v>
      </c>
      <c r="L3" s="716"/>
      <c r="M3" s="716" t="s">
        <v>95</v>
      </c>
      <c r="N3" s="716"/>
      <c r="O3" s="716" t="s">
        <v>96</v>
      </c>
      <c r="P3" s="716"/>
      <c r="Q3" s="718" t="s">
        <v>94</v>
      </c>
      <c r="R3" s="716"/>
      <c r="S3" s="716" t="s">
        <v>95</v>
      </c>
      <c r="T3" s="716"/>
      <c r="U3" s="716" t="s">
        <v>96</v>
      </c>
      <c r="V3" s="717"/>
      <c r="W3" s="716" t="s">
        <v>94</v>
      </c>
      <c r="X3" s="716"/>
      <c r="Y3" s="716" t="s">
        <v>95</v>
      </c>
      <c r="Z3" s="716"/>
      <c r="AA3" s="716" t="s">
        <v>96</v>
      </c>
      <c r="AB3" s="716"/>
      <c r="AC3" s="95" t="s">
        <v>94</v>
      </c>
      <c r="AD3" s="88" t="s">
        <v>95</v>
      </c>
      <c r="AE3" s="88" t="s">
        <v>96</v>
      </c>
    </row>
    <row r="4" spans="1:31" ht="40.049999999999997" hidden="1" customHeight="1" x14ac:dyDescent="0.4">
      <c r="A4" s="82" t="s">
        <v>51</v>
      </c>
      <c r="B4" s="539" t="s">
        <v>92</v>
      </c>
      <c r="C4" s="539" t="s">
        <v>93</v>
      </c>
      <c r="D4" s="81"/>
      <c r="E4" s="194" t="s">
        <v>105</v>
      </c>
      <c r="F4" s="197" t="s">
        <v>108</v>
      </c>
      <c r="G4" s="193" t="s">
        <v>106</v>
      </c>
      <c r="H4" s="197" t="s">
        <v>109</v>
      </c>
      <c r="I4" s="193" t="s">
        <v>107</v>
      </c>
      <c r="J4" s="201" t="s">
        <v>110</v>
      </c>
      <c r="K4" s="193" t="s">
        <v>178</v>
      </c>
      <c r="L4" s="197" t="s">
        <v>179</v>
      </c>
      <c r="M4" s="193" t="s">
        <v>180</v>
      </c>
      <c r="N4" s="197" t="s">
        <v>181</v>
      </c>
      <c r="O4" s="193" t="s">
        <v>182</v>
      </c>
      <c r="P4" s="197" t="s">
        <v>183</v>
      </c>
      <c r="Q4" s="194" t="s">
        <v>111</v>
      </c>
      <c r="R4" s="197" t="s">
        <v>112</v>
      </c>
      <c r="S4" s="193" t="s">
        <v>113</v>
      </c>
      <c r="T4" s="197" t="s">
        <v>114</v>
      </c>
      <c r="U4" s="193" t="s">
        <v>115</v>
      </c>
      <c r="V4" s="201" t="s">
        <v>116</v>
      </c>
      <c r="W4" s="193" t="s">
        <v>117</v>
      </c>
      <c r="X4" s="197" t="s">
        <v>118</v>
      </c>
      <c r="Y4" s="193" t="s">
        <v>119</v>
      </c>
      <c r="Z4" s="197" t="s">
        <v>120</v>
      </c>
      <c r="AA4" s="193" t="s">
        <v>121</v>
      </c>
      <c r="AB4" s="197" t="s">
        <v>122</v>
      </c>
      <c r="AC4" s="95" t="s">
        <v>123</v>
      </c>
      <c r="AD4" s="88" t="s">
        <v>124</v>
      </c>
      <c r="AE4" s="88" t="s">
        <v>125</v>
      </c>
    </row>
    <row r="5" spans="1:31" ht="12.75" x14ac:dyDescent="0.35">
      <c r="A5" s="272" t="str">
        <f t="shared" ref="A5:A25" si="0">VLOOKUP(D5,VL_2020,2,FALSE)</f>
        <v xml:space="preserve">Dyna-Gro D50VC09 </v>
      </c>
      <c r="B5" s="557" t="str">
        <f t="shared" ref="B5:B25" si="1">VLOOKUP(D5,VL_2020,3,FALSE)</f>
        <v>RR</v>
      </c>
      <c r="C5" s="557" t="str">
        <f t="shared" ref="C5:C25" si="2">VLOOKUP(D5,VL_2020,4,FALSE)</f>
        <v>VT2P</v>
      </c>
      <c r="D5" s="514" t="s">
        <v>316</v>
      </c>
      <c r="E5" s="333">
        <v>183.89</v>
      </c>
      <c r="F5" s="137" t="s">
        <v>103</v>
      </c>
      <c r="G5" s="334">
        <v>177.53</v>
      </c>
      <c r="H5" s="137" t="s">
        <v>103</v>
      </c>
      <c r="I5" s="334"/>
      <c r="J5" s="137"/>
      <c r="K5" s="335">
        <v>20.113299999999999</v>
      </c>
      <c r="L5" s="137" t="s">
        <v>103</v>
      </c>
      <c r="M5" s="336">
        <v>18.6967</v>
      </c>
      <c r="N5" s="137" t="s">
        <v>103</v>
      </c>
      <c r="O5" s="336"/>
      <c r="P5" s="137"/>
      <c r="Q5" s="333">
        <v>89.333299999999994</v>
      </c>
      <c r="R5" s="137" t="s">
        <v>103</v>
      </c>
      <c r="S5" s="334">
        <v>92.166700000000006</v>
      </c>
      <c r="T5" s="137" t="s">
        <v>103</v>
      </c>
      <c r="U5" s="334"/>
      <c r="V5" s="137"/>
      <c r="W5" s="333">
        <v>37.333300000000001</v>
      </c>
      <c r="X5" s="137" t="s">
        <v>103</v>
      </c>
      <c r="Y5" s="334">
        <v>37.333300000000001</v>
      </c>
      <c r="Z5" s="137" t="s">
        <v>103</v>
      </c>
      <c r="AA5" s="334"/>
      <c r="AB5" s="137"/>
      <c r="AC5" s="85">
        <v>0</v>
      </c>
      <c r="AD5" s="86">
        <v>0</v>
      </c>
      <c r="AE5" s="86"/>
    </row>
    <row r="6" spans="1:31" ht="12.75" x14ac:dyDescent="0.35">
      <c r="A6" s="513" t="str">
        <f t="shared" si="0"/>
        <v>Warren Seed DS 5018**</v>
      </c>
      <c r="B6" s="528" t="str">
        <f t="shared" si="1"/>
        <v>RR, LL </v>
      </c>
      <c r="C6" s="528" t="str">
        <f t="shared" si="2"/>
        <v>HX1,YGCB</v>
      </c>
      <c r="D6" s="280" t="s">
        <v>228</v>
      </c>
      <c r="E6" s="281">
        <v>177.98</v>
      </c>
      <c r="F6" s="282" t="s">
        <v>103</v>
      </c>
      <c r="G6" s="283">
        <v>176.12</v>
      </c>
      <c r="H6" s="282" t="s">
        <v>103</v>
      </c>
      <c r="I6" s="283">
        <v>170.01</v>
      </c>
      <c r="J6" s="282" t="s">
        <v>103</v>
      </c>
      <c r="K6" s="298">
        <v>20.216699999999999</v>
      </c>
      <c r="L6" s="282" t="s">
        <v>103</v>
      </c>
      <c r="M6" s="301">
        <v>18.1783</v>
      </c>
      <c r="N6" s="282" t="s">
        <v>103</v>
      </c>
      <c r="O6" s="301">
        <v>17.371099999999998</v>
      </c>
      <c r="P6" s="282" t="s">
        <v>103</v>
      </c>
      <c r="Q6" s="281">
        <v>92</v>
      </c>
      <c r="R6" s="282" t="s">
        <v>103</v>
      </c>
      <c r="S6" s="283">
        <v>92.833299999999994</v>
      </c>
      <c r="T6" s="282" t="s">
        <v>103</v>
      </c>
      <c r="U6" s="283">
        <v>95.222200000000001</v>
      </c>
      <c r="V6" s="282" t="s">
        <v>103</v>
      </c>
      <c r="W6" s="281">
        <v>39</v>
      </c>
      <c r="X6" s="282" t="s">
        <v>103</v>
      </c>
      <c r="Y6" s="283">
        <v>39</v>
      </c>
      <c r="Z6" s="282" t="s">
        <v>103</v>
      </c>
      <c r="AA6" s="283">
        <v>38.333300000000001</v>
      </c>
      <c r="AB6" s="282" t="s">
        <v>103</v>
      </c>
      <c r="AC6" s="285">
        <v>0</v>
      </c>
      <c r="AD6" s="286">
        <v>0</v>
      </c>
      <c r="AE6" s="286">
        <v>0</v>
      </c>
    </row>
    <row r="7" spans="1:31" ht="12.75" x14ac:dyDescent="0.35">
      <c r="A7" s="513" t="str">
        <f t="shared" si="0"/>
        <v>Progeny 2008 VT2P</v>
      </c>
      <c r="B7" s="528" t="str">
        <f t="shared" si="1"/>
        <v>RR</v>
      </c>
      <c r="C7" s="528" t="str">
        <f t="shared" si="2"/>
        <v>VT2P</v>
      </c>
      <c r="D7" s="48" t="s">
        <v>516</v>
      </c>
      <c r="E7" s="281">
        <v>170.26</v>
      </c>
      <c r="F7" s="282" t="s">
        <v>103</v>
      </c>
      <c r="G7" s="283"/>
      <c r="H7" s="282"/>
      <c r="I7" s="283"/>
      <c r="J7" s="282"/>
      <c r="K7" s="298">
        <v>18.38</v>
      </c>
      <c r="L7" s="282" t="s">
        <v>103</v>
      </c>
      <c r="M7" s="301"/>
      <c r="N7" s="282"/>
      <c r="O7" s="301"/>
      <c r="P7" s="282"/>
      <c r="Q7" s="281">
        <v>80.333299999999994</v>
      </c>
      <c r="R7" s="282" t="s">
        <v>103</v>
      </c>
      <c r="S7" s="283"/>
      <c r="T7" s="282"/>
      <c r="U7" s="283"/>
      <c r="V7" s="282"/>
      <c r="W7" s="281">
        <v>33.333300000000001</v>
      </c>
      <c r="X7" s="282" t="s">
        <v>103</v>
      </c>
      <c r="Y7" s="283"/>
      <c r="Z7" s="282"/>
      <c r="AA7" s="283"/>
      <c r="AB7" s="282"/>
      <c r="AC7" s="285">
        <v>0</v>
      </c>
      <c r="AD7" s="286"/>
      <c r="AE7" s="286"/>
    </row>
    <row r="8" spans="1:31" ht="12.75" x14ac:dyDescent="0.35">
      <c r="A8" s="47" t="str">
        <f t="shared" si="0"/>
        <v xml:space="preserve">Dekalb DKC62-70 </v>
      </c>
      <c r="B8" s="529" t="str">
        <f t="shared" si="1"/>
        <v>RR</v>
      </c>
      <c r="C8" s="529" t="str">
        <f t="shared" si="2"/>
        <v>VT2P</v>
      </c>
      <c r="D8" s="280" t="s">
        <v>314</v>
      </c>
      <c r="E8" s="125">
        <v>168.18</v>
      </c>
      <c r="F8" s="126" t="s">
        <v>103</v>
      </c>
      <c r="G8" s="128">
        <v>166.5</v>
      </c>
      <c r="H8" s="126" t="s">
        <v>103</v>
      </c>
      <c r="I8" s="128"/>
      <c r="J8" s="126"/>
      <c r="K8" s="302">
        <v>20.93</v>
      </c>
      <c r="L8" s="126" t="s">
        <v>103</v>
      </c>
      <c r="M8" s="307">
        <v>20.148299999999999</v>
      </c>
      <c r="N8" s="126" t="s">
        <v>103</v>
      </c>
      <c r="O8" s="307"/>
      <c r="P8" s="126"/>
      <c r="Q8" s="125">
        <v>87.666700000000006</v>
      </c>
      <c r="R8" s="126" t="s">
        <v>103</v>
      </c>
      <c r="S8" s="128">
        <v>91.166700000000006</v>
      </c>
      <c r="T8" s="126" t="s">
        <v>103</v>
      </c>
      <c r="U8" s="128"/>
      <c r="V8" s="126"/>
      <c r="W8" s="125">
        <v>38.333300000000001</v>
      </c>
      <c r="X8" s="126" t="s">
        <v>103</v>
      </c>
      <c r="Y8" s="128">
        <v>39</v>
      </c>
      <c r="Z8" s="126" t="s">
        <v>103</v>
      </c>
      <c r="AA8" s="128"/>
      <c r="AB8" s="126"/>
      <c r="AC8" s="62">
        <v>0</v>
      </c>
      <c r="AD8" s="46">
        <v>0</v>
      </c>
      <c r="AE8" s="46"/>
    </row>
    <row r="9" spans="1:31" ht="12.75" x14ac:dyDescent="0.35">
      <c r="A9" s="47" t="str">
        <f t="shared" si="0"/>
        <v xml:space="preserve">Warren Seed DS 4878* </v>
      </c>
      <c r="B9" s="529" t="str">
        <f t="shared" si="1"/>
        <v>RR, LL</v>
      </c>
      <c r="C9" s="529" t="str">
        <f t="shared" si="2"/>
        <v>HX1,YGCB</v>
      </c>
      <c r="D9" s="280" t="s">
        <v>317</v>
      </c>
      <c r="E9" s="281">
        <v>165.35</v>
      </c>
      <c r="F9" s="282" t="s">
        <v>103</v>
      </c>
      <c r="G9" s="283">
        <v>167.14</v>
      </c>
      <c r="H9" s="282" t="s">
        <v>103</v>
      </c>
      <c r="I9" s="283"/>
      <c r="J9" s="282"/>
      <c r="K9" s="298">
        <v>22.0867</v>
      </c>
      <c r="L9" s="282" t="s">
        <v>103</v>
      </c>
      <c r="M9" s="301">
        <v>19.438300000000002</v>
      </c>
      <c r="N9" s="282" t="s">
        <v>103</v>
      </c>
      <c r="O9" s="301"/>
      <c r="P9" s="282"/>
      <c r="Q9" s="281">
        <v>87.333299999999994</v>
      </c>
      <c r="R9" s="282" t="s">
        <v>103</v>
      </c>
      <c r="S9" s="283">
        <v>91.666700000000006</v>
      </c>
      <c r="T9" s="282" t="s">
        <v>103</v>
      </c>
      <c r="U9" s="283"/>
      <c r="V9" s="282"/>
      <c r="W9" s="281">
        <v>36.666699999999999</v>
      </c>
      <c r="X9" s="282" t="s">
        <v>103</v>
      </c>
      <c r="Y9" s="283">
        <v>35.333300000000001</v>
      </c>
      <c r="Z9" s="282" t="s">
        <v>103</v>
      </c>
      <c r="AA9" s="283"/>
      <c r="AB9" s="282"/>
      <c r="AC9" s="285">
        <v>0</v>
      </c>
      <c r="AD9" s="286">
        <v>0</v>
      </c>
      <c r="AE9" s="286"/>
    </row>
    <row r="10" spans="1:31" ht="12.75" x14ac:dyDescent="0.35">
      <c r="A10" s="47" t="str">
        <f t="shared" si="0"/>
        <v xml:space="preserve">Dyna-Gro D53TC23 </v>
      </c>
      <c r="B10" s="529" t="str">
        <f t="shared" si="1"/>
        <v>RR</v>
      </c>
      <c r="C10" s="529" t="str">
        <f t="shared" si="2"/>
        <v>TRE</v>
      </c>
      <c r="D10" s="48" t="s">
        <v>522</v>
      </c>
      <c r="E10" s="281">
        <v>159.5</v>
      </c>
      <c r="F10" s="282" t="s">
        <v>103</v>
      </c>
      <c r="G10" s="283"/>
      <c r="H10" s="282"/>
      <c r="I10" s="283"/>
      <c r="J10" s="282"/>
      <c r="K10" s="298">
        <v>18.826699999999999</v>
      </c>
      <c r="L10" s="282" t="s">
        <v>103</v>
      </c>
      <c r="M10" s="301"/>
      <c r="N10" s="282"/>
      <c r="O10" s="301"/>
      <c r="P10" s="282"/>
      <c r="Q10" s="281">
        <v>83</v>
      </c>
      <c r="R10" s="282" t="s">
        <v>103</v>
      </c>
      <c r="S10" s="283"/>
      <c r="T10" s="282"/>
      <c r="U10" s="283"/>
      <c r="V10" s="282"/>
      <c r="W10" s="281">
        <v>32</v>
      </c>
      <c r="X10" s="282" t="s">
        <v>103</v>
      </c>
      <c r="Y10" s="283"/>
      <c r="Z10" s="282"/>
      <c r="AA10" s="283"/>
      <c r="AB10" s="282"/>
      <c r="AC10" s="285">
        <v>0</v>
      </c>
      <c r="AD10" s="286"/>
      <c r="AE10" s="286"/>
    </row>
    <row r="11" spans="1:31" ht="12.75" x14ac:dyDescent="0.35">
      <c r="A11" s="280" t="str">
        <f t="shared" si="0"/>
        <v xml:space="preserve">Warren Seed DS 5250* </v>
      </c>
      <c r="B11" s="530" t="str">
        <f t="shared" si="1"/>
        <v>RR, LL</v>
      </c>
      <c r="C11" s="530" t="str">
        <f t="shared" si="2"/>
        <v>HX1,YGCB</v>
      </c>
      <c r="D11" s="280" t="s">
        <v>318</v>
      </c>
      <c r="E11" s="281">
        <v>152.16999999999999</v>
      </c>
      <c r="F11" s="282" t="s">
        <v>103</v>
      </c>
      <c r="G11" s="283">
        <v>166.28</v>
      </c>
      <c r="H11" s="282" t="s">
        <v>103</v>
      </c>
      <c r="I11" s="283"/>
      <c r="J11" s="282"/>
      <c r="K11" s="298">
        <v>19.916699999999999</v>
      </c>
      <c r="L11" s="282" t="s">
        <v>103</v>
      </c>
      <c r="M11" s="301">
        <v>18.559999999999999</v>
      </c>
      <c r="N11" s="282" t="s">
        <v>103</v>
      </c>
      <c r="O11" s="301"/>
      <c r="P11" s="282"/>
      <c r="Q11" s="281">
        <v>86.666700000000006</v>
      </c>
      <c r="R11" s="282" t="s">
        <v>103</v>
      </c>
      <c r="S11" s="283">
        <v>93.666700000000006</v>
      </c>
      <c r="T11" s="282" t="s">
        <v>103</v>
      </c>
      <c r="U11" s="283"/>
      <c r="V11" s="282"/>
      <c r="W11" s="281">
        <v>38.333300000000001</v>
      </c>
      <c r="X11" s="282" t="s">
        <v>103</v>
      </c>
      <c r="Y11" s="283">
        <v>38.333300000000001</v>
      </c>
      <c r="Z11" s="282" t="s">
        <v>103</v>
      </c>
      <c r="AA11" s="283"/>
      <c r="AB11" s="282"/>
      <c r="AC11" s="285">
        <v>0</v>
      </c>
      <c r="AD11" s="286">
        <v>0</v>
      </c>
      <c r="AE11" s="286"/>
    </row>
    <row r="12" spans="1:31" ht="12.75" x14ac:dyDescent="0.35">
      <c r="A12" s="280" t="str">
        <f t="shared" si="0"/>
        <v>AgriGold A643-52 VT2RIB</v>
      </c>
      <c r="B12" s="530" t="str">
        <f t="shared" si="1"/>
        <v>RR</v>
      </c>
      <c r="C12" s="530" t="str">
        <f t="shared" si="2"/>
        <v>VT2P</v>
      </c>
      <c r="D12" s="48" t="s">
        <v>519</v>
      </c>
      <c r="E12" s="125">
        <v>147.94999999999999</v>
      </c>
      <c r="F12" s="126" t="s">
        <v>103</v>
      </c>
      <c r="G12" s="128"/>
      <c r="H12" s="126"/>
      <c r="I12" s="128"/>
      <c r="J12" s="126"/>
      <c r="K12" s="302">
        <v>19.843299999999999</v>
      </c>
      <c r="L12" s="126" t="s">
        <v>103</v>
      </c>
      <c r="M12" s="307"/>
      <c r="N12" s="126"/>
      <c r="O12" s="307"/>
      <c r="P12" s="126"/>
      <c r="Q12" s="125">
        <v>80.666700000000006</v>
      </c>
      <c r="R12" s="126" t="s">
        <v>103</v>
      </c>
      <c r="S12" s="128"/>
      <c r="T12" s="126"/>
      <c r="U12" s="128"/>
      <c r="V12" s="126"/>
      <c r="W12" s="125">
        <v>34.666699999999999</v>
      </c>
      <c r="X12" s="126" t="s">
        <v>103</v>
      </c>
      <c r="Y12" s="128"/>
      <c r="Z12" s="126"/>
      <c r="AA12" s="128"/>
      <c r="AB12" s="126"/>
      <c r="AC12" s="62">
        <v>0</v>
      </c>
      <c r="AD12" s="46"/>
      <c r="AE12" s="46"/>
    </row>
    <row r="13" spans="1:31" ht="12.75" x14ac:dyDescent="0.35">
      <c r="A13" s="47" t="str">
        <f t="shared" si="0"/>
        <v xml:space="preserve">Warren Seed DS 5095 </v>
      </c>
      <c r="B13" s="529" t="str">
        <f t="shared" si="1"/>
        <v>RR, LL </v>
      </c>
      <c r="C13" s="529" t="str">
        <f t="shared" si="2"/>
        <v>HX1,YGCB</v>
      </c>
      <c r="D13" s="280" t="s">
        <v>524</v>
      </c>
      <c r="E13" s="125">
        <v>145.57</v>
      </c>
      <c r="F13" s="126" t="s">
        <v>103</v>
      </c>
      <c r="G13" s="128"/>
      <c r="H13" s="126"/>
      <c r="I13" s="128"/>
      <c r="J13" s="126"/>
      <c r="K13" s="302">
        <v>20.84</v>
      </c>
      <c r="L13" s="126" t="s">
        <v>103</v>
      </c>
      <c r="M13" s="307"/>
      <c r="N13" s="126"/>
      <c r="O13" s="307"/>
      <c r="P13" s="126"/>
      <c r="Q13" s="125">
        <v>86.333299999999994</v>
      </c>
      <c r="R13" s="126" t="s">
        <v>103</v>
      </c>
      <c r="S13" s="128"/>
      <c r="T13" s="126"/>
      <c r="U13" s="128"/>
      <c r="V13" s="126"/>
      <c r="W13" s="125">
        <v>38</v>
      </c>
      <c r="X13" s="126" t="s">
        <v>103</v>
      </c>
      <c r="Y13" s="128"/>
      <c r="Z13" s="126"/>
      <c r="AA13" s="128"/>
      <c r="AB13" s="126"/>
      <c r="AC13" s="62">
        <v>0</v>
      </c>
      <c r="AD13" s="46"/>
      <c r="AE13" s="46"/>
    </row>
    <row r="14" spans="1:31" ht="12.75" x14ac:dyDescent="0.35">
      <c r="A14" s="47" t="str">
        <f t="shared" si="0"/>
        <v>Warren Seed DS 5383</v>
      </c>
      <c r="B14" s="529" t="str">
        <f t="shared" si="1"/>
        <v>RR, LL </v>
      </c>
      <c r="C14" s="529" t="str">
        <f t="shared" si="2"/>
        <v>HX1,YGCB</v>
      </c>
      <c r="D14" s="280" t="s">
        <v>525</v>
      </c>
      <c r="E14" s="125">
        <v>139.22999999999999</v>
      </c>
      <c r="F14" s="126" t="s">
        <v>103</v>
      </c>
      <c r="G14" s="128"/>
      <c r="H14" s="126"/>
      <c r="I14" s="128"/>
      <c r="J14" s="126"/>
      <c r="K14" s="302">
        <v>22.293299999999999</v>
      </c>
      <c r="L14" s="126" t="s">
        <v>103</v>
      </c>
      <c r="M14" s="307"/>
      <c r="N14" s="126"/>
      <c r="O14" s="307"/>
      <c r="P14" s="126"/>
      <c r="Q14" s="125">
        <v>78</v>
      </c>
      <c r="R14" s="126" t="s">
        <v>103</v>
      </c>
      <c r="S14" s="128"/>
      <c r="T14" s="126"/>
      <c r="U14" s="128"/>
      <c r="V14" s="126"/>
      <c r="W14" s="125">
        <v>32.333300000000001</v>
      </c>
      <c r="X14" s="126" t="s">
        <v>103</v>
      </c>
      <c r="Y14" s="128"/>
      <c r="Z14" s="126"/>
      <c r="AA14" s="128"/>
      <c r="AB14" s="126"/>
      <c r="AC14" s="62">
        <v>0</v>
      </c>
      <c r="AD14" s="46"/>
      <c r="AE14" s="46"/>
    </row>
    <row r="15" spans="1:31" ht="12.75" x14ac:dyDescent="0.35">
      <c r="A15" s="280" t="str">
        <f t="shared" si="0"/>
        <v xml:space="preserve">Dyna-Gro D52DC82 </v>
      </c>
      <c r="B15" s="530" t="str">
        <f t="shared" si="1"/>
        <v>RR</v>
      </c>
      <c r="C15" s="530" t="str">
        <f t="shared" si="2"/>
        <v>VT2P</v>
      </c>
      <c r="D15" s="48" t="s">
        <v>521</v>
      </c>
      <c r="E15" s="281">
        <v>133.31</v>
      </c>
      <c r="F15" s="282" t="s">
        <v>103</v>
      </c>
      <c r="G15" s="283"/>
      <c r="H15" s="282"/>
      <c r="I15" s="283"/>
      <c r="J15" s="282"/>
      <c r="K15" s="298">
        <v>18.806699999999999</v>
      </c>
      <c r="L15" s="282" t="s">
        <v>103</v>
      </c>
      <c r="M15" s="301"/>
      <c r="N15" s="282"/>
      <c r="O15" s="301"/>
      <c r="P15" s="282"/>
      <c r="Q15" s="281">
        <v>81.666700000000006</v>
      </c>
      <c r="R15" s="282" t="s">
        <v>103</v>
      </c>
      <c r="S15" s="283"/>
      <c r="T15" s="282"/>
      <c r="U15" s="283"/>
      <c r="V15" s="282"/>
      <c r="W15" s="281">
        <v>36.333300000000001</v>
      </c>
      <c r="X15" s="282" t="s">
        <v>103</v>
      </c>
      <c r="Y15" s="283"/>
      <c r="Z15" s="282"/>
      <c r="AA15" s="283"/>
      <c r="AB15" s="282"/>
      <c r="AC15" s="285">
        <v>0</v>
      </c>
      <c r="AD15" s="286"/>
      <c r="AE15" s="286"/>
    </row>
    <row r="16" spans="1:31" ht="12.75" x14ac:dyDescent="0.35">
      <c r="A16" s="47" t="str">
        <f t="shared" si="0"/>
        <v>Revere 0918 VT2P</v>
      </c>
      <c r="B16" s="529" t="str">
        <f t="shared" si="1"/>
        <v>RR</v>
      </c>
      <c r="C16" s="529" t="str">
        <f t="shared" si="2"/>
        <v>VT2P</v>
      </c>
      <c r="D16" s="280" t="s">
        <v>523</v>
      </c>
      <c r="E16" s="281">
        <v>132.08000000000001</v>
      </c>
      <c r="F16" s="282" t="s">
        <v>103</v>
      </c>
      <c r="G16" s="283"/>
      <c r="H16" s="282"/>
      <c r="I16" s="283"/>
      <c r="J16" s="282"/>
      <c r="K16" s="298">
        <v>18.746700000000001</v>
      </c>
      <c r="L16" s="282" t="s">
        <v>103</v>
      </c>
      <c r="M16" s="301"/>
      <c r="N16" s="282"/>
      <c r="O16" s="301"/>
      <c r="P16" s="282"/>
      <c r="Q16" s="281">
        <v>78</v>
      </c>
      <c r="R16" s="282" t="s">
        <v>103</v>
      </c>
      <c r="S16" s="283"/>
      <c r="T16" s="282"/>
      <c r="U16" s="283"/>
      <c r="V16" s="282"/>
      <c r="W16" s="281">
        <v>31</v>
      </c>
      <c r="X16" s="282" t="s">
        <v>103</v>
      </c>
      <c r="Y16" s="283"/>
      <c r="Z16" s="282"/>
      <c r="AA16" s="283"/>
      <c r="AB16" s="282"/>
      <c r="AC16" s="285">
        <v>0</v>
      </c>
      <c r="AD16" s="286"/>
      <c r="AE16" s="286"/>
    </row>
    <row r="17" spans="1:31" ht="12.75" x14ac:dyDescent="0.35">
      <c r="A17" s="47" t="str">
        <f t="shared" si="0"/>
        <v>Revere 1398 VT2P</v>
      </c>
      <c r="B17" s="529" t="str">
        <f t="shared" si="1"/>
        <v>RR</v>
      </c>
      <c r="C17" s="529" t="str">
        <f t="shared" si="2"/>
        <v>VT2P</v>
      </c>
      <c r="D17" s="48" t="s">
        <v>219</v>
      </c>
      <c r="E17" s="281">
        <v>131.25</v>
      </c>
      <c r="F17" s="282" t="s">
        <v>103</v>
      </c>
      <c r="G17" s="283">
        <v>151.68</v>
      </c>
      <c r="H17" s="282" t="s">
        <v>103</v>
      </c>
      <c r="I17" s="283">
        <v>152.76</v>
      </c>
      <c r="J17" s="282" t="s">
        <v>103</v>
      </c>
      <c r="K17" s="298">
        <v>20.633299999999998</v>
      </c>
      <c r="L17" s="282" t="s">
        <v>103</v>
      </c>
      <c r="M17" s="301">
        <v>19.568300000000001</v>
      </c>
      <c r="N17" s="282" t="s">
        <v>103</v>
      </c>
      <c r="O17" s="301">
        <v>19.462199999999999</v>
      </c>
      <c r="P17" s="282" t="s">
        <v>103</v>
      </c>
      <c r="Q17" s="281">
        <v>88.666700000000006</v>
      </c>
      <c r="R17" s="282" t="s">
        <v>103</v>
      </c>
      <c r="S17" s="283">
        <v>90</v>
      </c>
      <c r="T17" s="282" t="s">
        <v>103</v>
      </c>
      <c r="U17" s="283">
        <v>91.888900000000007</v>
      </c>
      <c r="V17" s="282" t="s">
        <v>103</v>
      </c>
      <c r="W17" s="281">
        <v>38.333300000000001</v>
      </c>
      <c r="X17" s="282" t="s">
        <v>103</v>
      </c>
      <c r="Y17" s="283">
        <v>38.833300000000001</v>
      </c>
      <c r="Z17" s="282" t="s">
        <v>103</v>
      </c>
      <c r="AA17" s="283">
        <v>38.333300000000001</v>
      </c>
      <c r="AB17" s="282" t="s">
        <v>103</v>
      </c>
      <c r="AC17" s="285">
        <v>0</v>
      </c>
      <c r="AD17" s="286">
        <v>0</v>
      </c>
      <c r="AE17" s="286">
        <v>0</v>
      </c>
    </row>
    <row r="18" spans="1:31" ht="12.75" x14ac:dyDescent="0.35">
      <c r="A18" s="47" t="str">
        <f t="shared" si="0"/>
        <v>Progeny 2012 VT2P</v>
      </c>
      <c r="B18" s="529" t="str">
        <f t="shared" si="1"/>
        <v>RR</v>
      </c>
      <c r="C18" s="529" t="str">
        <f t="shared" si="2"/>
        <v>VT2P</v>
      </c>
      <c r="D18" s="280" t="s">
        <v>223</v>
      </c>
      <c r="E18" s="125">
        <v>123.37</v>
      </c>
      <c r="F18" s="126" t="s">
        <v>103</v>
      </c>
      <c r="G18" s="128">
        <v>144.76</v>
      </c>
      <c r="H18" s="126" t="s">
        <v>103</v>
      </c>
      <c r="I18" s="128">
        <v>143.05000000000001</v>
      </c>
      <c r="J18" s="126" t="s">
        <v>103</v>
      </c>
      <c r="K18" s="302">
        <v>19.8567</v>
      </c>
      <c r="L18" s="126" t="s">
        <v>103</v>
      </c>
      <c r="M18" s="307">
        <v>18.9983</v>
      </c>
      <c r="N18" s="126" t="s">
        <v>103</v>
      </c>
      <c r="O18" s="307">
        <v>19.489999999999998</v>
      </c>
      <c r="P18" s="126" t="s">
        <v>103</v>
      </c>
      <c r="Q18" s="125">
        <v>82.666700000000006</v>
      </c>
      <c r="R18" s="126" t="s">
        <v>103</v>
      </c>
      <c r="S18" s="128">
        <v>88.5</v>
      </c>
      <c r="T18" s="126" t="s">
        <v>103</v>
      </c>
      <c r="U18" s="128">
        <v>90.333299999999994</v>
      </c>
      <c r="V18" s="126" t="s">
        <v>104</v>
      </c>
      <c r="W18" s="125">
        <v>34.666699999999999</v>
      </c>
      <c r="X18" s="126" t="s">
        <v>103</v>
      </c>
      <c r="Y18" s="128">
        <v>36.5</v>
      </c>
      <c r="Z18" s="126" t="s">
        <v>103</v>
      </c>
      <c r="AA18" s="128">
        <v>36</v>
      </c>
      <c r="AB18" s="126" t="s">
        <v>103</v>
      </c>
      <c r="AC18" s="62">
        <v>0</v>
      </c>
      <c r="AD18" s="46">
        <v>0</v>
      </c>
      <c r="AE18" s="46">
        <v>0</v>
      </c>
    </row>
    <row r="19" spans="1:31" ht="12.75" x14ac:dyDescent="0.35">
      <c r="A19" s="280" t="str">
        <f t="shared" si="0"/>
        <v xml:space="preserve">Spectrum 6228 </v>
      </c>
      <c r="B19" s="530" t="str">
        <f t="shared" si="1"/>
        <v>None</v>
      </c>
      <c r="C19" s="530" t="str">
        <f t="shared" si="2"/>
        <v>None</v>
      </c>
      <c r="D19" s="280" t="s">
        <v>517</v>
      </c>
      <c r="E19" s="281">
        <v>121.52</v>
      </c>
      <c r="F19" s="282" t="s">
        <v>103</v>
      </c>
      <c r="G19" s="283"/>
      <c r="H19" s="282"/>
      <c r="I19" s="283"/>
      <c r="J19" s="282"/>
      <c r="K19" s="298">
        <v>18.533300000000001</v>
      </c>
      <c r="L19" s="282" t="s">
        <v>103</v>
      </c>
      <c r="M19" s="301"/>
      <c r="N19" s="282"/>
      <c r="O19" s="301"/>
      <c r="P19" s="282"/>
      <c r="Q19" s="281">
        <v>85.666700000000006</v>
      </c>
      <c r="R19" s="282" t="s">
        <v>103</v>
      </c>
      <c r="S19" s="283"/>
      <c r="T19" s="282"/>
      <c r="U19" s="283"/>
      <c r="V19" s="282"/>
      <c r="W19" s="281">
        <v>39</v>
      </c>
      <c r="X19" s="282" t="s">
        <v>103</v>
      </c>
      <c r="Y19" s="283"/>
      <c r="Z19" s="282"/>
      <c r="AA19" s="283"/>
      <c r="AB19" s="282"/>
      <c r="AC19" s="285">
        <v>0</v>
      </c>
      <c r="AD19" s="286"/>
      <c r="AE19" s="286"/>
    </row>
    <row r="20" spans="1:31" ht="12.75" x14ac:dyDescent="0.35">
      <c r="A20" s="47" t="str">
        <f t="shared" si="0"/>
        <v>AgriGold A641-85 TRCRIB</v>
      </c>
      <c r="B20" s="529" t="str">
        <f t="shared" si="1"/>
        <v>RR</v>
      </c>
      <c r="C20" s="529" t="str">
        <f t="shared" si="2"/>
        <v>TRE</v>
      </c>
      <c r="D20" s="280" t="s">
        <v>518</v>
      </c>
      <c r="E20" s="125">
        <v>117.04</v>
      </c>
      <c r="F20" s="126" t="s">
        <v>103</v>
      </c>
      <c r="G20" s="128"/>
      <c r="H20" s="126"/>
      <c r="I20" s="128"/>
      <c r="J20" s="126"/>
      <c r="K20" s="302">
        <v>22.38</v>
      </c>
      <c r="L20" s="126" t="s">
        <v>103</v>
      </c>
      <c r="M20" s="307"/>
      <c r="N20" s="126"/>
      <c r="O20" s="307"/>
      <c r="P20" s="126"/>
      <c r="Q20" s="125">
        <v>74.666700000000006</v>
      </c>
      <c r="R20" s="126" t="s">
        <v>103</v>
      </c>
      <c r="S20" s="128"/>
      <c r="T20" s="126"/>
      <c r="U20" s="128"/>
      <c r="V20" s="126"/>
      <c r="W20" s="125">
        <v>33</v>
      </c>
      <c r="X20" s="126" t="s">
        <v>103</v>
      </c>
      <c r="Y20" s="128"/>
      <c r="Z20" s="126"/>
      <c r="AA20" s="128"/>
      <c r="AB20" s="126"/>
      <c r="AC20" s="62">
        <v>0</v>
      </c>
      <c r="AD20" s="46"/>
      <c r="AE20" s="46"/>
    </row>
    <row r="21" spans="1:31" ht="12.75" x14ac:dyDescent="0.35">
      <c r="A21" s="513" t="str">
        <f t="shared" si="0"/>
        <v xml:space="preserve">Dyna-Gro D52VC63 </v>
      </c>
      <c r="B21" s="528" t="str">
        <f t="shared" si="1"/>
        <v>RR</v>
      </c>
      <c r="C21" s="528" t="str">
        <f t="shared" si="2"/>
        <v>VT2P</v>
      </c>
      <c r="D21" s="511" t="s">
        <v>514</v>
      </c>
      <c r="E21" s="281">
        <v>113.85</v>
      </c>
      <c r="F21" s="585" t="s">
        <v>103</v>
      </c>
      <c r="G21" s="565"/>
      <c r="H21" s="585"/>
      <c r="I21" s="565"/>
      <c r="J21" s="585"/>
      <c r="K21" s="298">
        <v>18.43</v>
      </c>
      <c r="L21" s="585" t="s">
        <v>103</v>
      </c>
      <c r="M21" s="586"/>
      <c r="N21" s="585"/>
      <c r="O21" s="586"/>
      <c r="P21" s="585"/>
      <c r="Q21" s="281">
        <v>77</v>
      </c>
      <c r="R21" s="585" t="s">
        <v>103</v>
      </c>
      <c r="S21" s="565"/>
      <c r="T21" s="585"/>
      <c r="U21" s="565"/>
      <c r="V21" s="585"/>
      <c r="W21" s="281">
        <v>31</v>
      </c>
      <c r="X21" s="585" t="s">
        <v>103</v>
      </c>
      <c r="Y21" s="565"/>
      <c r="Z21" s="585"/>
      <c r="AA21" s="565"/>
      <c r="AB21" s="585"/>
      <c r="AC21" s="285">
        <v>0</v>
      </c>
      <c r="AD21" s="597"/>
      <c r="AE21" s="597"/>
    </row>
    <row r="22" spans="1:31" ht="12.75" x14ac:dyDescent="0.35">
      <c r="A22" s="513" t="str">
        <f t="shared" si="0"/>
        <v>Progeny 1912 VT2P</v>
      </c>
      <c r="B22" s="528" t="str">
        <f t="shared" si="1"/>
        <v>RR</v>
      </c>
      <c r="C22" s="528" t="str">
        <f t="shared" si="2"/>
        <v>VT2P</v>
      </c>
      <c r="D22" s="48" t="s">
        <v>515</v>
      </c>
      <c r="E22" s="125">
        <v>112.87</v>
      </c>
      <c r="F22" s="126" t="s">
        <v>103</v>
      </c>
      <c r="G22" s="128"/>
      <c r="H22" s="126"/>
      <c r="I22" s="128"/>
      <c r="J22" s="126"/>
      <c r="K22" s="302">
        <v>18.29</v>
      </c>
      <c r="L22" s="126" t="s">
        <v>103</v>
      </c>
      <c r="M22" s="307"/>
      <c r="N22" s="126"/>
      <c r="O22" s="307"/>
      <c r="P22" s="126"/>
      <c r="Q22" s="125">
        <v>78.666700000000006</v>
      </c>
      <c r="R22" s="126" t="s">
        <v>103</v>
      </c>
      <c r="S22" s="128"/>
      <c r="T22" s="126"/>
      <c r="U22" s="128"/>
      <c r="V22" s="126"/>
      <c r="W22" s="125">
        <v>36.666699999999999</v>
      </c>
      <c r="X22" s="126" t="s">
        <v>103</v>
      </c>
      <c r="Y22" s="128"/>
      <c r="Z22" s="126"/>
      <c r="AA22" s="128"/>
      <c r="AB22" s="126"/>
      <c r="AC22" s="62">
        <v>0</v>
      </c>
      <c r="AD22" s="46"/>
      <c r="AE22" s="46"/>
    </row>
    <row r="23" spans="1:31" ht="12.75" x14ac:dyDescent="0.35">
      <c r="A23" s="280" t="str">
        <f t="shared" si="0"/>
        <v xml:space="preserve">Dekalb DKC62-89 </v>
      </c>
      <c r="B23" s="530" t="str">
        <f t="shared" si="1"/>
        <v>RR</v>
      </c>
      <c r="C23" s="530" t="str">
        <f t="shared" si="2"/>
        <v>TRE</v>
      </c>
      <c r="D23" s="48" t="s">
        <v>315</v>
      </c>
      <c r="E23" s="281">
        <v>111.23</v>
      </c>
      <c r="F23" s="282" t="s">
        <v>103</v>
      </c>
      <c r="G23" s="283">
        <v>143.61000000000001</v>
      </c>
      <c r="H23" s="282" t="s">
        <v>103</v>
      </c>
      <c r="I23" s="283"/>
      <c r="J23" s="282"/>
      <c r="K23" s="298">
        <v>20.96</v>
      </c>
      <c r="L23" s="282" t="s">
        <v>103</v>
      </c>
      <c r="M23" s="301">
        <v>20.164999999999999</v>
      </c>
      <c r="N23" s="282" t="s">
        <v>103</v>
      </c>
      <c r="O23" s="301"/>
      <c r="P23" s="282"/>
      <c r="Q23" s="281">
        <v>81</v>
      </c>
      <c r="R23" s="282" t="s">
        <v>103</v>
      </c>
      <c r="S23" s="283">
        <v>88.5</v>
      </c>
      <c r="T23" s="282" t="s">
        <v>103</v>
      </c>
      <c r="U23" s="283"/>
      <c r="V23" s="282"/>
      <c r="W23" s="281">
        <v>34</v>
      </c>
      <c r="X23" s="282" t="s">
        <v>103</v>
      </c>
      <c r="Y23" s="283">
        <v>37</v>
      </c>
      <c r="Z23" s="282" t="s">
        <v>103</v>
      </c>
      <c r="AA23" s="283"/>
      <c r="AB23" s="282"/>
      <c r="AC23" s="285">
        <v>0</v>
      </c>
      <c r="AD23" s="286">
        <v>0</v>
      </c>
      <c r="AE23" s="286"/>
    </row>
    <row r="24" spans="1:31" ht="12.75" x14ac:dyDescent="0.35">
      <c r="A24" s="280" t="str">
        <f t="shared" si="0"/>
        <v>Revere 1307 TC</v>
      </c>
      <c r="B24" s="530" t="str">
        <f t="shared" si="1"/>
        <v>RR</v>
      </c>
      <c r="C24" s="530" t="str">
        <f t="shared" si="2"/>
        <v>TRE</v>
      </c>
      <c r="D24" s="280" t="s">
        <v>221</v>
      </c>
      <c r="E24" s="125">
        <v>100.93</v>
      </c>
      <c r="F24" s="126" t="s">
        <v>103</v>
      </c>
      <c r="G24" s="128">
        <v>142.09</v>
      </c>
      <c r="H24" s="126" t="s">
        <v>103</v>
      </c>
      <c r="I24" s="128">
        <v>146.72</v>
      </c>
      <c r="J24" s="126" t="s">
        <v>103</v>
      </c>
      <c r="K24" s="302">
        <v>18.6267</v>
      </c>
      <c r="L24" s="126" t="s">
        <v>103</v>
      </c>
      <c r="M24" s="307">
        <v>17.931699999999999</v>
      </c>
      <c r="N24" s="126" t="s">
        <v>103</v>
      </c>
      <c r="O24" s="307">
        <v>18.226700000000001</v>
      </c>
      <c r="P24" s="126" t="s">
        <v>103</v>
      </c>
      <c r="Q24" s="125">
        <v>68.666700000000006</v>
      </c>
      <c r="R24" s="126" t="s">
        <v>103</v>
      </c>
      <c r="S24" s="128">
        <v>80.166700000000006</v>
      </c>
      <c r="T24" s="126" t="s">
        <v>103</v>
      </c>
      <c r="U24" s="128">
        <v>85.111099999999993</v>
      </c>
      <c r="V24" s="126" t="s">
        <v>177</v>
      </c>
      <c r="W24" s="125">
        <v>29</v>
      </c>
      <c r="X24" s="126" t="s">
        <v>103</v>
      </c>
      <c r="Y24" s="128">
        <v>33.833300000000001</v>
      </c>
      <c r="Z24" s="126" t="s">
        <v>103</v>
      </c>
      <c r="AA24" s="128">
        <v>35.1111</v>
      </c>
      <c r="AB24" s="126" t="s">
        <v>103</v>
      </c>
      <c r="AC24" s="62">
        <v>0</v>
      </c>
      <c r="AD24" s="46">
        <v>0</v>
      </c>
      <c r="AE24" s="46">
        <v>0</v>
      </c>
    </row>
    <row r="25" spans="1:31" ht="12.75" x14ac:dyDescent="0.35">
      <c r="A25" s="280" t="str">
        <f t="shared" si="0"/>
        <v xml:space="preserve">Dekalb DKC59-82 </v>
      </c>
      <c r="B25" s="530" t="str">
        <f t="shared" si="1"/>
        <v>RR</v>
      </c>
      <c r="C25" s="530" t="str">
        <f t="shared" si="2"/>
        <v>VT2P</v>
      </c>
      <c r="D25" s="48" t="s">
        <v>520</v>
      </c>
      <c r="E25" s="281">
        <v>96.075999999999993</v>
      </c>
      <c r="F25" s="282" t="s">
        <v>103</v>
      </c>
      <c r="G25" s="283"/>
      <c r="H25" s="282"/>
      <c r="I25" s="283"/>
      <c r="J25" s="282"/>
      <c r="K25" s="298">
        <v>18.2133</v>
      </c>
      <c r="L25" s="282" t="s">
        <v>103</v>
      </c>
      <c r="M25" s="301"/>
      <c r="N25" s="282"/>
      <c r="O25" s="301"/>
      <c r="P25" s="282"/>
      <c r="Q25" s="281">
        <v>79.333299999999994</v>
      </c>
      <c r="R25" s="282" t="s">
        <v>103</v>
      </c>
      <c r="S25" s="283"/>
      <c r="T25" s="282"/>
      <c r="U25" s="283"/>
      <c r="V25" s="282"/>
      <c r="W25" s="281">
        <v>33</v>
      </c>
      <c r="X25" s="282" t="s">
        <v>103</v>
      </c>
      <c r="Y25" s="283"/>
      <c r="Z25" s="282"/>
      <c r="AA25" s="283"/>
      <c r="AB25" s="282"/>
      <c r="AC25" s="285">
        <v>0</v>
      </c>
      <c r="AD25" s="286"/>
      <c r="AE25" s="286"/>
    </row>
    <row r="26" spans="1:31" ht="12.75" customHeight="1" x14ac:dyDescent="0.4">
      <c r="A26" s="67" t="s">
        <v>16</v>
      </c>
      <c r="B26" s="67"/>
      <c r="C26" s="67"/>
      <c r="D26" s="66"/>
      <c r="E26" s="154">
        <v>138.27000000000001</v>
      </c>
      <c r="F26" s="138"/>
      <c r="G26" s="163">
        <v>159.52000000000001</v>
      </c>
      <c r="H26" s="138"/>
      <c r="I26" s="163">
        <v>153.13</v>
      </c>
      <c r="J26" s="184"/>
      <c r="K26" s="167">
        <v>19.8535</v>
      </c>
      <c r="L26" s="138"/>
      <c r="M26" s="174">
        <v>19.0761</v>
      </c>
      <c r="N26" s="138"/>
      <c r="O26" s="174">
        <v>18.637499999999999</v>
      </c>
      <c r="P26" s="184"/>
      <c r="Q26" s="154">
        <v>82.254000000000005</v>
      </c>
      <c r="R26" s="138"/>
      <c r="S26" s="163">
        <v>89.851900000000001</v>
      </c>
      <c r="T26" s="138"/>
      <c r="U26" s="163">
        <v>90.638900000000007</v>
      </c>
      <c r="V26" s="184"/>
      <c r="W26" s="154">
        <v>35.047600000000003</v>
      </c>
      <c r="X26" s="138"/>
      <c r="Y26" s="163">
        <v>37.240699999999997</v>
      </c>
      <c r="Z26" s="138"/>
      <c r="AA26" s="163">
        <v>36.944400000000002</v>
      </c>
      <c r="AB26" s="184"/>
      <c r="AC26" s="106">
        <v>0</v>
      </c>
      <c r="AD26" s="105">
        <v>0</v>
      </c>
      <c r="AE26" s="105">
        <v>0</v>
      </c>
    </row>
    <row r="27" spans="1:31" ht="12.75" customHeight="1" x14ac:dyDescent="0.4">
      <c r="A27" s="49" t="s">
        <v>90</v>
      </c>
      <c r="B27" s="49"/>
      <c r="C27" s="49"/>
      <c r="D27" s="52"/>
      <c r="E27" s="155">
        <v>28.0867</v>
      </c>
      <c r="F27" s="139"/>
      <c r="G27" s="164">
        <v>17.254100000000001</v>
      </c>
      <c r="H27" s="139"/>
      <c r="I27" s="164">
        <v>13.171900000000001</v>
      </c>
      <c r="J27" s="185"/>
      <c r="K27" s="168">
        <v>1.3009999999999999</v>
      </c>
      <c r="L27" s="139"/>
      <c r="M27" s="175">
        <v>1.4644999999999999</v>
      </c>
      <c r="N27" s="139"/>
      <c r="O27" s="175">
        <v>0.86229999999999996</v>
      </c>
      <c r="P27" s="185"/>
      <c r="Q27" s="155">
        <v>4.9504999999999999</v>
      </c>
      <c r="R27" s="139"/>
      <c r="S27" s="164">
        <v>5.6125999999999996</v>
      </c>
      <c r="T27" s="139"/>
      <c r="U27" s="164">
        <v>4.2798999999999996</v>
      </c>
      <c r="V27" s="185"/>
      <c r="W27" s="155">
        <v>2.8443000000000001</v>
      </c>
      <c r="X27" s="139"/>
      <c r="Y27" s="164">
        <v>2.0245000000000002</v>
      </c>
      <c r="Z27" s="139"/>
      <c r="AA27" s="164">
        <v>1.4736</v>
      </c>
      <c r="AB27" s="185"/>
      <c r="AC27" s="104">
        <v>0</v>
      </c>
      <c r="AD27" s="103">
        <v>0</v>
      </c>
      <c r="AE27" s="103">
        <v>0</v>
      </c>
    </row>
    <row r="28" spans="1:31" ht="12.75" customHeight="1" x14ac:dyDescent="0.5">
      <c r="A28" s="50" t="s">
        <v>56</v>
      </c>
      <c r="B28" s="535"/>
      <c r="C28" s="535"/>
      <c r="D28" s="28"/>
      <c r="E28" s="156" t="s">
        <v>571</v>
      </c>
      <c r="F28" s="140"/>
      <c r="G28" s="165" t="s">
        <v>571</v>
      </c>
      <c r="H28" s="140"/>
      <c r="I28" s="165" t="s">
        <v>571</v>
      </c>
      <c r="J28" s="186"/>
      <c r="K28" s="169" t="s">
        <v>571</v>
      </c>
      <c r="L28" s="140"/>
      <c r="M28" s="176" t="s">
        <v>571</v>
      </c>
      <c r="N28" s="140"/>
      <c r="O28" s="176" t="s">
        <v>571</v>
      </c>
      <c r="P28" s="186"/>
      <c r="Q28" s="156" t="s">
        <v>571</v>
      </c>
      <c r="R28" s="140"/>
      <c r="S28" s="165" t="s">
        <v>571</v>
      </c>
      <c r="T28" s="140"/>
      <c r="U28" s="165">
        <v>5.6</v>
      </c>
      <c r="V28" s="186"/>
      <c r="W28" s="156" t="s">
        <v>571</v>
      </c>
      <c r="X28" s="140"/>
      <c r="Y28" s="165" t="s">
        <v>571</v>
      </c>
      <c r="Z28" s="140"/>
      <c r="AA28" s="165" t="s">
        <v>571</v>
      </c>
      <c r="AB28" s="186"/>
      <c r="AC28" s="101" t="s">
        <v>577</v>
      </c>
      <c r="AD28" s="102" t="s">
        <v>577</v>
      </c>
      <c r="AE28" s="102" t="s">
        <v>577</v>
      </c>
    </row>
    <row r="29" spans="1:31" ht="12.75" customHeight="1" thickBot="1" x14ac:dyDescent="0.45">
      <c r="A29" s="220" t="s">
        <v>91</v>
      </c>
      <c r="B29" s="553"/>
      <c r="C29" s="553"/>
      <c r="D29" s="216"/>
      <c r="E29" s="177">
        <v>28.206966227999999</v>
      </c>
      <c r="F29" s="151"/>
      <c r="G29" s="182">
        <v>17.533149559000002</v>
      </c>
      <c r="H29" s="151"/>
      <c r="I29" s="182">
        <v>13.602718915000001</v>
      </c>
      <c r="J29" s="187"/>
      <c r="K29" s="221">
        <v>11.343432635999999</v>
      </c>
      <c r="L29" s="151"/>
      <c r="M29" s="222">
        <v>9.3148899643000007</v>
      </c>
      <c r="N29" s="151"/>
      <c r="O29" s="222">
        <v>10.023441870999999</v>
      </c>
      <c r="P29" s="187"/>
      <c r="Q29" s="177">
        <v>9.9558538634999998</v>
      </c>
      <c r="R29" s="151"/>
      <c r="S29" s="182">
        <v>7.5787500821</v>
      </c>
      <c r="T29" s="151"/>
      <c r="U29" s="182">
        <v>6.3449656363000004</v>
      </c>
      <c r="V29" s="187"/>
      <c r="W29" s="177">
        <v>13.601351071</v>
      </c>
      <c r="X29" s="151"/>
      <c r="Y29" s="182">
        <v>12.051728942</v>
      </c>
      <c r="Z29" s="151"/>
      <c r="AA29" s="182">
        <v>9.7989685270999995</v>
      </c>
      <c r="AB29" s="187"/>
      <c r="AC29" s="223" t="s">
        <v>577</v>
      </c>
      <c r="AD29" s="224" t="s">
        <v>577</v>
      </c>
      <c r="AE29" s="224" t="s">
        <v>577</v>
      </c>
    </row>
    <row r="30" spans="1:31" s="1" customFormat="1" x14ac:dyDescent="0.4">
      <c r="A30" s="6"/>
      <c r="B30" s="7"/>
      <c r="C30" s="7"/>
      <c r="D30" s="6"/>
      <c r="E30" s="158"/>
      <c r="F30" s="134"/>
      <c r="G30" s="158"/>
      <c r="H30" s="134"/>
      <c r="I30" s="158"/>
      <c r="J30" s="134"/>
      <c r="K30" s="170">
        <v>0.66842000000000001</v>
      </c>
      <c r="L30" s="142"/>
      <c r="M30" s="170">
        <v>0.62283999999999995</v>
      </c>
      <c r="N30" s="142"/>
      <c r="O30" s="170">
        <v>0.44897999999999999</v>
      </c>
      <c r="P30" s="142"/>
      <c r="Q30" s="171">
        <v>3.82694</v>
      </c>
      <c r="R30" s="65"/>
      <c r="S30" s="171">
        <v>3.2024599999999999</v>
      </c>
      <c r="T30" s="65"/>
      <c r="U30" s="171">
        <v>2.7566700000000002</v>
      </c>
      <c r="V30" s="65"/>
      <c r="W30" s="178">
        <v>3.0762900000000002</v>
      </c>
      <c r="X30" s="148"/>
      <c r="Y30" s="178">
        <v>2.2967</v>
      </c>
      <c r="Z30" s="148"/>
      <c r="AA30" s="178">
        <v>2.0331399999999999</v>
      </c>
      <c r="AB30" s="148"/>
      <c r="AC30" s="10"/>
      <c r="AD30" s="10"/>
      <c r="AE30" s="10"/>
    </row>
    <row r="31" spans="1:31" s="1" customFormat="1" x14ac:dyDescent="0.4">
      <c r="A31" s="9"/>
      <c r="B31" s="7"/>
      <c r="C31" s="7"/>
      <c r="D31" s="6"/>
      <c r="E31" s="61"/>
      <c r="F31" s="64"/>
      <c r="G31" s="61"/>
      <c r="H31" s="64"/>
      <c r="I31" s="61"/>
      <c r="J31" s="64"/>
      <c r="K31" s="171"/>
      <c r="L31" s="65"/>
      <c r="M31" s="171"/>
      <c r="N31" s="65"/>
      <c r="O31" s="171"/>
      <c r="P31" s="65"/>
      <c r="Q31" s="178"/>
      <c r="R31" s="148"/>
      <c r="S31" s="178"/>
      <c r="T31" s="148"/>
      <c r="U31" s="178"/>
      <c r="V31" s="148"/>
      <c r="W31" s="171"/>
      <c r="X31" s="65"/>
      <c r="Y31" s="171"/>
      <c r="Z31" s="65"/>
      <c r="AA31" s="171"/>
      <c r="AB31" s="65"/>
      <c r="AC31" s="3"/>
      <c r="AD31" s="3"/>
      <c r="AE31" s="3"/>
    </row>
    <row r="32" spans="1:31" s="1" customFormat="1" x14ac:dyDescent="0.4">
      <c r="A32" s="9"/>
      <c r="B32" s="7"/>
      <c r="C32" s="7"/>
      <c r="D32" s="6"/>
      <c r="E32" s="61"/>
      <c r="F32" s="64"/>
      <c r="G32" s="61"/>
      <c r="H32" s="64"/>
      <c r="I32" s="61"/>
      <c r="J32" s="64"/>
      <c r="K32" s="171"/>
      <c r="L32" s="65"/>
      <c r="M32" s="171"/>
      <c r="N32" s="65"/>
      <c r="O32" s="171"/>
      <c r="P32" s="65"/>
      <c r="Q32" s="179"/>
      <c r="R32" s="7"/>
      <c r="S32" s="179"/>
      <c r="T32" s="7"/>
      <c r="U32" s="179"/>
      <c r="V32" s="7"/>
      <c r="W32" s="171"/>
      <c r="X32" s="65"/>
      <c r="Y32" s="171"/>
      <c r="Z32" s="65"/>
      <c r="AA32" s="171"/>
      <c r="AB32" s="65"/>
      <c r="AC32" s="3"/>
      <c r="AD32" s="3"/>
      <c r="AE32" s="3"/>
    </row>
    <row r="33" spans="1:31" s="1" customFormat="1" x14ac:dyDescent="0.4">
      <c r="A33" s="9"/>
      <c r="B33" s="7"/>
      <c r="C33" s="7"/>
      <c r="D33" s="6"/>
      <c r="E33" s="61"/>
      <c r="F33" s="64"/>
      <c r="G33" s="61"/>
      <c r="H33" s="64"/>
      <c r="I33" s="61"/>
      <c r="J33" s="64"/>
      <c r="K33" s="171"/>
      <c r="L33" s="65"/>
      <c r="M33" s="171"/>
      <c r="N33" s="65"/>
      <c r="O33" s="171"/>
      <c r="P33" s="65"/>
      <c r="Q33" s="171"/>
      <c r="R33" s="65"/>
      <c r="S33" s="171"/>
      <c r="T33" s="65"/>
      <c r="U33" s="171"/>
      <c r="V33" s="65"/>
      <c r="W33" s="171"/>
      <c r="X33" s="65"/>
      <c r="Y33" s="171"/>
      <c r="Z33" s="65"/>
      <c r="AA33" s="171"/>
      <c r="AB33" s="65"/>
      <c r="AC33" s="3"/>
      <c r="AD33" s="3"/>
      <c r="AE33" s="3"/>
    </row>
    <row r="34" spans="1:31" s="1" customFormat="1" x14ac:dyDescent="0.4">
      <c r="A34" s="9"/>
      <c r="B34" s="7"/>
      <c r="C34" s="7"/>
      <c r="D34" s="6"/>
      <c r="E34" s="61"/>
      <c r="F34" s="64"/>
      <c r="G34" s="61"/>
      <c r="H34" s="64"/>
      <c r="I34" s="61"/>
      <c r="J34" s="64"/>
      <c r="K34" s="171"/>
      <c r="L34" s="65"/>
      <c r="M34" s="171"/>
      <c r="N34" s="65"/>
      <c r="O34" s="171"/>
      <c r="P34" s="65"/>
      <c r="Q34" s="171"/>
      <c r="R34" s="65"/>
      <c r="S34" s="171"/>
      <c r="T34" s="65"/>
      <c r="U34" s="171"/>
      <c r="V34" s="65"/>
      <c r="W34" s="171"/>
      <c r="X34" s="65"/>
      <c r="Y34" s="171"/>
      <c r="Z34" s="65"/>
      <c r="AA34" s="171"/>
      <c r="AB34" s="65"/>
      <c r="AC34" s="3"/>
      <c r="AD34" s="3"/>
      <c r="AE34" s="3"/>
    </row>
    <row r="35" spans="1:31" s="1" customFormat="1" x14ac:dyDescent="0.4">
      <c r="A35" s="9"/>
      <c r="B35" s="7"/>
      <c r="C35" s="7"/>
      <c r="D35" s="6"/>
      <c r="E35" s="61"/>
      <c r="F35" s="64"/>
      <c r="G35" s="61"/>
      <c r="H35" s="64"/>
      <c r="I35" s="61"/>
      <c r="J35" s="64"/>
      <c r="K35" s="171"/>
      <c r="L35" s="65"/>
      <c r="M35" s="171"/>
      <c r="N35" s="65"/>
      <c r="O35" s="171"/>
      <c r="P35" s="65"/>
      <c r="Q35" s="171"/>
      <c r="R35" s="65"/>
      <c r="S35" s="171"/>
      <c r="T35" s="65"/>
      <c r="U35" s="171"/>
      <c r="V35" s="65"/>
      <c r="W35" s="171"/>
      <c r="X35" s="65"/>
      <c r="Y35" s="171"/>
      <c r="Z35" s="65"/>
      <c r="AA35" s="171"/>
      <c r="AB35" s="65"/>
      <c r="AC35" s="3"/>
      <c r="AD35" s="3"/>
      <c r="AE35" s="3"/>
    </row>
    <row r="36" spans="1:31" s="1" customFormat="1" x14ac:dyDescent="0.4">
      <c r="A36" s="9"/>
      <c r="B36" s="7"/>
      <c r="C36" s="7"/>
      <c r="D36" s="6"/>
      <c r="E36" s="61"/>
      <c r="F36" s="64"/>
      <c r="G36" s="61"/>
      <c r="H36" s="64"/>
      <c r="I36" s="61"/>
      <c r="J36" s="64"/>
      <c r="K36" s="171"/>
      <c r="L36" s="65"/>
      <c r="M36" s="171"/>
      <c r="N36" s="65"/>
      <c r="O36" s="171"/>
      <c r="P36" s="65"/>
      <c r="Q36" s="171"/>
      <c r="R36" s="65"/>
      <c r="S36" s="171"/>
      <c r="T36" s="65"/>
      <c r="U36" s="171"/>
      <c r="V36" s="65"/>
      <c r="W36" s="171"/>
      <c r="X36" s="65"/>
      <c r="Y36" s="171"/>
      <c r="Z36" s="65"/>
      <c r="AA36" s="171"/>
      <c r="AB36" s="65"/>
      <c r="AC36" s="3"/>
      <c r="AD36" s="3"/>
      <c r="AE36" s="3"/>
    </row>
    <row r="37" spans="1:31" s="1" customFormat="1" x14ac:dyDescent="0.4">
      <c r="A37" s="9"/>
      <c r="B37" s="7"/>
      <c r="C37" s="7"/>
      <c r="D37" s="6"/>
      <c r="E37" s="61"/>
      <c r="F37" s="64"/>
      <c r="G37" s="61"/>
      <c r="H37" s="64"/>
      <c r="I37" s="61"/>
      <c r="J37" s="64"/>
      <c r="K37" s="171"/>
      <c r="L37" s="65"/>
      <c r="M37" s="171"/>
      <c r="N37" s="65"/>
      <c r="O37" s="171"/>
      <c r="P37" s="65"/>
      <c r="Q37" s="171"/>
      <c r="R37" s="65"/>
      <c r="S37" s="171"/>
      <c r="T37" s="65"/>
      <c r="U37" s="171"/>
      <c r="V37" s="65"/>
      <c r="W37" s="171"/>
      <c r="X37" s="65"/>
      <c r="Y37" s="171"/>
      <c r="Z37" s="65"/>
      <c r="AA37" s="171"/>
      <c r="AB37" s="65"/>
      <c r="AC37" s="3"/>
      <c r="AD37" s="3"/>
      <c r="AE37" s="3"/>
    </row>
    <row r="38" spans="1:31" s="1" customFormat="1" x14ac:dyDescent="0.4">
      <c r="A38" s="8"/>
      <c r="B38" s="7"/>
      <c r="C38" s="7"/>
      <c r="D38" s="6"/>
      <c r="E38" s="159"/>
      <c r="F38" s="135"/>
      <c r="G38" s="159"/>
      <c r="H38" s="135"/>
      <c r="I38" s="159"/>
      <c r="J38" s="135"/>
      <c r="K38" s="172"/>
      <c r="L38" s="143"/>
      <c r="M38" s="172"/>
      <c r="N38" s="143"/>
      <c r="O38" s="172"/>
      <c r="P38" s="143"/>
      <c r="Q38" s="172"/>
      <c r="R38" s="143"/>
      <c r="S38" s="172"/>
      <c r="T38" s="143"/>
      <c r="U38" s="172"/>
      <c r="V38" s="143"/>
      <c r="W38" s="172"/>
      <c r="X38" s="143"/>
      <c r="Y38" s="172"/>
      <c r="Z38" s="143"/>
      <c r="AA38" s="172"/>
      <c r="AB38" s="143"/>
      <c r="AC38" s="3"/>
      <c r="AD38" s="3"/>
      <c r="AE38" s="3"/>
    </row>
    <row r="39" spans="1:31" x14ac:dyDescent="0.4">
      <c r="A39" s="9"/>
      <c r="B39" s="7"/>
      <c r="C39" s="7"/>
      <c r="D39" s="6"/>
      <c r="E39" s="61"/>
      <c r="F39" s="64"/>
      <c r="G39" s="61"/>
      <c r="H39" s="64"/>
      <c r="I39" s="61"/>
      <c r="J39" s="64"/>
      <c r="W39" s="171"/>
      <c r="X39" s="65"/>
      <c r="Y39" s="171"/>
      <c r="Z39" s="65"/>
      <c r="AA39" s="171"/>
      <c r="AB39" s="65"/>
      <c r="AC39" s="3"/>
      <c r="AD39" s="3"/>
      <c r="AE39" s="3"/>
    </row>
    <row r="40" spans="1:31" ht="15" x14ac:dyDescent="0.4">
      <c r="A40" s="4"/>
      <c r="B40" s="7"/>
      <c r="C40" s="7"/>
      <c r="D40" s="6"/>
      <c r="E40" s="160"/>
      <c r="F40" s="136"/>
      <c r="G40" s="160"/>
      <c r="H40" s="136"/>
      <c r="I40" s="160"/>
      <c r="J40" s="136"/>
      <c r="K40" s="173"/>
      <c r="L40" s="144"/>
      <c r="M40" s="173"/>
      <c r="N40" s="144"/>
      <c r="O40" s="173"/>
      <c r="P40" s="144"/>
      <c r="Q40" s="173"/>
      <c r="R40" s="144"/>
      <c r="S40" s="173"/>
      <c r="T40" s="144"/>
      <c r="U40" s="173"/>
      <c r="V40" s="144"/>
    </row>
    <row r="41" spans="1:31" x14ac:dyDescent="0.4">
      <c r="B41" s="71"/>
      <c r="C41" s="71"/>
      <c r="D41" s="19"/>
    </row>
  </sheetData>
  <sortState xmlns:xlrd2="http://schemas.microsoft.com/office/spreadsheetml/2017/richdata2" ref="A5:AE25">
    <sortCondition descending="1" ref="E5:E25"/>
  </sortState>
  <mergeCells count="18">
    <mergeCell ref="E2:J2"/>
    <mergeCell ref="K2:P2"/>
    <mergeCell ref="Q2:V2"/>
    <mergeCell ref="W2:AB2"/>
    <mergeCell ref="A1:AE1"/>
    <mergeCell ref="AC2:AE2"/>
    <mergeCell ref="AA3:AB3"/>
    <mergeCell ref="E3:F3"/>
    <mergeCell ref="G3:H3"/>
    <mergeCell ref="I3:J3"/>
    <mergeCell ref="K3:L3"/>
    <mergeCell ref="M3:N3"/>
    <mergeCell ref="O3:P3"/>
    <mergeCell ref="Q3:R3"/>
    <mergeCell ref="S3:T3"/>
    <mergeCell ref="U3:V3"/>
    <mergeCell ref="W3:X3"/>
    <mergeCell ref="Y3:Z3"/>
  </mergeCells>
  <conditionalFormatting sqref="AC5:AE25">
    <cfRule type="aboveAverage" dxfId="410" priority="29" stopIfTrue="1"/>
  </conditionalFormatting>
  <conditionalFormatting sqref="F5:F25">
    <cfRule type="containsText" priority="27" stopIfTrue="1" operator="containsText" text="AA">
      <formula>NOT(ISERROR(SEARCH("AA",F5)))</formula>
    </cfRule>
    <cfRule type="containsText" dxfId="409" priority="28" stopIfTrue="1" operator="containsText" text="A">
      <formula>NOT(ISERROR(SEARCH("A",F5)))</formula>
    </cfRule>
  </conditionalFormatting>
  <conditionalFormatting sqref="H5:H25">
    <cfRule type="containsText" priority="25" stopIfTrue="1" operator="containsText" text="AA">
      <formula>NOT(ISERROR(SEARCH("AA",H5)))</formula>
    </cfRule>
    <cfRule type="containsText" dxfId="408" priority="26" stopIfTrue="1" operator="containsText" text="A">
      <formula>NOT(ISERROR(SEARCH("A",H5)))</formula>
    </cfRule>
  </conditionalFormatting>
  <conditionalFormatting sqref="J5:J25">
    <cfRule type="containsText" priority="23" stopIfTrue="1" operator="containsText" text="AA">
      <formula>NOT(ISERROR(SEARCH("AA",J5)))</formula>
    </cfRule>
    <cfRule type="containsText" dxfId="407" priority="24" stopIfTrue="1" operator="containsText" text="A">
      <formula>NOT(ISERROR(SEARCH("A",J5)))</formula>
    </cfRule>
  </conditionalFormatting>
  <conditionalFormatting sqref="L5:L25">
    <cfRule type="containsText" priority="21" stopIfTrue="1" operator="containsText" text="AA">
      <formula>NOT(ISERROR(SEARCH("AA",L5)))</formula>
    </cfRule>
    <cfRule type="containsText" dxfId="406" priority="22" stopIfTrue="1" operator="containsText" text="A">
      <formula>NOT(ISERROR(SEARCH("A",L5)))</formula>
    </cfRule>
  </conditionalFormatting>
  <conditionalFormatting sqref="N5:N25">
    <cfRule type="containsText" priority="19" stopIfTrue="1" operator="containsText" text="AA">
      <formula>NOT(ISERROR(SEARCH("AA",N5)))</formula>
    </cfRule>
    <cfRule type="containsText" dxfId="405" priority="20" stopIfTrue="1" operator="containsText" text="A">
      <formula>NOT(ISERROR(SEARCH("A",N5)))</formula>
    </cfRule>
  </conditionalFormatting>
  <conditionalFormatting sqref="P5:P25">
    <cfRule type="containsText" priority="17" stopIfTrue="1" operator="containsText" text="AA">
      <formula>NOT(ISERROR(SEARCH("AA",P5)))</formula>
    </cfRule>
    <cfRule type="containsText" dxfId="404" priority="18" stopIfTrue="1" operator="containsText" text="A">
      <formula>NOT(ISERROR(SEARCH("A",P5)))</formula>
    </cfRule>
  </conditionalFormatting>
  <conditionalFormatting sqref="R5:R25">
    <cfRule type="containsText" priority="15" stopIfTrue="1" operator="containsText" text="AA">
      <formula>NOT(ISERROR(SEARCH("AA",R5)))</formula>
    </cfRule>
    <cfRule type="containsText" dxfId="403" priority="16" stopIfTrue="1" operator="containsText" text="A">
      <formula>NOT(ISERROR(SEARCH("A",R5)))</formula>
    </cfRule>
  </conditionalFormatting>
  <conditionalFormatting sqref="T5:T25">
    <cfRule type="containsText" priority="13" stopIfTrue="1" operator="containsText" text="AA">
      <formula>NOT(ISERROR(SEARCH("AA",T5)))</formula>
    </cfRule>
    <cfRule type="containsText" dxfId="402" priority="14" stopIfTrue="1" operator="containsText" text="A">
      <formula>NOT(ISERROR(SEARCH("A",T5)))</formula>
    </cfRule>
  </conditionalFormatting>
  <conditionalFormatting sqref="V5:V25">
    <cfRule type="containsText" priority="11" stopIfTrue="1" operator="containsText" text="AA">
      <formula>NOT(ISERROR(SEARCH("AA",V5)))</formula>
    </cfRule>
    <cfRule type="containsText" dxfId="401" priority="12" stopIfTrue="1" operator="containsText" text="A">
      <formula>NOT(ISERROR(SEARCH("A",V5)))</formula>
    </cfRule>
  </conditionalFormatting>
  <conditionalFormatting sqref="X5:X25">
    <cfRule type="containsText" priority="9" stopIfTrue="1" operator="containsText" text="AA">
      <formula>NOT(ISERROR(SEARCH("AA",X5)))</formula>
    </cfRule>
    <cfRule type="containsText" dxfId="400" priority="10" stopIfTrue="1" operator="containsText" text="A">
      <formula>NOT(ISERROR(SEARCH("A",X5)))</formula>
    </cfRule>
  </conditionalFormatting>
  <conditionalFormatting sqref="Z5:Z25">
    <cfRule type="containsText" priority="7" stopIfTrue="1" operator="containsText" text="AA">
      <formula>NOT(ISERROR(SEARCH("AA",Z5)))</formula>
    </cfRule>
    <cfRule type="containsText" dxfId="399" priority="8" stopIfTrue="1" operator="containsText" text="A">
      <formula>NOT(ISERROR(SEARCH("A",Z5)))</formula>
    </cfRule>
  </conditionalFormatting>
  <conditionalFormatting sqref="AB5:AB25">
    <cfRule type="containsText" priority="5" stopIfTrue="1" operator="containsText" text="AA">
      <formula>NOT(ISERROR(SEARCH("AA",AB5)))</formula>
    </cfRule>
    <cfRule type="containsText" dxfId="398" priority="6" stopIfTrue="1" operator="containsText" text="A">
      <formula>NOT(ISERROR(SEARCH("A",AB5)))</formula>
    </cfRule>
  </conditionalFormatting>
  <conditionalFormatting sqref="E5:AE25">
    <cfRule type="expression" dxfId="397" priority="1191">
      <formula>MOD(ROW(),2)=0</formula>
    </cfRule>
  </conditionalFormatting>
  <conditionalFormatting sqref="D5:D25">
    <cfRule type="expression" dxfId="396" priority="2">
      <formula>MOD(ROW(),2)=0</formula>
    </cfRule>
  </conditionalFormatting>
  <conditionalFormatting sqref="A5:C25">
    <cfRule type="expression" dxfId="395" priority="1">
      <formula>MOD(ROW(),2)=0</formula>
    </cfRule>
  </conditionalFormatting>
  <conditionalFormatting sqref="W5:W25">
    <cfRule type="aboveAverage" dxfId="394" priority="42" stopIfTrue="1"/>
  </conditionalFormatting>
  <conditionalFormatting sqref="Y5:Y25">
    <cfRule type="aboveAverage" dxfId="393" priority="1180" stopIfTrue="1"/>
  </conditionalFormatting>
  <conditionalFormatting sqref="AA5:AA25">
    <cfRule type="aboveAverage" dxfId="392" priority="1181" stopIfTrue="1"/>
  </conditionalFormatting>
  <conditionalFormatting sqref="Q5:Q25">
    <cfRule type="aboveAverage" dxfId="391" priority="1182" stopIfTrue="1"/>
  </conditionalFormatting>
  <conditionalFormatting sqref="S5:S25">
    <cfRule type="aboveAverage" dxfId="390" priority="1183" stopIfTrue="1"/>
  </conditionalFormatting>
  <conditionalFormatting sqref="U5:U25">
    <cfRule type="aboveAverage" dxfId="389" priority="1184" stopIfTrue="1"/>
  </conditionalFormatting>
  <conditionalFormatting sqref="K5:K25">
    <cfRule type="aboveAverage" dxfId="388" priority="1185" stopIfTrue="1"/>
  </conditionalFormatting>
  <conditionalFormatting sqref="M5:M25">
    <cfRule type="aboveAverage" dxfId="387" priority="1186" stopIfTrue="1"/>
  </conditionalFormatting>
  <conditionalFormatting sqref="O5:O25">
    <cfRule type="aboveAverage" dxfId="386" priority="1187" stopIfTrue="1"/>
  </conditionalFormatting>
  <conditionalFormatting sqref="E5:E25">
    <cfRule type="aboveAverage" dxfId="385" priority="1188" stopIfTrue="1"/>
  </conditionalFormatting>
  <conditionalFormatting sqref="G5:G25">
    <cfRule type="aboveAverage" dxfId="384" priority="1189" stopIfTrue="1"/>
  </conditionalFormatting>
  <conditionalFormatting sqref="I5:I25">
    <cfRule type="aboveAverage" dxfId="383" priority="1190" stopIfTrue="1"/>
  </conditionalFormatting>
  <pageMargins left="0.5" right="0.5" top="0.5" bottom="0.5" header="0.3" footer="0.3"/>
  <pageSetup paperSize="5" scale="8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6" tint="0.59999389629810485"/>
    <pageSetUpPr fitToPage="1"/>
  </sheetPr>
  <dimension ref="A1:AE44"/>
  <sheetViews>
    <sheetView zoomScaleNormal="100" workbookViewId="0">
      <pane ySplit="4" topLeftCell="A5" activePane="bottomLeft" state="frozen"/>
      <selection activeCell="W24" sqref="W24"/>
      <selection pane="bottomLeft" activeCell="A28" sqref="A5:XFD28"/>
    </sheetView>
  </sheetViews>
  <sheetFormatPr defaultRowHeight="13.15" x14ac:dyDescent="0.4"/>
  <cols>
    <col min="1" max="1" width="25.59765625" customWidth="1"/>
    <col min="2" max="3" width="10.59765625" style="65" customWidth="1"/>
    <col min="4" max="4" width="9.796875" style="1" hidden="1" customWidth="1"/>
    <col min="5" max="5" width="5.19921875" style="161" customWidth="1"/>
    <col min="6" max="6" width="5.19921875" style="11" customWidth="1"/>
    <col min="7" max="7" width="5.19921875" style="161" customWidth="1"/>
    <col min="8" max="8" width="5.19921875" style="11" customWidth="1"/>
    <col min="9" max="9" width="5.19921875" style="161" customWidth="1"/>
    <col min="10" max="10" width="5.19921875" style="11" customWidth="1"/>
    <col min="11" max="11" width="5.19921875" style="171" customWidth="1"/>
    <col min="12" max="12" width="5.19921875" style="65" customWidth="1"/>
    <col min="13" max="13" width="5.19921875" style="171" customWidth="1"/>
    <col min="14" max="14" width="5.19921875" style="65" customWidth="1"/>
    <col min="15" max="15" width="5.19921875" style="171" customWidth="1"/>
    <col min="16" max="16" width="5.19921875" style="65" customWidth="1"/>
    <col min="17" max="17" width="5.19921875" style="171" customWidth="1"/>
    <col min="18" max="18" width="5.19921875" style="65" customWidth="1"/>
    <col min="19" max="19" width="5.19921875" style="171" customWidth="1"/>
    <col min="20" max="20" width="5.19921875" style="65" customWidth="1"/>
    <col min="21" max="21" width="5.19921875" style="171" customWidth="1"/>
    <col min="22" max="22" width="5.19921875" style="65" customWidth="1"/>
    <col min="23" max="23" width="5.19921875" style="183" customWidth="1"/>
    <col min="24" max="24" width="5.19921875" style="152" customWidth="1"/>
    <col min="25" max="25" width="5.19921875" style="183" customWidth="1"/>
    <col min="26" max="26" width="5.19921875" style="152" customWidth="1"/>
    <col min="27" max="27" width="5.19921875" style="183" customWidth="1"/>
    <col min="28" max="28" width="5.19921875" style="152" customWidth="1"/>
    <col min="29" max="31" width="5.19921875" style="2" customWidth="1"/>
  </cols>
  <sheetData>
    <row r="1" spans="1:31" ht="30" customHeight="1" thickBot="1" x14ac:dyDescent="0.45">
      <c r="A1" s="709" t="s">
        <v>659</v>
      </c>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row>
    <row r="2" spans="1:31" ht="40.049999999999997" customHeight="1" x14ac:dyDescent="0.4">
      <c r="A2" s="30" t="s">
        <v>630</v>
      </c>
      <c r="B2" s="532" t="s">
        <v>626</v>
      </c>
      <c r="C2" s="532" t="s">
        <v>627</v>
      </c>
      <c r="D2" s="29"/>
      <c r="E2" s="712" t="s">
        <v>62</v>
      </c>
      <c r="F2" s="713"/>
      <c r="G2" s="713"/>
      <c r="H2" s="713"/>
      <c r="I2" s="713"/>
      <c r="J2" s="714"/>
      <c r="K2" s="712" t="s">
        <v>63</v>
      </c>
      <c r="L2" s="713"/>
      <c r="M2" s="713"/>
      <c r="N2" s="713"/>
      <c r="O2" s="713"/>
      <c r="P2" s="714"/>
      <c r="Q2" s="712" t="s">
        <v>64</v>
      </c>
      <c r="R2" s="713"/>
      <c r="S2" s="713"/>
      <c r="T2" s="713"/>
      <c r="U2" s="713"/>
      <c r="V2" s="714"/>
      <c r="W2" s="712" t="s">
        <v>65</v>
      </c>
      <c r="X2" s="713"/>
      <c r="Y2" s="713"/>
      <c r="Z2" s="713"/>
      <c r="AA2" s="713"/>
      <c r="AB2" s="714"/>
      <c r="AC2" s="710" t="s">
        <v>97</v>
      </c>
      <c r="AD2" s="711"/>
      <c r="AE2" s="711"/>
    </row>
    <row r="3" spans="1:31" ht="20.2" customHeight="1" x14ac:dyDescent="0.4">
      <c r="A3" s="82"/>
      <c r="B3" s="539"/>
      <c r="C3" s="539"/>
      <c r="D3" s="81"/>
      <c r="E3" s="718" t="s">
        <v>94</v>
      </c>
      <c r="F3" s="716"/>
      <c r="G3" s="716" t="s">
        <v>95</v>
      </c>
      <c r="H3" s="716"/>
      <c r="I3" s="716" t="s">
        <v>96</v>
      </c>
      <c r="J3" s="717"/>
      <c r="K3" s="716" t="s">
        <v>94</v>
      </c>
      <c r="L3" s="716"/>
      <c r="M3" s="716" t="s">
        <v>95</v>
      </c>
      <c r="N3" s="716"/>
      <c r="O3" s="716" t="s">
        <v>96</v>
      </c>
      <c r="P3" s="716"/>
      <c r="Q3" s="718" t="s">
        <v>94</v>
      </c>
      <c r="R3" s="716"/>
      <c r="S3" s="716" t="s">
        <v>95</v>
      </c>
      <c r="T3" s="716"/>
      <c r="U3" s="716" t="s">
        <v>96</v>
      </c>
      <c r="V3" s="717"/>
      <c r="W3" s="716" t="s">
        <v>94</v>
      </c>
      <c r="X3" s="716"/>
      <c r="Y3" s="716" t="s">
        <v>95</v>
      </c>
      <c r="Z3" s="716"/>
      <c r="AA3" s="716" t="s">
        <v>96</v>
      </c>
      <c r="AB3" s="716"/>
      <c r="AC3" s="95" t="s">
        <v>94</v>
      </c>
      <c r="AD3" s="88" t="s">
        <v>95</v>
      </c>
      <c r="AE3" s="88" t="s">
        <v>96</v>
      </c>
    </row>
    <row r="4" spans="1:31" ht="40.049999999999997" hidden="1" customHeight="1" x14ac:dyDescent="0.4">
      <c r="A4" s="82" t="s">
        <v>51</v>
      </c>
      <c r="B4" s="539" t="s">
        <v>92</v>
      </c>
      <c r="C4" s="539" t="s">
        <v>93</v>
      </c>
      <c r="D4" s="81"/>
      <c r="E4" s="194" t="s">
        <v>105</v>
      </c>
      <c r="F4" s="197" t="s">
        <v>108</v>
      </c>
      <c r="G4" s="193" t="s">
        <v>106</v>
      </c>
      <c r="H4" s="197" t="s">
        <v>109</v>
      </c>
      <c r="I4" s="193" t="s">
        <v>107</v>
      </c>
      <c r="J4" s="201" t="s">
        <v>110</v>
      </c>
      <c r="K4" s="193" t="s">
        <v>178</v>
      </c>
      <c r="L4" s="197" t="s">
        <v>179</v>
      </c>
      <c r="M4" s="193" t="s">
        <v>180</v>
      </c>
      <c r="N4" s="197" t="s">
        <v>181</v>
      </c>
      <c r="O4" s="193" t="s">
        <v>182</v>
      </c>
      <c r="P4" s="197" t="s">
        <v>183</v>
      </c>
      <c r="Q4" s="194" t="s">
        <v>111</v>
      </c>
      <c r="R4" s="197" t="s">
        <v>112</v>
      </c>
      <c r="S4" s="193" t="s">
        <v>113</v>
      </c>
      <c r="T4" s="197" t="s">
        <v>114</v>
      </c>
      <c r="U4" s="193" t="s">
        <v>115</v>
      </c>
      <c r="V4" s="201" t="s">
        <v>116</v>
      </c>
      <c r="W4" s="193" t="s">
        <v>117</v>
      </c>
      <c r="X4" s="197" t="s">
        <v>118</v>
      </c>
      <c r="Y4" s="193" t="s">
        <v>119</v>
      </c>
      <c r="Z4" s="197" t="s">
        <v>120</v>
      </c>
      <c r="AA4" s="193" t="s">
        <v>121</v>
      </c>
      <c r="AB4" s="197" t="s">
        <v>122</v>
      </c>
      <c r="AC4" s="95" t="s">
        <v>123</v>
      </c>
      <c r="AD4" s="88" t="s">
        <v>124</v>
      </c>
      <c r="AE4" s="88" t="s">
        <v>125</v>
      </c>
    </row>
    <row r="5" spans="1:31" ht="12.75" x14ac:dyDescent="0.35">
      <c r="A5" s="272" t="str">
        <f t="shared" ref="A5:A28" si="0">VLOOKUP(D5,VL_2020,2,FALSE)</f>
        <v xml:space="preserve">Dyna-Gro D55VC80 </v>
      </c>
      <c r="B5" s="557" t="str">
        <f t="shared" ref="B5:B28" si="1">VLOOKUP(D5,VL_2020,3,FALSE)</f>
        <v>RR</v>
      </c>
      <c r="C5" s="557" t="str">
        <f t="shared" ref="C5:C28" si="2">VLOOKUP(D5,VL_2020,4,FALSE)</f>
        <v>VT2P </v>
      </c>
      <c r="D5" s="584" t="s">
        <v>217</v>
      </c>
      <c r="E5" s="333">
        <v>195.25</v>
      </c>
      <c r="F5" s="137" t="s">
        <v>103</v>
      </c>
      <c r="G5" s="334">
        <v>180.74</v>
      </c>
      <c r="H5" s="137" t="s">
        <v>103</v>
      </c>
      <c r="I5" s="334">
        <v>168.35</v>
      </c>
      <c r="J5" s="137" t="s">
        <v>103</v>
      </c>
      <c r="K5" s="335">
        <v>21.92</v>
      </c>
      <c r="L5" s="137" t="s">
        <v>103</v>
      </c>
      <c r="M5" s="336">
        <v>19.826699999999999</v>
      </c>
      <c r="N5" s="137" t="s">
        <v>103</v>
      </c>
      <c r="O5" s="336">
        <v>20.068899999999999</v>
      </c>
      <c r="P5" s="137" t="s">
        <v>103</v>
      </c>
      <c r="Q5" s="333">
        <v>97</v>
      </c>
      <c r="R5" s="137" t="s">
        <v>103</v>
      </c>
      <c r="S5" s="334">
        <v>92.666700000000006</v>
      </c>
      <c r="T5" s="137" t="s">
        <v>103</v>
      </c>
      <c r="U5" s="334">
        <v>93.666700000000006</v>
      </c>
      <c r="V5" s="137" t="s">
        <v>103</v>
      </c>
      <c r="W5" s="333">
        <v>36.666699999999999</v>
      </c>
      <c r="X5" s="137" t="s">
        <v>103</v>
      </c>
      <c r="Y5" s="334">
        <v>37.5</v>
      </c>
      <c r="Z5" s="137" t="s">
        <v>104</v>
      </c>
      <c r="AA5" s="334">
        <v>37.8889</v>
      </c>
      <c r="AB5" s="137" t="s">
        <v>103</v>
      </c>
      <c r="AC5" s="85">
        <v>0</v>
      </c>
      <c r="AD5" s="86">
        <v>0</v>
      </c>
      <c r="AE5" s="86">
        <v>0</v>
      </c>
    </row>
    <row r="6" spans="1:31" ht="12.75" x14ac:dyDescent="0.35">
      <c r="A6" s="280" t="str">
        <f t="shared" si="0"/>
        <v>Innvictis A1551 VT2P</v>
      </c>
      <c r="B6" s="530" t="str">
        <f t="shared" si="1"/>
        <v>RR</v>
      </c>
      <c r="C6" s="530" t="str">
        <f t="shared" si="2"/>
        <v>VT2P</v>
      </c>
      <c r="D6" s="48" t="s">
        <v>547</v>
      </c>
      <c r="E6" s="281">
        <v>190.92</v>
      </c>
      <c r="F6" s="282" t="s">
        <v>103</v>
      </c>
      <c r="G6" s="283"/>
      <c r="H6" s="282"/>
      <c r="I6" s="283"/>
      <c r="J6" s="282"/>
      <c r="K6" s="298">
        <v>22.283300000000001</v>
      </c>
      <c r="L6" s="282" t="s">
        <v>103</v>
      </c>
      <c r="M6" s="301"/>
      <c r="N6" s="282"/>
      <c r="O6" s="301"/>
      <c r="P6" s="282"/>
      <c r="Q6" s="281">
        <v>89.333299999999994</v>
      </c>
      <c r="R6" s="282" t="s">
        <v>103</v>
      </c>
      <c r="S6" s="283"/>
      <c r="T6" s="282"/>
      <c r="U6" s="283"/>
      <c r="V6" s="282"/>
      <c r="W6" s="281">
        <v>37.333300000000001</v>
      </c>
      <c r="X6" s="282" t="s">
        <v>103</v>
      </c>
      <c r="Y6" s="283"/>
      <c r="Z6" s="282"/>
      <c r="AA6" s="283"/>
      <c r="AB6" s="282"/>
      <c r="AC6" s="285">
        <v>0</v>
      </c>
      <c r="AD6" s="286"/>
      <c r="AE6" s="286"/>
    </row>
    <row r="7" spans="1:31" ht="12.75" x14ac:dyDescent="0.35">
      <c r="A7" s="280" t="str">
        <f t="shared" si="0"/>
        <v>AgriGold A646-30 VT2Pro</v>
      </c>
      <c r="B7" s="530" t="str">
        <f t="shared" si="1"/>
        <v>RR</v>
      </c>
      <c r="C7" s="530" t="str">
        <f t="shared" si="2"/>
        <v>VT2P</v>
      </c>
      <c r="D7" s="280" t="s">
        <v>538</v>
      </c>
      <c r="E7" s="125">
        <v>186.25</v>
      </c>
      <c r="F7" s="126" t="s">
        <v>103</v>
      </c>
      <c r="G7" s="128"/>
      <c r="H7" s="126"/>
      <c r="I7" s="128"/>
      <c r="J7" s="126"/>
      <c r="K7" s="302">
        <v>20.3567</v>
      </c>
      <c r="L7" s="126" t="s">
        <v>103</v>
      </c>
      <c r="M7" s="307"/>
      <c r="N7" s="126"/>
      <c r="O7" s="307"/>
      <c r="P7" s="126"/>
      <c r="Q7" s="125">
        <v>92</v>
      </c>
      <c r="R7" s="126" t="s">
        <v>103</v>
      </c>
      <c r="S7" s="128"/>
      <c r="T7" s="126"/>
      <c r="U7" s="128"/>
      <c r="V7" s="126"/>
      <c r="W7" s="125">
        <v>39</v>
      </c>
      <c r="X7" s="126" t="s">
        <v>103</v>
      </c>
      <c r="Y7" s="128"/>
      <c r="Z7" s="126"/>
      <c r="AA7" s="128"/>
      <c r="AB7" s="126"/>
      <c r="AC7" s="62">
        <v>0</v>
      </c>
      <c r="AD7" s="46"/>
      <c r="AE7" s="46"/>
    </row>
    <row r="8" spans="1:31" ht="12.75" x14ac:dyDescent="0.35">
      <c r="A8" s="47" t="str">
        <f t="shared" si="0"/>
        <v xml:space="preserve">LG Seeds 66C06 </v>
      </c>
      <c r="B8" s="529" t="str">
        <f t="shared" si="1"/>
        <v>RR</v>
      </c>
      <c r="C8" s="529" t="str">
        <f t="shared" si="2"/>
        <v>VT2P</v>
      </c>
      <c r="D8" s="280" t="s">
        <v>549</v>
      </c>
      <c r="E8" s="125">
        <v>181.94</v>
      </c>
      <c r="F8" s="126" t="s">
        <v>103</v>
      </c>
      <c r="G8" s="128"/>
      <c r="H8" s="126"/>
      <c r="I8" s="128"/>
      <c r="J8" s="126"/>
      <c r="K8" s="302">
        <v>19.4133</v>
      </c>
      <c r="L8" s="126" t="s">
        <v>103</v>
      </c>
      <c r="M8" s="307"/>
      <c r="N8" s="126"/>
      <c r="O8" s="307"/>
      <c r="P8" s="126"/>
      <c r="Q8" s="125">
        <v>89.666700000000006</v>
      </c>
      <c r="R8" s="126" t="s">
        <v>103</v>
      </c>
      <c r="S8" s="128"/>
      <c r="T8" s="126"/>
      <c r="U8" s="128"/>
      <c r="V8" s="126"/>
      <c r="W8" s="125">
        <v>35.666699999999999</v>
      </c>
      <c r="X8" s="126" t="s">
        <v>103</v>
      </c>
      <c r="Y8" s="128"/>
      <c r="Z8" s="126"/>
      <c r="AA8" s="128"/>
      <c r="AB8" s="126"/>
      <c r="AC8" s="62">
        <v>0</v>
      </c>
      <c r="AD8" s="46"/>
      <c r="AE8" s="46"/>
    </row>
    <row r="9" spans="1:31" ht="12.75" x14ac:dyDescent="0.35">
      <c r="A9" s="47" t="str">
        <f t="shared" si="0"/>
        <v>Augusta A7168 VT2Pro</v>
      </c>
      <c r="B9" s="529" t="str">
        <f t="shared" si="1"/>
        <v>RR</v>
      </c>
      <c r="C9" s="529" t="str">
        <f t="shared" si="2"/>
        <v>VT2P</v>
      </c>
      <c r="D9" s="280" t="s">
        <v>541</v>
      </c>
      <c r="E9" s="125">
        <v>181.77</v>
      </c>
      <c r="F9" s="126" t="s">
        <v>103</v>
      </c>
      <c r="G9" s="128"/>
      <c r="H9" s="126"/>
      <c r="I9" s="128"/>
      <c r="J9" s="126"/>
      <c r="K9" s="302">
        <v>21.226700000000001</v>
      </c>
      <c r="L9" s="126" t="s">
        <v>103</v>
      </c>
      <c r="M9" s="307"/>
      <c r="N9" s="126"/>
      <c r="O9" s="307"/>
      <c r="P9" s="126"/>
      <c r="Q9" s="125">
        <v>93.666700000000006</v>
      </c>
      <c r="R9" s="126" t="s">
        <v>103</v>
      </c>
      <c r="S9" s="128"/>
      <c r="T9" s="126"/>
      <c r="U9" s="128"/>
      <c r="V9" s="126"/>
      <c r="W9" s="125">
        <v>41.333300000000001</v>
      </c>
      <c r="X9" s="126" t="s">
        <v>103</v>
      </c>
      <c r="Y9" s="128"/>
      <c r="Z9" s="126"/>
      <c r="AA9" s="128"/>
      <c r="AB9" s="126"/>
      <c r="AC9" s="62">
        <v>0</v>
      </c>
      <c r="AD9" s="46"/>
      <c r="AE9" s="46"/>
    </row>
    <row r="10" spans="1:31" ht="12.75" x14ac:dyDescent="0.35">
      <c r="A10" s="280" t="str">
        <f t="shared" si="0"/>
        <v>Progeny 2216 VT2P</v>
      </c>
      <c r="B10" s="530" t="str">
        <f t="shared" si="1"/>
        <v>RR</v>
      </c>
      <c r="C10" s="530" t="str">
        <f t="shared" si="2"/>
        <v>VT2P</v>
      </c>
      <c r="D10" s="48" t="s">
        <v>554</v>
      </c>
      <c r="E10" s="125">
        <v>179.85</v>
      </c>
      <c r="F10" s="126" t="s">
        <v>103</v>
      </c>
      <c r="G10" s="128"/>
      <c r="H10" s="126"/>
      <c r="I10" s="128"/>
      <c r="J10" s="126"/>
      <c r="K10" s="302">
        <v>20.5533</v>
      </c>
      <c r="L10" s="126" t="s">
        <v>103</v>
      </c>
      <c r="M10" s="307"/>
      <c r="N10" s="126"/>
      <c r="O10" s="307"/>
      <c r="P10" s="126"/>
      <c r="Q10" s="125">
        <v>84</v>
      </c>
      <c r="R10" s="126" t="s">
        <v>103</v>
      </c>
      <c r="S10" s="128"/>
      <c r="T10" s="126"/>
      <c r="U10" s="128"/>
      <c r="V10" s="126"/>
      <c r="W10" s="125">
        <v>34</v>
      </c>
      <c r="X10" s="126" t="s">
        <v>103</v>
      </c>
      <c r="Y10" s="128"/>
      <c r="Z10" s="126"/>
      <c r="AA10" s="128"/>
      <c r="AB10" s="126"/>
      <c r="AC10" s="62">
        <v>0</v>
      </c>
      <c r="AD10" s="46"/>
      <c r="AE10" s="46"/>
    </row>
    <row r="11" spans="1:31" ht="12.75" x14ac:dyDescent="0.35">
      <c r="A11" s="513" t="str">
        <f t="shared" si="0"/>
        <v>Progeny 8116 SS*</v>
      </c>
      <c r="B11" s="528" t="str">
        <f t="shared" si="1"/>
        <v>RR, LL </v>
      </c>
      <c r="C11" s="528" t="str">
        <f t="shared" si="2"/>
        <v>SS</v>
      </c>
      <c r="D11" s="48" t="s">
        <v>225</v>
      </c>
      <c r="E11" s="281">
        <v>178.61</v>
      </c>
      <c r="F11" s="282" t="s">
        <v>103</v>
      </c>
      <c r="G11" s="283">
        <v>177.04</v>
      </c>
      <c r="H11" s="282" t="s">
        <v>103</v>
      </c>
      <c r="I11" s="283">
        <v>163.88</v>
      </c>
      <c r="J11" s="282" t="s">
        <v>103</v>
      </c>
      <c r="K11" s="298">
        <v>20.363299999999999</v>
      </c>
      <c r="L11" s="282" t="s">
        <v>103</v>
      </c>
      <c r="M11" s="301">
        <v>19.3233</v>
      </c>
      <c r="N11" s="282" t="s">
        <v>103</v>
      </c>
      <c r="O11" s="301">
        <v>19.461099999999998</v>
      </c>
      <c r="P11" s="282" t="s">
        <v>103</v>
      </c>
      <c r="Q11" s="281">
        <v>84</v>
      </c>
      <c r="R11" s="282" t="s">
        <v>103</v>
      </c>
      <c r="S11" s="283">
        <v>88.333299999999994</v>
      </c>
      <c r="T11" s="282" t="s">
        <v>103</v>
      </c>
      <c r="U11" s="283">
        <v>90.666700000000006</v>
      </c>
      <c r="V11" s="282" t="s">
        <v>103</v>
      </c>
      <c r="W11" s="281">
        <v>35.666699999999999</v>
      </c>
      <c r="X11" s="282" t="s">
        <v>103</v>
      </c>
      <c r="Y11" s="283">
        <v>38.833300000000001</v>
      </c>
      <c r="Z11" s="282" t="s">
        <v>103</v>
      </c>
      <c r="AA11" s="283">
        <v>38.444400000000002</v>
      </c>
      <c r="AB11" s="282" t="s">
        <v>103</v>
      </c>
      <c r="AC11" s="285">
        <v>0</v>
      </c>
      <c r="AD11" s="286">
        <v>0</v>
      </c>
      <c r="AE11" s="286">
        <v>0</v>
      </c>
    </row>
    <row r="12" spans="1:31" ht="12.75" x14ac:dyDescent="0.35">
      <c r="A12" s="513" t="str">
        <f t="shared" si="0"/>
        <v xml:space="preserve">Dyna-Gro D54VC14 </v>
      </c>
      <c r="B12" s="528" t="str">
        <f t="shared" si="1"/>
        <v>RR</v>
      </c>
      <c r="C12" s="528" t="str">
        <f t="shared" si="2"/>
        <v>VT2P</v>
      </c>
      <c r="D12" s="48" t="s">
        <v>543</v>
      </c>
      <c r="E12" s="125">
        <v>178.39</v>
      </c>
      <c r="F12" s="126" t="s">
        <v>103</v>
      </c>
      <c r="G12" s="128"/>
      <c r="H12" s="126"/>
      <c r="I12" s="128"/>
      <c r="J12" s="126"/>
      <c r="K12" s="302">
        <v>19.8</v>
      </c>
      <c r="L12" s="126" t="s">
        <v>103</v>
      </c>
      <c r="M12" s="307"/>
      <c r="N12" s="126"/>
      <c r="O12" s="307"/>
      <c r="P12" s="126"/>
      <c r="Q12" s="125">
        <v>89.333299999999994</v>
      </c>
      <c r="R12" s="126" t="s">
        <v>103</v>
      </c>
      <c r="S12" s="128"/>
      <c r="T12" s="126"/>
      <c r="U12" s="128"/>
      <c r="V12" s="126"/>
      <c r="W12" s="125">
        <v>39.666699999999999</v>
      </c>
      <c r="X12" s="126" t="s">
        <v>103</v>
      </c>
      <c r="Y12" s="128"/>
      <c r="Z12" s="126"/>
      <c r="AA12" s="128"/>
      <c r="AB12" s="126"/>
      <c r="AC12" s="62">
        <v>0</v>
      </c>
      <c r="AD12" s="46"/>
      <c r="AE12" s="46"/>
    </row>
    <row r="13" spans="1:31" ht="12.75" x14ac:dyDescent="0.35">
      <c r="A13" s="47" t="str">
        <f t="shared" si="0"/>
        <v xml:space="preserve">Dyna-Gro D54VC34** </v>
      </c>
      <c r="B13" s="529" t="str">
        <f t="shared" si="1"/>
        <v>RR</v>
      </c>
      <c r="C13" s="529" t="str">
        <f t="shared" si="2"/>
        <v>VT2P</v>
      </c>
      <c r="D13" s="280" t="s">
        <v>216</v>
      </c>
      <c r="E13" s="281">
        <v>177.26</v>
      </c>
      <c r="F13" s="282" t="s">
        <v>103</v>
      </c>
      <c r="G13" s="283">
        <v>176.92</v>
      </c>
      <c r="H13" s="282" t="s">
        <v>103</v>
      </c>
      <c r="I13" s="283">
        <v>169.87</v>
      </c>
      <c r="J13" s="282" t="s">
        <v>103</v>
      </c>
      <c r="K13" s="298">
        <v>20.403300000000002</v>
      </c>
      <c r="L13" s="282" t="s">
        <v>103</v>
      </c>
      <c r="M13" s="301">
        <v>19.656700000000001</v>
      </c>
      <c r="N13" s="282" t="s">
        <v>103</v>
      </c>
      <c r="O13" s="301">
        <v>19.628900000000002</v>
      </c>
      <c r="P13" s="282" t="s">
        <v>103</v>
      </c>
      <c r="Q13" s="281">
        <v>95.333299999999994</v>
      </c>
      <c r="R13" s="282" t="s">
        <v>103</v>
      </c>
      <c r="S13" s="283">
        <v>93</v>
      </c>
      <c r="T13" s="282" t="s">
        <v>103</v>
      </c>
      <c r="U13" s="283">
        <v>93.666700000000006</v>
      </c>
      <c r="V13" s="282" t="s">
        <v>103</v>
      </c>
      <c r="W13" s="281">
        <v>40</v>
      </c>
      <c r="X13" s="282" t="s">
        <v>103</v>
      </c>
      <c r="Y13" s="283">
        <v>37.833300000000001</v>
      </c>
      <c r="Z13" s="282" t="s">
        <v>104</v>
      </c>
      <c r="AA13" s="283">
        <v>37.222200000000001</v>
      </c>
      <c r="AB13" s="282" t="s">
        <v>103</v>
      </c>
      <c r="AC13" s="285">
        <v>0</v>
      </c>
      <c r="AD13" s="286">
        <v>0</v>
      </c>
      <c r="AE13" s="286">
        <v>0</v>
      </c>
    </row>
    <row r="14" spans="1:31" ht="12.75" x14ac:dyDescent="0.35">
      <c r="A14" s="47" t="str">
        <f t="shared" si="0"/>
        <v xml:space="preserve">Dekalb DKC66-18 </v>
      </c>
      <c r="B14" s="529" t="str">
        <f t="shared" si="1"/>
        <v>RR</v>
      </c>
      <c r="C14" s="529" t="str">
        <f t="shared" si="2"/>
        <v>VT2P</v>
      </c>
      <c r="D14" s="280" t="s">
        <v>213</v>
      </c>
      <c r="E14" s="281">
        <v>174.98</v>
      </c>
      <c r="F14" s="282" t="s">
        <v>103</v>
      </c>
      <c r="G14" s="283">
        <v>175.83</v>
      </c>
      <c r="H14" s="282" t="s">
        <v>103</v>
      </c>
      <c r="I14" s="283">
        <v>163.12</v>
      </c>
      <c r="J14" s="282" t="s">
        <v>103</v>
      </c>
      <c r="K14" s="298">
        <v>21.736699999999999</v>
      </c>
      <c r="L14" s="282" t="s">
        <v>103</v>
      </c>
      <c r="M14" s="301">
        <v>19.8733</v>
      </c>
      <c r="N14" s="282" t="s">
        <v>103</v>
      </c>
      <c r="O14" s="301">
        <v>20.11</v>
      </c>
      <c r="P14" s="282" t="s">
        <v>103</v>
      </c>
      <c r="Q14" s="281">
        <v>89.333299999999994</v>
      </c>
      <c r="R14" s="282" t="s">
        <v>103</v>
      </c>
      <c r="S14" s="283">
        <v>87.5</v>
      </c>
      <c r="T14" s="282" t="s">
        <v>103</v>
      </c>
      <c r="U14" s="283">
        <v>88.444400000000002</v>
      </c>
      <c r="V14" s="282" t="s">
        <v>103</v>
      </c>
      <c r="W14" s="281">
        <v>38.666699999999999</v>
      </c>
      <c r="X14" s="282" t="s">
        <v>103</v>
      </c>
      <c r="Y14" s="283">
        <v>38.166699999999999</v>
      </c>
      <c r="Z14" s="282" t="s">
        <v>103</v>
      </c>
      <c r="AA14" s="283">
        <v>37.555599999999998</v>
      </c>
      <c r="AB14" s="282" t="s">
        <v>103</v>
      </c>
      <c r="AC14" s="285">
        <v>0</v>
      </c>
      <c r="AD14" s="286">
        <v>0</v>
      </c>
      <c r="AE14" s="286">
        <v>0</v>
      </c>
    </row>
    <row r="15" spans="1:31" ht="12.75" x14ac:dyDescent="0.35">
      <c r="A15" s="47" t="str">
        <f t="shared" si="0"/>
        <v>Revere 1627 TC</v>
      </c>
      <c r="B15" s="529" t="str">
        <f t="shared" si="1"/>
        <v>RR</v>
      </c>
      <c r="C15" s="529" t="str">
        <f t="shared" si="2"/>
        <v>TRE</v>
      </c>
      <c r="D15" s="48" t="s">
        <v>555</v>
      </c>
      <c r="E15" s="125">
        <v>174.63</v>
      </c>
      <c r="F15" s="126" t="s">
        <v>103</v>
      </c>
      <c r="G15" s="128"/>
      <c r="H15" s="126"/>
      <c r="I15" s="128"/>
      <c r="J15" s="126"/>
      <c r="K15" s="302">
        <v>21.31</v>
      </c>
      <c r="L15" s="126" t="s">
        <v>103</v>
      </c>
      <c r="M15" s="307"/>
      <c r="N15" s="126"/>
      <c r="O15" s="307"/>
      <c r="P15" s="126"/>
      <c r="Q15" s="125">
        <v>90.666700000000006</v>
      </c>
      <c r="R15" s="126" t="s">
        <v>103</v>
      </c>
      <c r="S15" s="128"/>
      <c r="T15" s="126"/>
      <c r="U15" s="128"/>
      <c r="V15" s="126"/>
      <c r="W15" s="125">
        <v>33.666699999999999</v>
      </c>
      <c r="X15" s="126" t="s">
        <v>103</v>
      </c>
      <c r="Y15" s="128"/>
      <c r="Z15" s="126"/>
      <c r="AA15" s="128"/>
      <c r="AB15" s="126"/>
      <c r="AC15" s="62">
        <v>0</v>
      </c>
      <c r="AD15" s="46"/>
      <c r="AE15" s="46"/>
    </row>
    <row r="16" spans="1:31" ht="12.75" x14ac:dyDescent="0.35">
      <c r="A16" s="47" t="str">
        <f t="shared" si="0"/>
        <v xml:space="preserve">Innvictis A1689 </v>
      </c>
      <c r="B16" s="529" t="str">
        <f t="shared" si="1"/>
        <v>RR</v>
      </c>
      <c r="C16" s="529" t="str">
        <f t="shared" si="2"/>
        <v>TRE</v>
      </c>
      <c r="D16" s="280" t="s">
        <v>548</v>
      </c>
      <c r="E16" s="125">
        <v>168.31</v>
      </c>
      <c r="F16" s="126" t="s">
        <v>103</v>
      </c>
      <c r="G16" s="128"/>
      <c r="H16" s="126"/>
      <c r="I16" s="128"/>
      <c r="J16" s="126"/>
      <c r="K16" s="302">
        <v>19.6767</v>
      </c>
      <c r="L16" s="126" t="s">
        <v>103</v>
      </c>
      <c r="M16" s="307"/>
      <c r="N16" s="126"/>
      <c r="O16" s="307"/>
      <c r="P16" s="126"/>
      <c r="Q16" s="125">
        <v>83.333299999999994</v>
      </c>
      <c r="R16" s="126" t="s">
        <v>103</v>
      </c>
      <c r="S16" s="128"/>
      <c r="T16" s="126"/>
      <c r="U16" s="128"/>
      <c r="V16" s="126"/>
      <c r="W16" s="125">
        <v>37</v>
      </c>
      <c r="X16" s="126" t="s">
        <v>103</v>
      </c>
      <c r="Y16" s="128"/>
      <c r="Z16" s="126"/>
      <c r="AA16" s="128"/>
      <c r="AB16" s="126"/>
      <c r="AC16" s="62">
        <v>0</v>
      </c>
      <c r="AD16" s="46"/>
      <c r="AE16" s="46"/>
    </row>
    <row r="17" spans="1:31" ht="12.75" x14ac:dyDescent="0.35">
      <c r="A17" s="47" t="str">
        <f t="shared" si="0"/>
        <v xml:space="preserve">Innvictis A1462 </v>
      </c>
      <c r="B17" s="529" t="str">
        <f t="shared" si="1"/>
        <v>RR</v>
      </c>
      <c r="C17" s="529" t="str">
        <f t="shared" si="2"/>
        <v>VT2P</v>
      </c>
      <c r="D17" s="280" t="s">
        <v>546</v>
      </c>
      <c r="E17" s="281">
        <v>165.78</v>
      </c>
      <c r="F17" s="282" t="s">
        <v>103</v>
      </c>
      <c r="G17" s="283"/>
      <c r="H17" s="282"/>
      <c r="I17" s="283"/>
      <c r="J17" s="282"/>
      <c r="K17" s="298">
        <v>21.193300000000001</v>
      </c>
      <c r="L17" s="282" t="s">
        <v>103</v>
      </c>
      <c r="M17" s="301"/>
      <c r="N17" s="282"/>
      <c r="O17" s="301"/>
      <c r="P17" s="282"/>
      <c r="Q17" s="281">
        <v>91.666700000000006</v>
      </c>
      <c r="R17" s="282" t="s">
        <v>103</v>
      </c>
      <c r="S17" s="283"/>
      <c r="T17" s="282"/>
      <c r="U17" s="283"/>
      <c r="V17" s="282"/>
      <c r="W17" s="281">
        <v>39</v>
      </c>
      <c r="X17" s="282" t="s">
        <v>103</v>
      </c>
      <c r="Y17" s="283"/>
      <c r="Z17" s="282"/>
      <c r="AA17" s="283"/>
      <c r="AB17" s="282"/>
      <c r="AC17" s="285">
        <v>0</v>
      </c>
      <c r="AD17" s="286"/>
      <c r="AE17" s="286"/>
    </row>
    <row r="18" spans="1:31" ht="12.75" x14ac:dyDescent="0.35">
      <c r="A18" s="47" t="str">
        <f t="shared" si="0"/>
        <v xml:space="preserve">Spectrum 6416 </v>
      </c>
      <c r="B18" s="529" t="str">
        <f t="shared" si="1"/>
        <v>None</v>
      </c>
      <c r="C18" s="529" t="str">
        <f t="shared" si="2"/>
        <v>None</v>
      </c>
      <c r="D18" s="48" t="s">
        <v>557</v>
      </c>
      <c r="E18" s="281">
        <v>164.95</v>
      </c>
      <c r="F18" s="282" t="s">
        <v>103</v>
      </c>
      <c r="G18" s="283"/>
      <c r="H18" s="282"/>
      <c r="I18" s="283"/>
      <c r="J18" s="282"/>
      <c r="K18" s="298">
        <v>21.52</v>
      </c>
      <c r="L18" s="282" t="s">
        <v>103</v>
      </c>
      <c r="M18" s="301"/>
      <c r="N18" s="282"/>
      <c r="O18" s="301"/>
      <c r="P18" s="282"/>
      <c r="Q18" s="281">
        <v>84</v>
      </c>
      <c r="R18" s="282" t="s">
        <v>103</v>
      </c>
      <c r="S18" s="283"/>
      <c r="T18" s="282"/>
      <c r="U18" s="283"/>
      <c r="V18" s="282"/>
      <c r="W18" s="281">
        <v>35.666699999999999</v>
      </c>
      <c r="X18" s="282" t="s">
        <v>103</v>
      </c>
      <c r="Y18" s="283"/>
      <c r="Z18" s="282"/>
      <c r="AA18" s="283"/>
      <c r="AB18" s="282"/>
      <c r="AC18" s="285">
        <v>0</v>
      </c>
      <c r="AD18" s="286"/>
      <c r="AE18" s="286"/>
    </row>
    <row r="19" spans="1:31" ht="12.75" x14ac:dyDescent="0.35">
      <c r="A19" s="280" t="str">
        <f t="shared" si="0"/>
        <v>Revere ZS1525 3220A</v>
      </c>
      <c r="B19" s="530" t="str">
        <f t="shared" si="1"/>
        <v>RR, LL </v>
      </c>
      <c r="C19" s="530" t="str">
        <f t="shared" si="2"/>
        <v>3220A</v>
      </c>
      <c r="D19" s="48" t="s">
        <v>556</v>
      </c>
      <c r="E19" s="125">
        <v>163.5</v>
      </c>
      <c r="F19" s="126" t="s">
        <v>103</v>
      </c>
      <c r="G19" s="128"/>
      <c r="H19" s="126"/>
      <c r="I19" s="128"/>
      <c r="J19" s="126"/>
      <c r="K19" s="302">
        <v>20.100000000000001</v>
      </c>
      <c r="L19" s="126" t="s">
        <v>103</v>
      </c>
      <c r="M19" s="307"/>
      <c r="N19" s="126"/>
      <c r="O19" s="307"/>
      <c r="P19" s="126"/>
      <c r="Q19" s="125">
        <v>74.333299999999994</v>
      </c>
      <c r="R19" s="126" t="s">
        <v>103</v>
      </c>
      <c r="S19" s="128"/>
      <c r="T19" s="126"/>
      <c r="U19" s="128"/>
      <c r="V19" s="126"/>
      <c r="W19" s="125">
        <v>30.666699999999999</v>
      </c>
      <c r="X19" s="126" t="s">
        <v>103</v>
      </c>
      <c r="Y19" s="128"/>
      <c r="Z19" s="126"/>
      <c r="AA19" s="128"/>
      <c r="AB19" s="126"/>
      <c r="AC19" s="62">
        <v>0</v>
      </c>
      <c r="AD19" s="46"/>
      <c r="AE19" s="46"/>
    </row>
    <row r="20" spans="1:31" ht="12.75" x14ac:dyDescent="0.35">
      <c r="A20" s="513" t="str">
        <f t="shared" si="0"/>
        <v xml:space="preserve">Dekalb DKC65-95** </v>
      </c>
      <c r="B20" s="528" t="str">
        <f t="shared" si="1"/>
        <v>RR</v>
      </c>
      <c r="C20" s="528" t="str">
        <f t="shared" si="2"/>
        <v>VT2P</v>
      </c>
      <c r="D20" s="511" t="s">
        <v>211</v>
      </c>
      <c r="E20" s="281">
        <v>162.31</v>
      </c>
      <c r="F20" s="585" t="s">
        <v>103</v>
      </c>
      <c r="G20" s="565">
        <v>170.28</v>
      </c>
      <c r="H20" s="585" t="s">
        <v>103</v>
      </c>
      <c r="I20" s="565">
        <v>157.78</v>
      </c>
      <c r="J20" s="585" t="s">
        <v>103</v>
      </c>
      <c r="K20" s="298">
        <v>22.7333</v>
      </c>
      <c r="L20" s="585" t="s">
        <v>103</v>
      </c>
      <c r="M20" s="586">
        <v>20.66</v>
      </c>
      <c r="N20" s="585" t="s">
        <v>103</v>
      </c>
      <c r="O20" s="586">
        <v>20.186699999999998</v>
      </c>
      <c r="P20" s="585" t="s">
        <v>103</v>
      </c>
      <c r="Q20" s="281">
        <v>86.333299999999994</v>
      </c>
      <c r="R20" s="585" t="s">
        <v>103</v>
      </c>
      <c r="S20" s="565">
        <v>88.166700000000006</v>
      </c>
      <c r="T20" s="585" t="s">
        <v>103</v>
      </c>
      <c r="U20" s="565">
        <v>88.333299999999994</v>
      </c>
      <c r="V20" s="585" t="s">
        <v>103</v>
      </c>
      <c r="W20" s="281">
        <v>34</v>
      </c>
      <c r="X20" s="585" t="s">
        <v>103</v>
      </c>
      <c r="Y20" s="565">
        <v>36.833300000000001</v>
      </c>
      <c r="Z20" s="585" t="s">
        <v>104</v>
      </c>
      <c r="AA20" s="565">
        <v>35.8889</v>
      </c>
      <c r="AB20" s="585" t="s">
        <v>328</v>
      </c>
      <c r="AC20" s="285">
        <v>0</v>
      </c>
      <c r="AD20" s="597">
        <v>0</v>
      </c>
      <c r="AE20" s="597">
        <v>0</v>
      </c>
    </row>
    <row r="21" spans="1:31" ht="12.75" x14ac:dyDescent="0.35">
      <c r="A21" s="280" t="str">
        <f t="shared" si="0"/>
        <v>LG Seeds LG66C44 VT2Pro**</v>
      </c>
      <c r="B21" s="530" t="str">
        <f t="shared" si="1"/>
        <v>RR</v>
      </c>
      <c r="C21" s="530" t="str">
        <f t="shared" si="2"/>
        <v>VT2P</v>
      </c>
      <c r="D21" s="280" t="s">
        <v>218</v>
      </c>
      <c r="E21" s="125">
        <v>160.96</v>
      </c>
      <c r="F21" s="126" t="s">
        <v>103</v>
      </c>
      <c r="G21" s="128">
        <v>170.56</v>
      </c>
      <c r="H21" s="126" t="s">
        <v>103</v>
      </c>
      <c r="I21" s="128">
        <v>159.04</v>
      </c>
      <c r="J21" s="126" t="s">
        <v>103</v>
      </c>
      <c r="K21" s="302">
        <v>20.113299999999999</v>
      </c>
      <c r="L21" s="126" t="s">
        <v>103</v>
      </c>
      <c r="M21" s="307">
        <v>19.188300000000002</v>
      </c>
      <c r="N21" s="126" t="s">
        <v>103</v>
      </c>
      <c r="O21" s="307">
        <v>19.591100000000001</v>
      </c>
      <c r="P21" s="126" t="s">
        <v>103</v>
      </c>
      <c r="Q21" s="125">
        <v>85.666700000000006</v>
      </c>
      <c r="R21" s="126" t="s">
        <v>103</v>
      </c>
      <c r="S21" s="128">
        <v>88.833299999999994</v>
      </c>
      <c r="T21" s="126" t="s">
        <v>103</v>
      </c>
      <c r="U21" s="128">
        <v>88.888900000000007</v>
      </c>
      <c r="V21" s="126" t="s">
        <v>103</v>
      </c>
      <c r="W21" s="125">
        <v>35</v>
      </c>
      <c r="X21" s="126" t="s">
        <v>103</v>
      </c>
      <c r="Y21" s="128">
        <v>38.5</v>
      </c>
      <c r="Z21" s="126" t="s">
        <v>103</v>
      </c>
      <c r="AA21" s="128">
        <v>38</v>
      </c>
      <c r="AB21" s="126" t="s">
        <v>103</v>
      </c>
      <c r="AC21" s="62">
        <v>0</v>
      </c>
      <c r="AD21" s="46">
        <v>0</v>
      </c>
      <c r="AE21" s="46">
        <v>0</v>
      </c>
    </row>
    <row r="22" spans="1:31" ht="12.75" x14ac:dyDescent="0.35">
      <c r="A22" s="280" t="str">
        <f t="shared" si="0"/>
        <v>Augusta A7268 VT2Pro</v>
      </c>
      <c r="B22" s="530" t="str">
        <f t="shared" si="1"/>
        <v>RR</v>
      </c>
      <c r="C22" s="530" t="str">
        <f t="shared" si="2"/>
        <v>VT2P</v>
      </c>
      <c r="D22" s="48" t="s">
        <v>542</v>
      </c>
      <c r="E22" s="125">
        <v>159.12</v>
      </c>
      <c r="F22" s="126" t="s">
        <v>103</v>
      </c>
      <c r="G22" s="128"/>
      <c r="H22" s="126"/>
      <c r="I22" s="128"/>
      <c r="J22" s="126"/>
      <c r="K22" s="302">
        <v>21.9267</v>
      </c>
      <c r="L22" s="126" t="s">
        <v>103</v>
      </c>
      <c r="M22" s="307"/>
      <c r="N22" s="126"/>
      <c r="O22" s="307"/>
      <c r="P22" s="126"/>
      <c r="Q22" s="125">
        <v>82</v>
      </c>
      <c r="R22" s="126" t="s">
        <v>103</v>
      </c>
      <c r="S22" s="128"/>
      <c r="T22" s="126"/>
      <c r="U22" s="128"/>
      <c r="V22" s="126"/>
      <c r="W22" s="125">
        <v>32</v>
      </c>
      <c r="X22" s="126" t="s">
        <v>103</v>
      </c>
      <c r="Y22" s="128"/>
      <c r="Z22" s="126"/>
      <c r="AA22" s="128"/>
      <c r="AB22" s="126"/>
      <c r="AC22" s="62">
        <v>0</v>
      </c>
      <c r="AD22" s="46"/>
      <c r="AE22" s="46"/>
    </row>
    <row r="23" spans="1:31" ht="12.75" x14ac:dyDescent="0.35">
      <c r="A23" s="47" t="str">
        <f t="shared" si="0"/>
        <v>Innvictis A1457 VT2P</v>
      </c>
      <c r="B23" s="529" t="str">
        <f t="shared" si="1"/>
        <v>RR</v>
      </c>
      <c r="C23" s="529" t="str">
        <f t="shared" si="2"/>
        <v>VT2P</v>
      </c>
      <c r="D23" s="48" t="s">
        <v>545</v>
      </c>
      <c r="E23" s="125">
        <v>153.58000000000001</v>
      </c>
      <c r="F23" s="126" t="s">
        <v>103</v>
      </c>
      <c r="G23" s="128"/>
      <c r="H23" s="126"/>
      <c r="I23" s="128"/>
      <c r="J23" s="126"/>
      <c r="K23" s="302">
        <v>21.933299999999999</v>
      </c>
      <c r="L23" s="126" t="s">
        <v>103</v>
      </c>
      <c r="M23" s="307"/>
      <c r="N23" s="126"/>
      <c r="O23" s="307"/>
      <c r="P23" s="126"/>
      <c r="Q23" s="125">
        <v>89</v>
      </c>
      <c r="R23" s="126" t="s">
        <v>103</v>
      </c>
      <c r="S23" s="128"/>
      <c r="T23" s="126"/>
      <c r="U23" s="128"/>
      <c r="V23" s="126"/>
      <c r="W23" s="125">
        <v>37</v>
      </c>
      <c r="X23" s="126" t="s">
        <v>103</v>
      </c>
      <c r="Y23" s="128"/>
      <c r="Z23" s="126"/>
      <c r="AA23" s="128"/>
      <c r="AB23" s="126"/>
      <c r="AC23" s="62">
        <v>0</v>
      </c>
      <c r="AD23" s="46"/>
      <c r="AE23" s="46"/>
    </row>
    <row r="24" spans="1:31" ht="12.75" x14ac:dyDescent="0.35">
      <c r="A24" s="280" t="str">
        <f t="shared" si="0"/>
        <v xml:space="preserve">Dekalb DKC65-99** </v>
      </c>
      <c r="B24" s="530" t="str">
        <f t="shared" si="1"/>
        <v>RR</v>
      </c>
      <c r="C24" s="530" t="str">
        <f t="shared" si="2"/>
        <v>TRE</v>
      </c>
      <c r="D24" s="48" t="s">
        <v>212</v>
      </c>
      <c r="E24" s="281">
        <v>151.05000000000001</v>
      </c>
      <c r="F24" s="282" t="s">
        <v>103</v>
      </c>
      <c r="G24" s="283">
        <v>160.34</v>
      </c>
      <c r="H24" s="282" t="s">
        <v>103</v>
      </c>
      <c r="I24" s="283">
        <v>153.82</v>
      </c>
      <c r="J24" s="282" t="s">
        <v>103</v>
      </c>
      <c r="K24" s="298">
        <v>22.866700000000002</v>
      </c>
      <c r="L24" s="282" t="s">
        <v>103</v>
      </c>
      <c r="M24" s="301">
        <v>20.158300000000001</v>
      </c>
      <c r="N24" s="282" t="s">
        <v>103</v>
      </c>
      <c r="O24" s="301">
        <v>20.576699999999999</v>
      </c>
      <c r="P24" s="282" t="s">
        <v>103</v>
      </c>
      <c r="Q24" s="281">
        <v>83.666700000000006</v>
      </c>
      <c r="R24" s="282" t="s">
        <v>103</v>
      </c>
      <c r="S24" s="283">
        <v>84.166700000000006</v>
      </c>
      <c r="T24" s="282" t="s">
        <v>103</v>
      </c>
      <c r="U24" s="283">
        <v>85.555599999999998</v>
      </c>
      <c r="V24" s="282" t="s">
        <v>103</v>
      </c>
      <c r="W24" s="281">
        <v>33.333300000000001</v>
      </c>
      <c r="X24" s="282" t="s">
        <v>103</v>
      </c>
      <c r="Y24" s="283">
        <v>33</v>
      </c>
      <c r="Z24" s="282" t="s">
        <v>339</v>
      </c>
      <c r="AA24" s="283">
        <v>33.444400000000002</v>
      </c>
      <c r="AB24" s="282" t="s">
        <v>339</v>
      </c>
      <c r="AC24" s="285">
        <v>0</v>
      </c>
      <c r="AD24" s="286">
        <v>0</v>
      </c>
      <c r="AE24" s="286">
        <v>0</v>
      </c>
    </row>
    <row r="25" spans="1:31" ht="12.75" x14ac:dyDescent="0.35">
      <c r="A25" s="47" t="str">
        <f t="shared" si="0"/>
        <v>AgriGold A645-16 VT2RIB***</v>
      </c>
      <c r="B25" s="529" t="str">
        <f t="shared" si="1"/>
        <v>RR</v>
      </c>
      <c r="C25" s="529" t="str">
        <f t="shared" si="2"/>
        <v>VT2P</v>
      </c>
      <c r="D25" s="280" t="s">
        <v>210</v>
      </c>
      <c r="E25" s="281">
        <v>145.01</v>
      </c>
      <c r="F25" s="282" t="s">
        <v>103</v>
      </c>
      <c r="G25" s="283">
        <v>166.31</v>
      </c>
      <c r="H25" s="282" t="s">
        <v>103</v>
      </c>
      <c r="I25" s="283">
        <v>157.51</v>
      </c>
      <c r="J25" s="282" t="s">
        <v>103</v>
      </c>
      <c r="K25" s="298">
        <v>20.9633</v>
      </c>
      <c r="L25" s="282" t="s">
        <v>103</v>
      </c>
      <c r="M25" s="301">
        <v>19.655000000000001</v>
      </c>
      <c r="N25" s="282" t="s">
        <v>103</v>
      </c>
      <c r="O25" s="301">
        <v>20.5322</v>
      </c>
      <c r="P25" s="282" t="s">
        <v>103</v>
      </c>
      <c r="Q25" s="281">
        <v>82.333299999999994</v>
      </c>
      <c r="R25" s="282" t="s">
        <v>103</v>
      </c>
      <c r="S25" s="283">
        <v>87</v>
      </c>
      <c r="T25" s="282" t="s">
        <v>103</v>
      </c>
      <c r="U25" s="283">
        <v>90.888900000000007</v>
      </c>
      <c r="V25" s="282" t="s">
        <v>103</v>
      </c>
      <c r="W25" s="281">
        <v>34.333300000000001</v>
      </c>
      <c r="X25" s="282" t="s">
        <v>103</v>
      </c>
      <c r="Y25" s="283">
        <v>38.166699999999999</v>
      </c>
      <c r="Z25" s="282" t="s">
        <v>103</v>
      </c>
      <c r="AA25" s="283">
        <v>38.777799999999999</v>
      </c>
      <c r="AB25" s="282" t="s">
        <v>103</v>
      </c>
      <c r="AC25" s="285">
        <v>0</v>
      </c>
      <c r="AD25" s="286">
        <v>0</v>
      </c>
      <c r="AE25" s="286">
        <v>0</v>
      </c>
    </row>
    <row r="26" spans="1:31" ht="12.75" x14ac:dyDescent="0.35">
      <c r="A26" s="513" t="str">
        <f t="shared" si="0"/>
        <v>Progeny 9114 VT2P*</v>
      </c>
      <c r="B26" s="528" t="str">
        <f t="shared" si="1"/>
        <v>RR</v>
      </c>
      <c r="C26" s="528" t="str">
        <f t="shared" si="2"/>
        <v>VT2P</v>
      </c>
      <c r="D26" s="280" t="s">
        <v>226</v>
      </c>
      <c r="E26" s="281">
        <v>143.91</v>
      </c>
      <c r="F26" s="282" t="s">
        <v>103</v>
      </c>
      <c r="G26" s="283">
        <v>147.71</v>
      </c>
      <c r="H26" s="282" t="s">
        <v>103</v>
      </c>
      <c r="I26" s="283">
        <v>142.96</v>
      </c>
      <c r="J26" s="282" t="s">
        <v>103</v>
      </c>
      <c r="K26" s="298">
        <v>20.933299999999999</v>
      </c>
      <c r="L26" s="282" t="s">
        <v>103</v>
      </c>
      <c r="M26" s="301">
        <v>19.28</v>
      </c>
      <c r="N26" s="282" t="s">
        <v>103</v>
      </c>
      <c r="O26" s="301">
        <v>19.1189</v>
      </c>
      <c r="P26" s="282" t="s">
        <v>103</v>
      </c>
      <c r="Q26" s="281">
        <v>85</v>
      </c>
      <c r="R26" s="282" t="s">
        <v>103</v>
      </c>
      <c r="S26" s="283">
        <v>83.166700000000006</v>
      </c>
      <c r="T26" s="282" t="s">
        <v>103</v>
      </c>
      <c r="U26" s="283">
        <v>85.666700000000006</v>
      </c>
      <c r="V26" s="282" t="s">
        <v>103</v>
      </c>
      <c r="W26" s="281">
        <v>30.666699999999999</v>
      </c>
      <c r="X26" s="282" t="s">
        <v>103</v>
      </c>
      <c r="Y26" s="283">
        <v>30.5</v>
      </c>
      <c r="Z26" s="282" t="s">
        <v>341</v>
      </c>
      <c r="AA26" s="283">
        <v>32.333300000000001</v>
      </c>
      <c r="AB26" s="282" t="s">
        <v>341</v>
      </c>
      <c r="AC26" s="285">
        <v>0</v>
      </c>
      <c r="AD26" s="286">
        <v>0</v>
      </c>
      <c r="AE26" s="286">
        <v>0</v>
      </c>
    </row>
    <row r="27" spans="1:31" ht="12.75" x14ac:dyDescent="0.35">
      <c r="A27" s="280" t="str">
        <f t="shared" si="0"/>
        <v>Progeny 2215 VTRE</v>
      </c>
      <c r="B27" s="530" t="str">
        <f t="shared" si="1"/>
        <v>RR</v>
      </c>
      <c r="C27" s="530" t="str">
        <f t="shared" si="2"/>
        <v>TRE</v>
      </c>
      <c r="D27" s="48" t="s">
        <v>553</v>
      </c>
      <c r="E27" s="281">
        <v>131.78</v>
      </c>
      <c r="F27" s="282" t="s">
        <v>103</v>
      </c>
      <c r="G27" s="283"/>
      <c r="H27" s="282"/>
      <c r="I27" s="283"/>
      <c r="J27" s="282"/>
      <c r="K27" s="298">
        <v>22.256699999999999</v>
      </c>
      <c r="L27" s="282" t="s">
        <v>103</v>
      </c>
      <c r="M27" s="301"/>
      <c r="N27" s="282"/>
      <c r="O27" s="301"/>
      <c r="P27" s="282"/>
      <c r="Q27" s="281">
        <v>88</v>
      </c>
      <c r="R27" s="282" t="s">
        <v>103</v>
      </c>
      <c r="S27" s="283"/>
      <c r="T27" s="282"/>
      <c r="U27" s="283"/>
      <c r="V27" s="282"/>
      <c r="W27" s="281">
        <v>37</v>
      </c>
      <c r="X27" s="282" t="s">
        <v>103</v>
      </c>
      <c r="Y27" s="283"/>
      <c r="Z27" s="282"/>
      <c r="AA27" s="283"/>
      <c r="AB27" s="282"/>
      <c r="AC27" s="285">
        <v>0</v>
      </c>
      <c r="AD27" s="286"/>
      <c r="AE27" s="286"/>
    </row>
    <row r="28" spans="1:31" ht="12.75" x14ac:dyDescent="0.35">
      <c r="A28" s="280" t="str">
        <f t="shared" si="0"/>
        <v>Progeny 2015 VT2P</v>
      </c>
      <c r="B28" s="530" t="str">
        <f t="shared" si="1"/>
        <v>RR</v>
      </c>
      <c r="C28" s="530" t="str">
        <f t="shared" si="2"/>
        <v>VT2P</v>
      </c>
      <c r="D28" s="48" t="s">
        <v>224</v>
      </c>
      <c r="E28" s="281">
        <v>114.97</v>
      </c>
      <c r="F28" s="282" t="s">
        <v>103</v>
      </c>
      <c r="G28" s="283">
        <v>139.13999999999999</v>
      </c>
      <c r="H28" s="282" t="s">
        <v>103</v>
      </c>
      <c r="I28" s="283">
        <v>137.52000000000001</v>
      </c>
      <c r="J28" s="282" t="s">
        <v>103</v>
      </c>
      <c r="K28" s="298">
        <v>19.846699999999998</v>
      </c>
      <c r="L28" s="282" t="s">
        <v>103</v>
      </c>
      <c r="M28" s="301">
        <v>18.605</v>
      </c>
      <c r="N28" s="282" t="s">
        <v>103</v>
      </c>
      <c r="O28" s="301">
        <v>19.072199999999999</v>
      </c>
      <c r="P28" s="282" t="s">
        <v>103</v>
      </c>
      <c r="Q28" s="281">
        <v>87.666700000000006</v>
      </c>
      <c r="R28" s="282" t="s">
        <v>103</v>
      </c>
      <c r="S28" s="283">
        <v>88.333299999999994</v>
      </c>
      <c r="T28" s="282" t="s">
        <v>103</v>
      </c>
      <c r="U28" s="283">
        <v>90</v>
      </c>
      <c r="V28" s="282" t="s">
        <v>103</v>
      </c>
      <c r="W28" s="281">
        <v>34.333300000000001</v>
      </c>
      <c r="X28" s="282" t="s">
        <v>103</v>
      </c>
      <c r="Y28" s="283">
        <v>36</v>
      </c>
      <c r="Z28" s="282" t="s">
        <v>104</v>
      </c>
      <c r="AA28" s="283">
        <v>36.8889</v>
      </c>
      <c r="AB28" s="282" t="s">
        <v>104</v>
      </c>
      <c r="AC28" s="285">
        <v>0</v>
      </c>
      <c r="AD28" s="286">
        <v>0</v>
      </c>
      <c r="AE28" s="286">
        <v>0</v>
      </c>
    </row>
    <row r="29" spans="1:31" ht="12.75" customHeight="1" x14ac:dyDescent="0.4">
      <c r="A29" s="67" t="s">
        <v>16</v>
      </c>
      <c r="B29" s="67"/>
      <c r="C29" s="67"/>
      <c r="D29" s="66"/>
      <c r="E29" s="154">
        <v>166.04</v>
      </c>
      <c r="F29" s="138"/>
      <c r="G29" s="163">
        <v>166.49</v>
      </c>
      <c r="H29" s="138"/>
      <c r="I29" s="163">
        <v>157.38999999999999</v>
      </c>
      <c r="J29" s="184"/>
      <c r="K29" s="167">
        <v>21.0596</v>
      </c>
      <c r="L29" s="138"/>
      <c r="M29" s="174">
        <v>19.622699999999998</v>
      </c>
      <c r="N29" s="138"/>
      <c r="O29" s="174">
        <v>19.834700000000002</v>
      </c>
      <c r="P29" s="184"/>
      <c r="Q29" s="154">
        <v>87.388900000000007</v>
      </c>
      <c r="R29" s="138"/>
      <c r="S29" s="163">
        <v>88.116699999999994</v>
      </c>
      <c r="T29" s="138"/>
      <c r="U29" s="163">
        <v>89.577799999999996</v>
      </c>
      <c r="V29" s="184"/>
      <c r="W29" s="154">
        <v>35.902799999999999</v>
      </c>
      <c r="X29" s="138"/>
      <c r="Y29" s="163">
        <v>36.533299999999997</v>
      </c>
      <c r="Z29" s="138"/>
      <c r="AA29" s="163">
        <v>36.644399999999997</v>
      </c>
      <c r="AB29" s="184"/>
      <c r="AC29" s="106">
        <v>0</v>
      </c>
      <c r="AD29" s="105">
        <v>0</v>
      </c>
      <c r="AE29" s="105">
        <v>0</v>
      </c>
    </row>
    <row r="30" spans="1:31" ht="12.75" customHeight="1" x14ac:dyDescent="0.4">
      <c r="A30" s="49" t="s">
        <v>90</v>
      </c>
      <c r="B30" s="49"/>
      <c r="C30" s="49"/>
      <c r="D30" s="52"/>
      <c r="E30" s="155">
        <v>25.9937</v>
      </c>
      <c r="F30" s="139"/>
      <c r="G30" s="164">
        <v>13.760400000000001</v>
      </c>
      <c r="H30" s="139"/>
      <c r="I30" s="164">
        <v>13.152699999999999</v>
      </c>
      <c r="J30" s="185"/>
      <c r="K30" s="168">
        <v>0.99170000000000003</v>
      </c>
      <c r="L30" s="139"/>
      <c r="M30" s="175">
        <v>1.657</v>
      </c>
      <c r="N30" s="139"/>
      <c r="O30" s="175">
        <v>1.0319</v>
      </c>
      <c r="P30" s="185"/>
      <c r="Q30" s="155">
        <v>5.0429000000000004</v>
      </c>
      <c r="R30" s="139"/>
      <c r="S30" s="164">
        <v>3.0478999999999998</v>
      </c>
      <c r="T30" s="139"/>
      <c r="U30" s="164">
        <v>2.5609999999999999</v>
      </c>
      <c r="V30" s="185"/>
      <c r="W30" s="155">
        <v>2.7046000000000001</v>
      </c>
      <c r="X30" s="139"/>
      <c r="Y30" s="164">
        <v>2.0865999999999998</v>
      </c>
      <c r="Z30" s="139"/>
      <c r="AA30" s="164">
        <v>1.4661999999999999</v>
      </c>
      <c r="AB30" s="185"/>
      <c r="AC30" s="104">
        <v>0</v>
      </c>
      <c r="AD30" s="103">
        <v>0</v>
      </c>
      <c r="AE30" s="103">
        <v>0</v>
      </c>
    </row>
    <row r="31" spans="1:31" ht="12.75" customHeight="1" x14ac:dyDescent="0.5">
      <c r="A31" s="50" t="s">
        <v>56</v>
      </c>
      <c r="B31" s="535"/>
      <c r="C31" s="535"/>
      <c r="D31" s="28"/>
      <c r="E31" s="156" t="s">
        <v>571</v>
      </c>
      <c r="F31" s="140"/>
      <c r="G31" s="165" t="s">
        <v>571</v>
      </c>
      <c r="H31" s="140"/>
      <c r="I31" s="165" t="s">
        <v>571</v>
      </c>
      <c r="J31" s="186"/>
      <c r="K31" s="169" t="s">
        <v>571</v>
      </c>
      <c r="L31" s="140"/>
      <c r="M31" s="176" t="s">
        <v>571</v>
      </c>
      <c r="N31" s="140"/>
      <c r="O31" s="176" t="s">
        <v>571</v>
      </c>
      <c r="P31" s="186"/>
      <c r="Q31" s="156" t="s">
        <v>571</v>
      </c>
      <c r="R31" s="140"/>
      <c r="S31" s="165" t="s">
        <v>571</v>
      </c>
      <c r="T31" s="140"/>
      <c r="U31" s="165" t="s">
        <v>571</v>
      </c>
      <c r="V31" s="186"/>
      <c r="W31" s="156" t="s">
        <v>571</v>
      </c>
      <c r="X31" s="140"/>
      <c r="Y31" s="165">
        <v>4.97</v>
      </c>
      <c r="Z31" s="140"/>
      <c r="AA31" s="165">
        <v>3.76</v>
      </c>
      <c r="AB31" s="186"/>
      <c r="AC31" s="101" t="s">
        <v>577</v>
      </c>
      <c r="AD31" s="102" t="s">
        <v>577</v>
      </c>
      <c r="AE31" s="102" t="s">
        <v>577</v>
      </c>
    </row>
    <row r="32" spans="1:31" ht="12.75" customHeight="1" thickBot="1" x14ac:dyDescent="0.45">
      <c r="A32" s="220" t="s">
        <v>91</v>
      </c>
      <c r="B32" s="553"/>
      <c r="C32" s="553"/>
      <c r="D32" s="216"/>
      <c r="E32" s="177">
        <v>24.817851065999999</v>
      </c>
      <c r="F32" s="151"/>
      <c r="G32" s="182">
        <v>19.166880806999998</v>
      </c>
      <c r="H32" s="151"/>
      <c r="I32" s="182">
        <v>17.738719932999999</v>
      </c>
      <c r="J32" s="187"/>
      <c r="K32" s="221">
        <v>8.1559954955999991</v>
      </c>
      <c r="L32" s="151"/>
      <c r="M32" s="222">
        <v>7.1501675693999998</v>
      </c>
      <c r="N32" s="151"/>
      <c r="O32" s="222">
        <v>7.1894002013999998</v>
      </c>
      <c r="P32" s="187"/>
      <c r="Q32" s="177">
        <v>9.8586184546000002</v>
      </c>
      <c r="R32" s="151"/>
      <c r="S32" s="182">
        <v>8.4725167491000004</v>
      </c>
      <c r="T32" s="151"/>
      <c r="U32" s="182">
        <v>7.3594947745999999</v>
      </c>
      <c r="V32" s="187"/>
      <c r="W32" s="177">
        <v>13.047708461999999</v>
      </c>
      <c r="X32" s="151"/>
      <c r="Y32" s="182">
        <v>11.720598492000001</v>
      </c>
      <c r="Z32" s="151"/>
      <c r="AA32" s="182">
        <v>10.924255802999999</v>
      </c>
      <c r="AB32" s="187"/>
      <c r="AC32" s="223" t="s">
        <v>577</v>
      </c>
      <c r="AD32" s="224" t="s">
        <v>577</v>
      </c>
      <c r="AE32" s="224" t="s">
        <v>577</v>
      </c>
    </row>
    <row r="33" spans="1:31" s="1" customFormat="1" x14ac:dyDescent="0.4">
      <c r="A33" s="6"/>
      <c r="B33" s="7"/>
      <c r="C33" s="7"/>
      <c r="D33" s="6"/>
      <c r="E33" s="158"/>
      <c r="F33" s="134"/>
      <c r="G33" s="158"/>
      <c r="H33" s="134"/>
      <c r="I33" s="158"/>
      <c r="J33" s="134"/>
      <c r="K33" s="170">
        <v>0.66842000000000001</v>
      </c>
      <c r="L33" s="142"/>
      <c r="M33" s="170">
        <v>0.62283999999999995</v>
      </c>
      <c r="N33" s="142"/>
      <c r="O33" s="170">
        <v>0.44897999999999999</v>
      </c>
      <c r="P33" s="142"/>
      <c r="Q33" s="171">
        <v>3.82694</v>
      </c>
      <c r="R33" s="65"/>
      <c r="S33" s="171">
        <v>3.2024599999999999</v>
      </c>
      <c r="T33" s="65"/>
      <c r="U33" s="171">
        <v>2.7566700000000002</v>
      </c>
      <c r="V33" s="65"/>
      <c r="W33" s="178">
        <v>3.0762900000000002</v>
      </c>
      <c r="X33" s="148"/>
      <c r="Y33" s="178">
        <v>2.2967</v>
      </c>
      <c r="Z33" s="148"/>
      <c r="AA33" s="178">
        <v>2.0331399999999999</v>
      </c>
      <c r="AB33" s="148"/>
      <c r="AC33" s="10"/>
      <c r="AD33" s="10"/>
      <c r="AE33" s="10"/>
    </row>
    <row r="34" spans="1:31" s="1" customFormat="1" x14ac:dyDescent="0.4">
      <c r="A34" s="9"/>
      <c r="B34" s="7"/>
      <c r="C34" s="7"/>
      <c r="D34" s="6"/>
      <c r="E34" s="61"/>
      <c r="F34" s="64"/>
      <c r="G34" s="61"/>
      <c r="H34" s="64"/>
      <c r="I34" s="61"/>
      <c r="J34" s="64"/>
      <c r="K34" s="171"/>
      <c r="L34" s="65"/>
      <c r="M34" s="171"/>
      <c r="N34" s="65"/>
      <c r="O34" s="171"/>
      <c r="P34" s="65"/>
      <c r="Q34" s="178"/>
      <c r="R34" s="148"/>
      <c r="S34" s="178"/>
      <c r="T34" s="148"/>
      <c r="U34" s="178"/>
      <c r="V34" s="148"/>
      <c r="W34" s="171"/>
      <c r="X34" s="65"/>
      <c r="Y34" s="171"/>
      <c r="Z34" s="65"/>
      <c r="AA34" s="171"/>
      <c r="AB34" s="65"/>
      <c r="AC34" s="3"/>
      <c r="AD34" s="3"/>
      <c r="AE34" s="3"/>
    </row>
    <row r="35" spans="1:31" s="1" customFormat="1" x14ac:dyDescent="0.4">
      <c r="A35" s="9"/>
      <c r="B35" s="7"/>
      <c r="C35" s="7"/>
      <c r="D35" s="6"/>
      <c r="E35" s="61"/>
      <c r="F35" s="64"/>
      <c r="G35" s="61"/>
      <c r="H35" s="64"/>
      <c r="I35" s="61"/>
      <c r="J35" s="64"/>
      <c r="K35" s="171"/>
      <c r="L35" s="65"/>
      <c r="M35" s="171"/>
      <c r="N35" s="65"/>
      <c r="O35" s="171"/>
      <c r="P35" s="65"/>
      <c r="Q35" s="179"/>
      <c r="R35" s="7"/>
      <c r="S35" s="179"/>
      <c r="T35" s="7"/>
      <c r="U35" s="179"/>
      <c r="V35" s="7"/>
      <c r="W35" s="171"/>
      <c r="X35" s="65"/>
      <c r="Y35" s="171"/>
      <c r="Z35" s="65"/>
      <c r="AA35" s="171"/>
      <c r="AB35" s="65"/>
      <c r="AC35" s="3"/>
      <c r="AD35" s="3"/>
      <c r="AE35" s="3"/>
    </row>
    <row r="36" spans="1:31" s="1" customFormat="1" x14ac:dyDescent="0.4">
      <c r="A36" s="9"/>
      <c r="B36" s="7"/>
      <c r="C36" s="7"/>
      <c r="D36" s="6"/>
      <c r="E36" s="61"/>
      <c r="F36" s="64"/>
      <c r="G36" s="61"/>
      <c r="H36" s="64"/>
      <c r="I36" s="61"/>
      <c r="J36" s="64"/>
      <c r="K36" s="171"/>
      <c r="L36" s="65"/>
      <c r="M36" s="171"/>
      <c r="N36" s="65"/>
      <c r="O36" s="171"/>
      <c r="P36" s="65"/>
      <c r="Q36" s="171"/>
      <c r="R36" s="65"/>
      <c r="S36" s="171"/>
      <c r="T36" s="65"/>
      <c r="U36" s="171"/>
      <c r="V36" s="65"/>
      <c r="W36" s="171"/>
      <c r="X36" s="65"/>
      <c r="Y36" s="171"/>
      <c r="Z36" s="65"/>
      <c r="AA36" s="171"/>
      <c r="AB36" s="65"/>
      <c r="AC36" s="3"/>
      <c r="AD36" s="3"/>
      <c r="AE36" s="3"/>
    </row>
    <row r="37" spans="1:31" s="1" customFormat="1" x14ac:dyDescent="0.4">
      <c r="A37" s="9"/>
      <c r="B37" s="7"/>
      <c r="C37" s="7"/>
      <c r="D37" s="6"/>
      <c r="E37" s="61"/>
      <c r="F37" s="64"/>
      <c r="G37" s="61"/>
      <c r="H37" s="64"/>
      <c r="I37" s="61"/>
      <c r="J37" s="64"/>
      <c r="K37" s="171"/>
      <c r="L37" s="65"/>
      <c r="M37" s="171"/>
      <c r="N37" s="65"/>
      <c r="O37" s="171"/>
      <c r="P37" s="65"/>
      <c r="Q37" s="171"/>
      <c r="R37" s="65"/>
      <c r="S37" s="171"/>
      <c r="T37" s="65"/>
      <c r="U37" s="171"/>
      <c r="V37" s="65"/>
      <c r="W37" s="171"/>
      <c r="X37" s="65"/>
      <c r="Y37" s="171"/>
      <c r="Z37" s="65"/>
      <c r="AA37" s="171"/>
      <c r="AB37" s="65"/>
      <c r="AC37" s="3"/>
      <c r="AD37" s="3"/>
      <c r="AE37" s="3"/>
    </row>
    <row r="38" spans="1:31" s="1" customFormat="1" x14ac:dyDescent="0.4">
      <c r="A38" s="9"/>
      <c r="B38" s="7"/>
      <c r="C38" s="7"/>
      <c r="D38" s="6"/>
      <c r="E38" s="61"/>
      <c r="F38" s="64"/>
      <c r="G38" s="61"/>
      <c r="H38" s="64"/>
      <c r="I38" s="61"/>
      <c r="J38" s="64"/>
      <c r="K38" s="171"/>
      <c r="L38" s="65"/>
      <c r="M38" s="171"/>
      <c r="N38" s="65"/>
      <c r="O38" s="171"/>
      <c r="P38" s="65"/>
      <c r="Q38" s="171"/>
      <c r="R38" s="65"/>
      <c r="S38" s="171"/>
      <c r="T38" s="65"/>
      <c r="U38" s="171"/>
      <c r="V38" s="65"/>
      <c r="W38" s="171"/>
      <c r="X38" s="65"/>
      <c r="Y38" s="171"/>
      <c r="Z38" s="65"/>
      <c r="AA38" s="171"/>
      <c r="AB38" s="65"/>
      <c r="AC38" s="3"/>
      <c r="AD38" s="3"/>
      <c r="AE38" s="3"/>
    </row>
    <row r="39" spans="1:31" s="1" customFormat="1" x14ac:dyDescent="0.4">
      <c r="A39" s="9"/>
      <c r="B39" s="7"/>
      <c r="C39" s="7"/>
      <c r="D39" s="6"/>
      <c r="E39" s="61"/>
      <c r="F39" s="64"/>
      <c r="G39" s="61"/>
      <c r="H39" s="64"/>
      <c r="I39" s="61"/>
      <c r="J39" s="64"/>
      <c r="K39" s="171"/>
      <c r="L39" s="65"/>
      <c r="M39" s="171"/>
      <c r="N39" s="65"/>
      <c r="O39" s="171"/>
      <c r="P39" s="65"/>
      <c r="Q39" s="171"/>
      <c r="R39" s="65"/>
      <c r="S39" s="171"/>
      <c r="T39" s="65"/>
      <c r="U39" s="171"/>
      <c r="V39" s="65"/>
      <c r="W39" s="171"/>
      <c r="X39" s="65"/>
      <c r="Y39" s="171"/>
      <c r="Z39" s="65"/>
      <c r="AA39" s="171"/>
      <c r="AB39" s="65"/>
      <c r="AC39" s="3"/>
      <c r="AD39" s="3"/>
      <c r="AE39" s="3"/>
    </row>
    <row r="40" spans="1:31" s="1" customFormat="1" x14ac:dyDescent="0.4">
      <c r="A40" s="9"/>
      <c r="B40" s="7"/>
      <c r="C40" s="7"/>
      <c r="D40" s="6"/>
      <c r="E40" s="61"/>
      <c r="F40" s="64"/>
      <c r="G40" s="61"/>
      <c r="H40" s="64"/>
      <c r="I40" s="61"/>
      <c r="J40" s="64"/>
      <c r="K40" s="171"/>
      <c r="L40" s="65"/>
      <c r="M40" s="171"/>
      <c r="N40" s="65"/>
      <c r="O40" s="171"/>
      <c r="P40" s="65"/>
      <c r="Q40" s="171"/>
      <c r="R40" s="65"/>
      <c r="S40" s="171"/>
      <c r="T40" s="65"/>
      <c r="U40" s="171"/>
      <c r="V40" s="65"/>
      <c r="W40" s="171"/>
      <c r="X40" s="65"/>
      <c r="Y40" s="171"/>
      <c r="Z40" s="65"/>
      <c r="AA40" s="171"/>
      <c r="AB40" s="65"/>
      <c r="AC40" s="3"/>
      <c r="AD40" s="3"/>
      <c r="AE40" s="3"/>
    </row>
    <row r="41" spans="1:31" s="1" customFormat="1" x14ac:dyDescent="0.4">
      <c r="A41" s="8"/>
      <c r="B41" s="7"/>
      <c r="C41" s="7"/>
      <c r="D41" s="6"/>
      <c r="E41" s="159"/>
      <c r="F41" s="135"/>
      <c r="G41" s="159"/>
      <c r="H41" s="135"/>
      <c r="I41" s="159"/>
      <c r="J41" s="135"/>
      <c r="K41" s="172"/>
      <c r="L41" s="143"/>
      <c r="M41" s="172"/>
      <c r="N41" s="143"/>
      <c r="O41" s="172"/>
      <c r="P41" s="143"/>
      <c r="Q41" s="172"/>
      <c r="R41" s="143"/>
      <c r="S41" s="172"/>
      <c r="T41" s="143"/>
      <c r="U41" s="172"/>
      <c r="V41" s="143"/>
      <c r="W41" s="172"/>
      <c r="X41" s="143"/>
      <c r="Y41" s="172"/>
      <c r="Z41" s="143"/>
      <c r="AA41" s="172"/>
      <c r="AB41" s="143"/>
      <c r="AC41" s="3"/>
      <c r="AD41" s="3"/>
      <c r="AE41" s="3"/>
    </row>
    <row r="42" spans="1:31" x14ac:dyDescent="0.4">
      <c r="A42" s="9"/>
      <c r="B42" s="7"/>
      <c r="C42" s="7"/>
      <c r="D42" s="6"/>
      <c r="E42" s="61"/>
      <c r="F42" s="64"/>
      <c r="G42" s="61"/>
      <c r="H42" s="64"/>
      <c r="I42" s="61"/>
      <c r="J42" s="64"/>
      <c r="W42" s="171"/>
      <c r="X42" s="65"/>
      <c r="Y42" s="171"/>
      <c r="Z42" s="65"/>
      <c r="AA42" s="171"/>
      <c r="AB42" s="65"/>
      <c r="AC42" s="3"/>
      <c r="AD42" s="3"/>
      <c r="AE42" s="3"/>
    </row>
    <row r="43" spans="1:31" ht="15" x14ac:dyDescent="0.4">
      <c r="A43" s="4"/>
      <c r="B43" s="7"/>
      <c r="C43" s="7"/>
      <c r="D43" s="6"/>
      <c r="E43" s="160"/>
      <c r="F43" s="136"/>
      <c r="G43" s="160"/>
      <c r="H43" s="136"/>
      <c r="I43" s="160"/>
      <c r="J43" s="136"/>
      <c r="K43" s="173"/>
      <c r="L43" s="144"/>
      <c r="M43" s="173"/>
      <c r="N43" s="144"/>
      <c r="O43" s="173"/>
      <c r="P43" s="144"/>
      <c r="Q43" s="173"/>
      <c r="R43" s="144"/>
      <c r="S43" s="173"/>
      <c r="T43" s="144"/>
      <c r="U43" s="173"/>
      <c r="V43" s="144"/>
    </row>
    <row r="44" spans="1:31" x14ac:dyDescent="0.4">
      <c r="B44" s="71"/>
      <c r="C44" s="71"/>
      <c r="D44" s="19"/>
    </row>
  </sheetData>
  <sortState xmlns:xlrd2="http://schemas.microsoft.com/office/spreadsheetml/2017/richdata2" ref="A5:AE28">
    <sortCondition descending="1" ref="E5:E28"/>
  </sortState>
  <mergeCells count="18">
    <mergeCell ref="AA3:AB3"/>
    <mergeCell ref="E3:F3"/>
    <mergeCell ref="G3:H3"/>
    <mergeCell ref="I3:J3"/>
    <mergeCell ref="K3:L3"/>
    <mergeCell ref="M3:N3"/>
    <mergeCell ref="O3:P3"/>
    <mergeCell ref="Q3:R3"/>
    <mergeCell ref="S3:T3"/>
    <mergeCell ref="U3:V3"/>
    <mergeCell ref="W3:X3"/>
    <mergeCell ref="Y3:Z3"/>
    <mergeCell ref="A1:AE1"/>
    <mergeCell ref="E2:J2"/>
    <mergeCell ref="K2:P2"/>
    <mergeCell ref="Q2:V2"/>
    <mergeCell ref="W2:AB2"/>
    <mergeCell ref="AC2:AE2"/>
  </mergeCells>
  <conditionalFormatting sqref="AB5:AB28">
    <cfRule type="containsText" priority="4" stopIfTrue="1" operator="containsText" text="AA">
      <formula>NOT(ISERROR(SEARCH("AA",AB5)))</formula>
    </cfRule>
    <cfRule type="containsText" dxfId="382" priority="5" stopIfTrue="1" operator="containsText" text="A">
      <formula>NOT(ISERROR(SEARCH("A",AB5)))</formula>
    </cfRule>
  </conditionalFormatting>
  <conditionalFormatting sqref="AC5:AE28">
    <cfRule type="aboveAverage" dxfId="381" priority="28" stopIfTrue="1"/>
  </conditionalFormatting>
  <conditionalFormatting sqref="F5:F28">
    <cfRule type="containsText" priority="26" stopIfTrue="1" operator="containsText" text="AA">
      <formula>NOT(ISERROR(SEARCH("AA",F5)))</formula>
    </cfRule>
    <cfRule type="containsText" dxfId="380" priority="27" stopIfTrue="1" operator="containsText" text="A">
      <formula>NOT(ISERROR(SEARCH("A",F5)))</formula>
    </cfRule>
  </conditionalFormatting>
  <conditionalFormatting sqref="H5:H28">
    <cfRule type="containsText" priority="24" stopIfTrue="1" operator="containsText" text="AA">
      <formula>NOT(ISERROR(SEARCH("AA",H5)))</formula>
    </cfRule>
    <cfRule type="containsText" dxfId="379" priority="25" stopIfTrue="1" operator="containsText" text="A">
      <formula>NOT(ISERROR(SEARCH("A",H5)))</formula>
    </cfRule>
  </conditionalFormatting>
  <conditionalFormatting sqref="J5:J28">
    <cfRule type="containsText" priority="22" stopIfTrue="1" operator="containsText" text="AA">
      <formula>NOT(ISERROR(SEARCH("AA",J5)))</formula>
    </cfRule>
    <cfRule type="containsText" dxfId="378" priority="23" stopIfTrue="1" operator="containsText" text="A">
      <formula>NOT(ISERROR(SEARCH("A",J5)))</formula>
    </cfRule>
  </conditionalFormatting>
  <conditionalFormatting sqref="L5:L28">
    <cfRule type="containsText" priority="20" stopIfTrue="1" operator="containsText" text="AA">
      <formula>NOT(ISERROR(SEARCH("AA",L5)))</formula>
    </cfRule>
    <cfRule type="containsText" dxfId="377" priority="21" stopIfTrue="1" operator="containsText" text="A">
      <formula>NOT(ISERROR(SEARCH("A",L5)))</formula>
    </cfRule>
  </conditionalFormatting>
  <conditionalFormatting sqref="N5:N28">
    <cfRule type="containsText" priority="18" stopIfTrue="1" operator="containsText" text="AA">
      <formula>NOT(ISERROR(SEARCH("AA",N5)))</formula>
    </cfRule>
    <cfRule type="containsText" dxfId="376" priority="19" stopIfTrue="1" operator="containsText" text="A">
      <formula>NOT(ISERROR(SEARCH("A",N5)))</formula>
    </cfRule>
  </conditionalFormatting>
  <conditionalFormatting sqref="P5:P28">
    <cfRule type="containsText" priority="16" stopIfTrue="1" operator="containsText" text="AA">
      <formula>NOT(ISERROR(SEARCH("AA",P5)))</formula>
    </cfRule>
    <cfRule type="containsText" dxfId="375" priority="17" stopIfTrue="1" operator="containsText" text="A">
      <formula>NOT(ISERROR(SEARCH("A",P5)))</formula>
    </cfRule>
  </conditionalFormatting>
  <conditionalFormatting sqref="R5:R28">
    <cfRule type="containsText" priority="14" stopIfTrue="1" operator="containsText" text="AA">
      <formula>NOT(ISERROR(SEARCH("AA",R5)))</formula>
    </cfRule>
    <cfRule type="containsText" dxfId="374" priority="15" stopIfTrue="1" operator="containsText" text="A">
      <formula>NOT(ISERROR(SEARCH("A",R5)))</formula>
    </cfRule>
  </conditionalFormatting>
  <conditionalFormatting sqref="T5:T28">
    <cfRule type="containsText" priority="12" stopIfTrue="1" operator="containsText" text="AA">
      <formula>NOT(ISERROR(SEARCH("AA",T5)))</formula>
    </cfRule>
    <cfRule type="containsText" dxfId="373" priority="13" stopIfTrue="1" operator="containsText" text="A">
      <formula>NOT(ISERROR(SEARCH("A",T5)))</formula>
    </cfRule>
  </conditionalFormatting>
  <conditionalFormatting sqref="V5:V28">
    <cfRule type="containsText" priority="10" stopIfTrue="1" operator="containsText" text="AA">
      <formula>NOT(ISERROR(SEARCH("AA",V5)))</formula>
    </cfRule>
    <cfRule type="containsText" dxfId="372" priority="11" stopIfTrue="1" operator="containsText" text="A">
      <formula>NOT(ISERROR(SEARCH("A",V5)))</formula>
    </cfRule>
  </conditionalFormatting>
  <conditionalFormatting sqref="X5:X28">
    <cfRule type="containsText" priority="8" stopIfTrue="1" operator="containsText" text="AA">
      <formula>NOT(ISERROR(SEARCH("AA",X5)))</formula>
    </cfRule>
    <cfRule type="containsText" dxfId="371" priority="9" stopIfTrue="1" operator="containsText" text="A">
      <formula>NOT(ISERROR(SEARCH("A",X5)))</formula>
    </cfRule>
  </conditionalFormatting>
  <conditionalFormatting sqref="Z5:Z28">
    <cfRule type="containsText" priority="6" stopIfTrue="1" operator="containsText" text="AA">
      <formula>NOT(ISERROR(SEARCH("AA",Z5)))</formula>
    </cfRule>
    <cfRule type="containsText" dxfId="370" priority="7" stopIfTrue="1" operator="containsText" text="A">
      <formula>NOT(ISERROR(SEARCH("A",Z5)))</formula>
    </cfRule>
  </conditionalFormatting>
  <conditionalFormatting sqref="E5:AE28">
    <cfRule type="expression" dxfId="369" priority="1179">
      <formula>MOD(ROW(),2)=0</formula>
    </cfRule>
  </conditionalFormatting>
  <conditionalFormatting sqref="D5:D28">
    <cfRule type="expression" dxfId="368" priority="2">
      <formula>MOD(ROW(),2)=0</formula>
    </cfRule>
  </conditionalFormatting>
  <conditionalFormatting sqref="A5:C28">
    <cfRule type="expression" dxfId="367" priority="1">
      <formula>MOD(ROW(),2)=0</formula>
    </cfRule>
  </conditionalFormatting>
  <conditionalFormatting sqref="W5:W28">
    <cfRule type="aboveAverage" dxfId="366" priority="41" stopIfTrue="1"/>
  </conditionalFormatting>
  <conditionalFormatting sqref="Y5:Y28">
    <cfRule type="aboveAverage" dxfId="365" priority="1168" stopIfTrue="1"/>
  </conditionalFormatting>
  <conditionalFormatting sqref="AA5:AA28">
    <cfRule type="aboveAverage" dxfId="364" priority="1169" stopIfTrue="1"/>
  </conditionalFormatting>
  <conditionalFormatting sqref="Q5:Q28">
    <cfRule type="aboveAverage" dxfId="363" priority="1170" stopIfTrue="1"/>
  </conditionalFormatting>
  <conditionalFormatting sqref="S5:S28">
    <cfRule type="aboveAverage" dxfId="362" priority="1171" stopIfTrue="1"/>
  </conditionalFormatting>
  <conditionalFormatting sqref="U5:U28">
    <cfRule type="aboveAverage" dxfId="361" priority="1172" stopIfTrue="1"/>
  </conditionalFormatting>
  <conditionalFormatting sqref="K5:K28">
    <cfRule type="aboveAverage" dxfId="360" priority="1173" stopIfTrue="1"/>
  </conditionalFormatting>
  <conditionalFormatting sqref="M5:M28">
    <cfRule type="aboveAverage" dxfId="359" priority="1174" stopIfTrue="1"/>
  </conditionalFormatting>
  <conditionalFormatting sqref="O5:O28">
    <cfRule type="aboveAverage" dxfId="358" priority="1175" stopIfTrue="1"/>
  </conditionalFormatting>
  <conditionalFormatting sqref="E5:E28">
    <cfRule type="aboveAverage" dxfId="357" priority="1176" stopIfTrue="1"/>
  </conditionalFormatting>
  <conditionalFormatting sqref="G5:G28">
    <cfRule type="aboveAverage" dxfId="356" priority="1177" stopIfTrue="1"/>
  </conditionalFormatting>
  <conditionalFormatting sqref="I5:I28">
    <cfRule type="aboveAverage" dxfId="355" priority="1178" stopIfTrue="1"/>
  </conditionalFormatting>
  <pageMargins left="0.5" right="0.5" top="0.5" bottom="0.5" header="0.3" footer="0.3"/>
  <pageSetup paperSize="5" scale="8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6" tint="0.59999389629810485"/>
    <pageSetUpPr fitToPage="1"/>
  </sheetPr>
  <dimension ref="A1:AE34"/>
  <sheetViews>
    <sheetView zoomScaleNormal="100" workbookViewId="0">
      <pane ySplit="4" topLeftCell="A5" activePane="bottomLeft" state="frozen"/>
      <selection activeCell="W24" sqref="W24"/>
      <selection pane="bottomLeft" activeCell="A19" sqref="A5:XFD19"/>
    </sheetView>
  </sheetViews>
  <sheetFormatPr defaultRowHeight="13.15" x14ac:dyDescent="0.4"/>
  <cols>
    <col min="1" max="1" width="25.59765625" customWidth="1"/>
    <col min="2" max="3" width="10.59765625" style="65" customWidth="1"/>
    <col min="4" max="4" width="9.796875" style="1" hidden="1" customWidth="1"/>
    <col min="5" max="5" width="5.19921875" style="161" customWidth="1"/>
    <col min="6" max="6" width="5.19921875" style="11" customWidth="1"/>
    <col min="7" max="7" width="5.19921875" style="161" customWidth="1"/>
    <col min="8" max="8" width="5.19921875" style="11" customWidth="1"/>
    <col min="9" max="9" width="5.19921875" style="161" customWidth="1"/>
    <col min="10" max="10" width="5.19921875" style="11" customWidth="1"/>
    <col min="11" max="11" width="5.19921875" style="171" customWidth="1"/>
    <col min="12" max="12" width="5.19921875" style="65" customWidth="1"/>
    <col min="13" max="13" width="5.19921875" style="171" customWidth="1"/>
    <col min="14" max="14" width="5.19921875" style="65" customWidth="1"/>
    <col min="15" max="15" width="5.19921875" style="171" customWidth="1"/>
    <col min="16" max="16" width="5.19921875" style="65" customWidth="1"/>
    <col min="17" max="17" width="5.19921875" style="171" customWidth="1"/>
    <col min="18" max="18" width="5.19921875" style="65" customWidth="1"/>
    <col min="19" max="19" width="5.19921875" style="171" customWidth="1"/>
    <col min="20" max="20" width="5.19921875" style="65" customWidth="1"/>
    <col min="21" max="21" width="5.19921875" style="171" customWidth="1"/>
    <col min="22" max="22" width="5.19921875" style="65" customWidth="1"/>
    <col min="23" max="23" width="5.19921875" style="183" customWidth="1"/>
    <col min="24" max="24" width="5.19921875" style="152" customWidth="1"/>
    <col min="25" max="25" width="5.19921875" style="183" customWidth="1"/>
    <col min="26" max="26" width="5.19921875" style="152" customWidth="1"/>
    <col min="27" max="27" width="5.19921875" style="183" customWidth="1"/>
    <col min="28" max="28" width="5.19921875" style="152" customWidth="1"/>
    <col min="29" max="31" width="5.19921875" style="2" customWidth="1"/>
  </cols>
  <sheetData>
    <row r="1" spans="1:31" ht="30" customHeight="1" thickBot="1" x14ac:dyDescent="0.45">
      <c r="A1" s="709" t="s">
        <v>561</v>
      </c>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row>
    <row r="2" spans="1:31" ht="40.049999999999997" customHeight="1" x14ac:dyDescent="0.4">
      <c r="A2" s="30" t="s">
        <v>630</v>
      </c>
      <c r="B2" s="532" t="s">
        <v>626</v>
      </c>
      <c r="C2" s="532" t="s">
        <v>627</v>
      </c>
      <c r="D2" s="29"/>
      <c r="E2" s="712" t="s">
        <v>62</v>
      </c>
      <c r="F2" s="713"/>
      <c r="G2" s="713"/>
      <c r="H2" s="713"/>
      <c r="I2" s="713"/>
      <c r="J2" s="714"/>
      <c r="K2" s="712" t="s">
        <v>63</v>
      </c>
      <c r="L2" s="713"/>
      <c r="M2" s="713"/>
      <c r="N2" s="713"/>
      <c r="O2" s="713"/>
      <c r="P2" s="714"/>
      <c r="Q2" s="712" t="s">
        <v>64</v>
      </c>
      <c r="R2" s="713"/>
      <c r="S2" s="713"/>
      <c r="T2" s="713"/>
      <c r="U2" s="713"/>
      <c r="V2" s="714"/>
      <c r="W2" s="712" t="s">
        <v>65</v>
      </c>
      <c r="X2" s="713"/>
      <c r="Y2" s="713"/>
      <c r="Z2" s="713"/>
      <c r="AA2" s="713"/>
      <c r="AB2" s="714"/>
      <c r="AC2" s="710" t="s">
        <v>97</v>
      </c>
      <c r="AD2" s="711"/>
      <c r="AE2" s="711"/>
    </row>
    <row r="3" spans="1:31" ht="20.2" customHeight="1" x14ac:dyDescent="0.4">
      <c r="A3" s="82"/>
      <c r="B3" s="539"/>
      <c r="C3" s="539"/>
      <c r="D3" s="81"/>
      <c r="E3" s="718" t="s">
        <v>94</v>
      </c>
      <c r="F3" s="716"/>
      <c r="G3" s="716" t="s">
        <v>95</v>
      </c>
      <c r="H3" s="716"/>
      <c r="I3" s="716" t="s">
        <v>96</v>
      </c>
      <c r="J3" s="717"/>
      <c r="K3" s="716" t="s">
        <v>94</v>
      </c>
      <c r="L3" s="716"/>
      <c r="M3" s="716" t="s">
        <v>95</v>
      </c>
      <c r="N3" s="716"/>
      <c r="O3" s="716" t="s">
        <v>96</v>
      </c>
      <c r="P3" s="716"/>
      <c r="Q3" s="718" t="s">
        <v>94</v>
      </c>
      <c r="R3" s="716"/>
      <c r="S3" s="716" t="s">
        <v>95</v>
      </c>
      <c r="T3" s="716"/>
      <c r="U3" s="716" t="s">
        <v>96</v>
      </c>
      <c r="V3" s="717"/>
      <c r="W3" s="716" t="s">
        <v>94</v>
      </c>
      <c r="X3" s="716"/>
      <c r="Y3" s="716" t="s">
        <v>95</v>
      </c>
      <c r="Z3" s="716"/>
      <c r="AA3" s="716" t="s">
        <v>96</v>
      </c>
      <c r="AB3" s="716"/>
      <c r="AC3" s="95" t="s">
        <v>94</v>
      </c>
      <c r="AD3" s="88" t="s">
        <v>95</v>
      </c>
      <c r="AE3" s="88" t="s">
        <v>96</v>
      </c>
    </row>
    <row r="4" spans="1:31" ht="40.049999999999997" hidden="1" customHeight="1" x14ac:dyDescent="0.4">
      <c r="A4" s="82" t="s">
        <v>51</v>
      </c>
      <c r="B4" s="539" t="s">
        <v>92</v>
      </c>
      <c r="C4" s="539" t="s">
        <v>93</v>
      </c>
      <c r="D4" s="81"/>
      <c r="E4" s="194" t="s">
        <v>105</v>
      </c>
      <c r="F4" s="197" t="s">
        <v>108</v>
      </c>
      <c r="G4" s="193" t="s">
        <v>106</v>
      </c>
      <c r="H4" s="197" t="s">
        <v>109</v>
      </c>
      <c r="I4" s="193" t="s">
        <v>107</v>
      </c>
      <c r="J4" s="201" t="s">
        <v>110</v>
      </c>
      <c r="K4" s="193" t="s">
        <v>178</v>
      </c>
      <c r="L4" s="197" t="s">
        <v>179</v>
      </c>
      <c r="M4" s="193" t="s">
        <v>180</v>
      </c>
      <c r="N4" s="197" t="s">
        <v>181</v>
      </c>
      <c r="O4" s="193" t="s">
        <v>182</v>
      </c>
      <c r="P4" s="197" t="s">
        <v>183</v>
      </c>
      <c r="Q4" s="194" t="s">
        <v>111</v>
      </c>
      <c r="R4" s="197" t="s">
        <v>112</v>
      </c>
      <c r="S4" s="193" t="s">
        <v>113</v>
      </c>
      <c r="T4" s="197" t="s">
        <v>114</v>
      </c>
      <c r="U4" s="193" t="s">
        <v>115</v>
      </c>
      <c r="V4" s="201" t="s">
        <v>116</v>
      </c>
      <c r="W4" s="193" t="s">
        <v>117</v>
      </c>
      <c r="X4" s="197" t="s">
        <v>118</v>
      </c>
      <c r="Y4" s="193" t="s">
        <v>119</v>
      </c>
      <c r="Z4" s="197" t="s">
        <v>120</v>
      </c>
      <c r="AA4" s="193" t="s">
        <v>121</v>
      </c>
      <c r="AB4" s="197" t="s">
        <v>122</v>
      </c>
      <c r="AC4" s="95" t="s">
        <v>123</v>
      </c>
      <c r="AD4" s="88" t="s">
        <v>124</v>
      </c>
      <c r="AE4" s="88" t="s">
        <v>125</v>
      </c>
    </row>
    <row r="5" spans="1:31" ht="12.75" x14ac:dyDescent="0.35">
      <c r="A5" s="272" t="str">
        <f t="shared" ref="A5:A19" si="0">VLOOKUP(D5,VL_2020,2,FALSE)</f>
        <v>NK Seeds NK1838 3110</v>
      </c>
      <c r="B5" s="557" t="str">
        <f t="shared" ref="B5:B19" si="1">VLOOKUP(D5,VL_2020,3,FALSE)</f>
        <v>RR</v>
      </c>
      <c r="C5" s="557">
        <f t="shared" ref="C5:C19" si="2">VLOOKUP(D5,VL_2020,4,FALSE)</f>
        <v>3110</v>
      </c>
      <c r="D5" s="514" t="s">
        <v>552</v>
      </c>
      <c r="E5" s="333">
        <v>211.29</v>
      </c>
      <c r="F5" s="137" t="s">
        <v>103</v>
      </c>
      <c r="G5" s="334"/>
      <c r="H5" s="137"/>
      <c r="I5" s="334"/>
      <c r="J5" s="137"/>
      <c r="K5" s="335">
        <v>22.726700000000001</v>
      </c>
      <c r="L5" s="137" t="s">
        <v>103</v>
      </c>
      <c r="M5" s="336"/>
      <c r="N5" s="137"/>
      <c r="O5" s="336"/>
      <c r="P5" s="137"/>
      <c r="Q5" s="333">
        <v>93</v>
      </c>
      <c r="R5" s="137" t="s">
        <v>103</v>
      </c>
      <c r="S5" s="334"/>
      <c r="T5" s="137"/>
      <c r="U5" s="334"/>
      <c r="V5" s="137"/>
      <c r="W5" s="333">
        <v>44</v>
      </c>
      <c r="X5" s="137" t="s">
        <v>103</v>
      </c>
      <c r="Y5" s="334"/>
      <c r="Z5" s="137"/>
      <c r="AA5" s="334"/>
      <c r="AB5" s="137"/>
      <c r="AC5" s="85">
        <v>0</v>
      </c>
      <c r="AD5" s="86"/>
      <c r="AE5" s="86"/>
    </row>
    <row r="6" spans="1:31" ht="12.75" x14ac:dyDescent="0.35">
      <c r="A6" s="47" t="str">
        <f t="shared" si="0"/>
        <v>Revere 1898 TC</v>
      </c>
      <c r="B6" s="529" t="str">
        <f t="shared" si="1"/>
        <v>RR</v>
      </c>
      <c r="C6" s="529" t="str">
        <f t="shared" si="2"/>
        <v>TRE</v>
      </c>
      <c r="D6" s="280" t="s">
        <v>220</v>
      </c>
      <c r="E6" s="125">
        <v>202.47</v>
      </c>
      <c r="F6" s="126" t="s">
        <v>103</v>
      </c>
      <c r="G6" s="128">
        <v>174.75</v>
      </c>
      <c r="H6" s="126" t="s">
        <v>103</v>
      </c>
      <c r="I6" s="128">
        <v>163.31</v>
      </c>
      <c r="J6" s="126" t="s">
        <v>103</v>
      </c>
      <c r="K6" s="302">
        <v>21.683299999999999</v>
      </c>
      <c r="L6" s="126" t="s">
        <v>103</v>
      </c>
      <c r="M6" s="307">
        <v>19.656700000000001</v>
      </c>
      <c r="N6" s="126" t="s">
        <v>574</v>
      </c>
      <c r="O6" s="307">
        <v>20.337399999999999</v>
      </c>
      <c r="P6" s="126" t="s">
        <v>103</v>
      </c>
      <c r="Q6" s="125">
        <v>98.666700000000006</v>
      </c>
      <c r="R6" s="126" t="s">
        <v>103</v>
      </c>
      <c r="S6" s="128">
        <v>94.666700000000006</v>
      </c>
      <c r="T6" s="126" t="s">
        <v>103</v>
      </c>
      <c r="U6" s="128">
        <v>93.222200000000001</v>
      </c>
      <c r="V6" s="126" t="s">
        <v>103</v>
      </c>
      <c r="W6" s="125">
        <v>41.333300000000001</v>
      </c>
      <c r="X6" s="126" t="s">
        <v>103</v>
      </c>
      <c r="Y6" s="128">
        <v>40.833300000000001</v>
      </c>
      <c r="Z6" s="126" t="s">
        <v>103</v>
      </c>
      <c r="AA6" s="128">
        <v>39.444400000000002</v>
      </c>
      <c r="AB6" s="126" t="s">
        <v>103</v>
      </c>
      <c r="AC6" s="62">
        <v>0</v>
      </c>
      <c r="AD6" s="46">
        <v>0</v>
      </c>
      <c r="AE6" s="46">
        <v>0</v>
      </c>
    </row>
    <row r="7" spans="1:31" ht="12.75" x14ac:dyDescent="0.35">
      <c r="A7" s="280" t="str">
        <f t="shared" si="0"/>
        <v>AgriGold A650-21 VT2Pro</v>
      </c>
      <c r="B7" s="530" t="str">
        <f t="shared" si="1"/>
        <v>RR</v>
      </c>
      <c r="C7" s="530" t="str">
        <f t="shared" si="2"/>
        <v>VT2P</v>
      </c>
      <c r="D7" s="48" t="s">
        <v>540</v>
      </c>
      <c r="E7" s="281">
        <v>196.19</v>
      </c>
      <c r="F7" s="282" t="s">
        <v>103</v>
      </c>
      <c r="G7" s="283"/>
      <c r="H7" s="282"/>
      <c r="I7" s="283"/>
      <c r="J7" s="282"/>
      <c r="K7" s="298">
        <v>22.366700000000002</v>
      </c>
      <c r="L7" s="282" t="s">
        <v>103</v>
      </c>
      <c r="M7" s="301"/>
      <c r="N7" s="282"/>
      <c r="O7" s="301"/>
      <c r="P7" s="282"/>
      <c r="Q7" s="281">
        <v>90.333299999999994</v>
      </c>
      <c r="R7" s="282" t="s">
        <v>103</v>
      </c>
      <c r="S7" s="283"/>
      <c r="T7" s="282"/>
      <c r="U7" s="283"/>
      <c r="V7" s="282"/>
      <c r="W7" s="281">
        <v>39</v>
      </c>
      <c r="X7" s="282" t="s">
        <v>103</v>
      </c>
      <c r="Y7" s="283"/>
      <c r="Z7" s="282"/>
      <c r="AA7" s="283"/>
      <c r="AB7" s="282"/>
      <c r="AC7" s="285">
        <v>0</v>
      </c>
      <c r="AD7" s="286"/>
      <c r="AE7" s="286"/>
    </row>
    <row r="8" spans="1:31" ht="12.75" x14ac:dyDescent="0.35">
      <c r="A8" s="513" t="str">
        <f t="shared" si="0"/>
        <v>Progeny 9117 VT2P****</v>
      </c>
      <c r="B8" s="528" t="str">
        <f t="shared" si="1"/>
        <v>RR</v>
      </c>
      <c r="C8" s="528" t="str">
        <f t="shared" si="2"/>
        <v>VT2P</v>
      </c>
      <c r="D8" s="48" t="s">
        <v>227</v>
      </c>
      <c r="E8" s="281">
        <v>186.24</v>
      </c>
      <c r="F8" s="282" t="s">
        <v>103</v>
      </c>
      <c r="G8" s="283">
        <v>181.26</v>
      </c>
      <c r="H8" s="282" t="s">
        <v>103</v>
      </c>
      <c r="I8" s="283">
        <v>165</v>
      </c>
      <c r="J8" s="282" t="s">
        <v>103</v>
      </c>
      <c r="K8" s="298">
        <v>20.256699999999999</v>
      </c>
      <c r="L8" s="282" t="s">
        <v>103</v>
      </c>
      <c r="M8" s="301">
        <v>20.316700000000001</v>
      </c>
      <c r="N8" s="282" t="s">
        <v>570</v>
      </c>
      <c r="O8" s="301">
        <v>20.74</v>
      </c>
      <c r="P8" s="282" t="s">
        <v>103</v>
      </c>
      <c r="Q8" s="281">
        <v>87</v>
      </c>
      <c r="R8" s="282" t="s">
        <v>103</v>
      </c>
      <c r="S8" s="283">
        <v>90.5</v>
      </c>
      <c r="T8" s="282" t="s">
        <v>103</v>
      </c>
      <c r="U8" s="283">
        <v>92.555599999999998</v>
      </c>
      <c r="V8" s="282" t="s">
        <v>103</v>
      </c>
      <c r="W8" s="281">
        <v>38.333300000000001</v>
      </c>
      <c r="X8" s="282" t="s">
        <v>103</v>
      </c>
      <c r="Y8" s="283">
        <v>39.5</v>
      </c>
      <c r="Z8" s="282" t="s">
        <v>103</v>
      </c>
      <c r="AA8" s="283">
        <v>39.1111</v>
      </c>
      <c r="AB8" s="282" t="s">
        <v>103</v>
      </c>
      <c r="AC8" s="285">
        <v>0</v>
      </c>
      <c r="AD8" s="286">
        <v>0</v>
      </c>
      <c r="AE8" s="286">
        <v>0</v>
      </c>
    </row>
    <row r="9" spans="1:31" ht="12.75" x14ac:dyDescent="0.35">
      <c r="A9" s="47" t="str">
        <f t="shared" si="0"/>
        <v xml:space="preserve">Dyna-Gro D57VC53 </v>
      </c>
      <c r="B9" s="529" t="str">
        <f t="shared" si="1"/>
        <v>RR</v>
      </c>
      <c r="C9" s="529" t="str">
        <f t="shared" si="2"/>
        <v>VT2P</v>
      </c>
      <c r="D9" s="280" t="s">
        <v>544</v>
      </c>
      <c r="E9" s="125">
        <v>185.98</v>
      </c>
      <c r="F9" s="126" t="s">
        <v>103</v>
      </c>
      <c r="G9" s="128"/>
      <c r="H9" s="126"/>
      <c r="I9" s="128"/>
      <c r="J9" s="126"/>
      <c r="K9" s="302">
        <v>20.853300000000001</v>
      </c>
      <c r="L9" s="126" t="s">
        <v>103</v>
      </c>
      <c r="M9" s="307"/>
      <c r="N9" s="126"/>
      <c r="O9" s="307"/>
      <c r="P9" s="126"/>
      <c r="Q9" s="125">
        <v>98.333299999999994</v>
      </c>
      <c r="R9" s="126" t="s">
        <v>103</v>
      </c>
      <c r="S9" s="128"/>
      <c r="T9" s="126"/>
      <c r="U9" s="128"/>
      <c r="V9" s="126"/>
      <c r="W9" s="125">
        <v>37</v>
      </c>
      <c r="X9" s="126" t="s">
        <v>103</v>
      </c>
      <c r="Y9" s="128"/>
      <c r="Z9" s="126"/>
      <c r="AA9" s="128"/>
      <c r="AB9" s="126"/>
      <c r="AC9" s="62">
        <v>0</v>
      </c>
      <c r="AD9" s="46"/>
      <c r="AE9" s="46"/>
    </row>
    <row r="10" spans="1:31" ht="12.75" x14ac:dyDescent="0.35">
      <c r="A10" s="280" t="str">
        <f t="shared" si="0"/>
        <v>Progeny 2118 VT2P</v>
      </c>
      <c r="B10" s="530" t="str">
        <f t="shared" si="1"/>
        <v>RR</v>
      </c>
      <c r="C10" s="530" t="str">
        <f t="shared" si="2"/>
        <v>VT2P</v>
      </c>
      <c r="D10" s="280" t="s">
        <v>322</v>
      </c>
      <c r="E10" s="125">
        <v>183.7</v>
      </c>
      <c r="F10" s="126" t="s">
        <v>103</v>
      </c>
      <c r="G10" s="128">
        <v>172.88</v>
      </c>
      <c r="H10" s="126" t="s">
        <v>103</v>
      </c>
      <c r="I10" s="128"/>
      <c r="J10" s="126"/>
      <c r="K10" s="302">
        <v>23.593299999999999</v>
      </c>
      <c r="L10" s="126" t="s">
        <v>103</v>
      </c>
      <c r="M10" s="307">
        <v>21.9283</v>
      </c>
      <c r="N10" s="126" t="s">
        <v>103</v>
      </c>
      <c r="O10" s="307"/>
      <c r="P10" s="126"/>
      <c r="Q10" s="125">
        <v>98.666700000000006</v>
      </c>
      <c r="R10" s="126" t="s">
        <v>103</v>
      </c>
      <c r="S10" s="128">
        <v>93.666700000000006</v>
      </c>
      <c r="T10" s="126" t="s">
        <v>103</v>
      </c>
      <c r="U10" s="128"/>
      <c r="V10" s="126"/>
      <c r="W10" s="125">
        <v>34.666699999999999</v>
      </c>
      <c r="X10" s="126" t="s">
        <v>103</v>
      </c>
      <c r="Y10" s="128">
        <v>38.333300000000001</v>
      </c>
      <c r="Z10" s="126" t="s">
        <v>103</v>
      </c>
      <c r="AA10" s="128"/>
      <c r="AB10" s="126"/>
      <c r="AC10" s="62">
        <v>0</v>
      </c>
      <c r="AD10" s="46">
        <v>0</v>
      </c>
      <c r="AE10" s="46"/>
    </row>
    <row r="11" spans="1:31" ht="12.75" x14ac:dyDescent="0.35">
      <c r="A11" s="280" t="str">
        <f t="shared" si="0"/>
        <v xml:space="preserve">Dekalb DKC67-94* </v>
      </c>
      <c r="B11" s="530" t="str">
        <f t="shared" si="1"/>
        <v>RR, LL </v>
      </c>
      <c r="C11" s="530" t="str">
        <f t="shared" si="2"/>
        <v>TRE</v>
      </c>
      <c r="D11" s="280" t="s">
        <v>319</v>
      </c>
      <c r="E11" s="281">
        <v>181.88</v>
      </c>
      <c r="F11" s="282" t="s">
        <v>103</v>
      </c>
      <c r="G11" s="283">
        <v>179.42</v>
      </c>
      <c r="H11" s="282" t="s">
        <v>103</v>
      </c>
      <c r="I11" s="283"/>
      <c r="J11" s="282"/>
      <c r="K11" s="298">
        <v>21.77</v>
      </c>
      <c r="L11" s="282" t="s">
        <v>103</v>
      </c>
      <c r="M11" s="301">
        <v>20.105</v>
      </c>
      <c r="N11" s="282" t="s">
        <v>574</v>
      </c>
      <c r="O11" s="301"/>
      <c r="P11" s="282"/>
      <c r="Q11" s="281">
        <v>89.333299999999994</v>
      </c>
      <c r="R11" s="282" t="s">
        <v>103</v>
      </c>
      <c r="S11" s="283">
        <v>91.5</v>
      </c>
      <c r="T11" s="282" t="s">
        <v>103</v>
      </c>
      <c r="U11" s="283"/>
      <c r="V11" s="282"/>
      <c r="W11" s="281">
        <v>39.666699999999999</v>
      </c>
      <c r="X11" s="282" t="s">
        <v>103</v>
      </c>
      <c r="Y11" s="283">
        <v>41</v>
      </c>
      <c r="Z11" s="282" t="s">
        <v>103</v>
      </c>
      <c r="AA11" s="283"/>
      <c r="AB11" s="282"/>
      <c r="AC11" s="285">
        <v>0</v>
      </c>
      <c r="AD11" s="286">
        <v>0</v>
      </c>
      <c r="AE11" s="286"/>
    </row>
    <row r="12" spans="1:31" ht="12.75" x14ac:dyDescent="0.35">
      <c r="A12" s="280" t="str">
        <f t="shared" si="0"/>
        <v>LG Seeds 69C03 VT2P</v>
      </c>
      <c r="B12" s="530" t="str">
        <f t="shared" si="1"/>
        <v>RR</v>
      </c>
      <c r="C12" s="530" t="str">
        <f t="shared" si="2"/>
        <v>VT2P</v>
      </c>
      <c r="D12" s="280" t="s">
        <v>550</v>
      </c>
      <c r="E12" s="125">
        <v>178.7</v>
      </c>
      <c r="F12" s="126" t="s">
        <v>103</v>
      </c>
      <c r="G12" s="128"/>
      <c r="H12" s="126"/>
      <c r="I12" s="128"/>
      <c r="J12" s="126"/>
      <c r="K12" s="302">
        <v>21.693300000000001</v>
      </c>
      <c r="L12" s="126" t="s">
        <v>103</v>
      </c>
      <c r="M12" s="307"/>
      <c r="N12" s="126"/>
      <c r="O12" s="307"/>
      <c r="P12" s="126"/>
      <c r="Q12" s="125">
        <v>96.666700000000006</v>
      </c>
      <c r="R12" s="126" t="s">
        <v>103</v>
      </c>
      <c r="S12" s="128"/>
      <c r="T12" s="126"/>
      <c r="U12" s="128"/>
      <c r="V12" s="126"/>
      <c r="W12" s="125">
        <v>42.333300000000001</v>
      </c>
      <c r="X12" s="126" t="s">
        <v>103</v>
      </c>
      <c r="Y12" s="128"/>
      <c r="Z12" s="126"/>
      <c r="AA12" s="128"/>
      <c r="AB12" s="126"/>
      <c r="AC12" s="62">
        <v>0</v>
      </c>
      <c r="AD12" s="46"/>
      <c r="AE12" s="46"/>
    </row>
    <row r="13" spans="1:31" ht="12.75" x14ac:dyDescent="0.35">
      <c r="A13" s="280" t="str">
        <f t="shared" si="0"/>
        <v xml:space="preserve">Dyna-Gro D57TC29* </v>
      </c>
      <c r="B13" s="530" t="str">
        <f t="shared" si="1"/>
        <v>RR</v>
      </c>
      <c r="C13" s="530" t="str">
        <f t="shared" si="2"/>
        <v>TRE</v>
      </c>
      <c r="D13" s="48" t="s">
        <v>321</v>
      </c>
      <c r="E13" s="281">
        <v>176.17</v>
      </c>
      <c r="F13" s="282" t="s">
        <v>103</v>
      </c>
      <c r="G13" s="283">
        <v>174.06</v>
      </c>
      <c r="H13" s="282" t="s">
        <v>103</v>
      </c>
      <c r="I13" s="283"/>
      <c r="J13" s="282"/>
      <c r="K13" s="298">
        <v>23.1433</v>
      </c>
      <c r="L13" s="282" t="s">
        <v>103</v>
      </c>
      <c r="M13" s="301">
        <v>21.49</v>
      </c>
      <c r="N13" s="282" t="s">
        <v>328</v>
      </c>
      <c r="O13" s="301"/>
      <c r="P13" s="282"/>
      <c r="Q13" s="281">
        <v>90.333299999999994</v>
      </c>
      <c r="R13" s="282" t="s">
        <v>103</v>
      </c>
      <c r="S13" s="283">
        <v>92.666700000000006</v>
      </c>
      <c r="T13" s="282" t="s">
        <v>103</v>
      </c>
      <c r="U13" s="283"/>
      <c r="V13" s="282"/>
      <c r="W13" s="281">
        <v>37.333300000000001</v>
      </c>
      <c r="X13" s="282" t="s">
        <v>103</v>
      </c>
      <c r="Y13" s="283">
        <v>37.333300000000001</v>
      </c>
      <c r="Z13" s="282" t="s">
        <v>103</v>
      </c>
      <c r="AA13" s="283"/>
      <c r="AB13" s="282"/>
      <c r="AC13" s="285">
        <v>0</v>
      </c>
      <c r="AD13" s="286">
        <v>0</v>
      </c>
      <c r="AE13" s="286"/>
    </row>
    <row r="14" spans="1:31" ht="12.75" x14ac:dyDescent="0.35">
      <c r="A14" s="47" t="str">
        <f t="shared" si="0"/>
        <v>LG Seeds LG67C07 VT2Pro</v>
      </c>
      <c r="B14" s="529" t="str">
        <f t="shared" si="1"/>
        <v>RR</v>
      </c>
      <c r="C14" s="529" t="str">
        <f t="shared" si="2"/>
        <v>VT2P</v>
      </c>
      <c r="D14" s="280" t="s">
        <v>551</v>
      </c>
      <c r="E14" s="281">
        <v>171.6</v>
      </c>
      <c r="F14" s="282" t="s">
        <v>103</v>
      </c>
      <c r="G14" s="283"/>
      <c r="H14" s="282"/>
      <c r="I14" s="283"/>
      <c r="J14" s="282"/>
      <c r="K14" s="298">
        <v>22.64</v>
      </c>
      <c r="L14" s="282" t="s">
        <v>103</v>
      </c>
      <c r="M14" s="301"/>
      <c r="N14" s="282"/>
      <c r="O14" s="301"/>
      <c r="P14" s="282"/>
      <c r="Q14" s="281">
        <v>92.333299999999994</v>
      </c>
      <c r="R14" s="282" t="s">
        <v>103</v>
      </c>
      <c r="S14" s="283"/>
      <c r="T14" s="282"/>
      <c r="U14" s="283"/>
      <c r="V14" s="282"/>
      <c r="W14" s="281">
        <v>39.333300000000001</v>
      </c>
      <c r="X14" s="282" t="s">
        <v>103</v>
      </c>
      <c r="Y14" s="283"/>
      <c r="Z14" s="282"/>
      <c r="AA14" s="283"/>
      <c r="AB14" s="282"/>
      <c r="AC14" s="285">
        <v>0</v>
      </c>
      <c r="AD14" s="286"/>
      <c r="AE14" s="286"/>
    </row>
    <row r="15" spans="1:31" ht="12.75" x14ac:dyDescent="0.35">
      <c r="A15" s="513" t="str">
        <f t="shared" si="0"/>
        <v xml:space="preserve">Dekalb DKC67-44****** </v>
      </c>
      <c r="B15" s="528" t="str">
        <f t="shared" si="1"/>
        <v>RR</v>
      </c>
      <c r="C15" s="528" t="str">
        <f t="shared" si="2"/>
        <v>VT2P</v>
      </c>
      <c r="D15" s="511" t="s">
        <v>214</v>
      </c>
      <c r="E15" s="125">
        <v>161.09</v>
      </c>
      <c r="F15" s="572" t="s">
        <v>103</v>
      </c>
      <c r="G15" s="574">
        <v>163.69</v>
      </c>
      <c r="H15" s="572" t="s">
        <v>103</v>
      </c>
      <c r="I15" s="574">
        <v>155.36000000000001</v>
      </c>
      <c r="J15" s="572" t="s">
        <v>103</v>
      </c>
      <c r="K15" s="302">
        <v>21.7333</v>
      </c>
      <c r="L15" s="572" t="s">
        <v>103</v>
      </c>
      <c r="M15" s="587">
        <v>20.258299999999998</v>
      </c>
      <c r="N15" s="572" t="s">
        <v>252</v>
      </c>
      <c r="O15" s="587">
        <v>20.7089</v>
      </c>
      <c r="P15" s="572" t="s">
        <v>103</v>
      </c>
      <c r="Q15" s="125">
        <v>91.333299999999994</v>
      </c>
      <c r="R15" s="572" t="s">
        <v>103</v>
      </c>
      <c r="S15" s="574">
        <v>90</v>
      </c>
      <c r="T15" s="572" t="s">
        <v>103</v>
      </c>
      <c r="U15" s="574">
        <v>90.666700000000006</v>
      </c>
      <c r="V15" s="572" t="s">
        <v>103</v>
      </c>
      <c r="W15" s="125">
        <v>37</v>
      </c>
      <c r="X15" s="572" t="s">
        <v>103</v>
      </c>
      <c r="Y15" s="574">
        <v>37.5</v>
      </c>
      <c r="Z15" s="572" t="s">
        <v>103</v>
      </c>
      <c r="AA15" s="574">
        <v>37.1111</v>
      </c>
      <c r="AB15" s="572" t="s">
        <v>103</v>
      </c>
      <c r="AC15" s="62">
        <v>0</v>
      </c>
      <c r="AD15" s="595">
        <v>0</v>
      </c>
      <c r="AE15" s="595">
        <v>0</v>
      </c>
    </row>
    <row r="16" spans="1:31" ht="12.75" x14ac:dyDescent="0.35">
      <c r="A16" s="513" t="str">
        <f t="shared" si="0"/>
        <v xml:space="preserve">Dekalb DKC68-69**** </v>
      </c>
      <c r="B16" s="528" t="str">
        <f t="shared" si="1"/>
        <v>RR</v>
      </c>
      <c r="C16" s="528" t="str">
        <f t="shared" si="2"/>
        <v>VT2P</v>
      </c>
      <c r="D16" s="280" t="s">
        <v>215</v>
      </c>
      <c r="E16" s="281">
        <v>157.55000000000001</v>
      </c>
      <c r="F16" s="282" t="s">
        <v>103</v>
      </c>
      <c r="G16" s="283">
        <v>167.03</v>
      </c>
      <c r="H16" s="282" t="s">
        <v>103</v>
      </c>
      <c r="I16" s="283">
        <v>156.65</v>
      </c>
      <c r="J16" s="282" t="s">
        <v>103</v>
      </c>
      <c r="K16" s="298">
        <v>21.433299999999999</v>
      </c>
      <c r="L16" s="282" t="s">
        <v>103</v>
      </c>
      <c r="M16" s="301">
        <v>20.6417</v>
      </c>
      <c r="N16" s="282" t="s">
        <v>329</v>
      </c>
      <c r="O16" s="301">
        <v>20.991199999999999</v>
      </c>
      <c r="P16" s="282" t="s">
        <v>103</v>
      </c>
      <c r="Q16" s="281">
        <v>94.333299999999994</v>
      </c>
      <c r="R16" s="282" t="s">
        <v>103</v>
      </c>
      <c r="S16" s="283">
        <v>96.666700000000006</v>
      </c>
      <c r="T16" s="282" t="s">
        <v>103</v>
      </c>
      <c r="U16" s="283">
        <v>95.888900000000007</v>
      </c>
      <c r="V16" s="282" t="s">
        <v>103</v>
      </c>
      <c r="W16" s="281">
        <v>38.666699999999999</v>
      </c>
      <c r="X16" s="282" t="s">
        <v>103</v>
      </c>
      <c r="Y16" s="283">
        <v>42.333300000000001</v>
      </c>
      <c r="Z16" s="282" t="s">
        <v>103</v>
      </c>
      <c r="AA16" s="283">
        <v>40.333300000000001</v>
      </c>
      <c r="AB16" s="282" t="s">
        <v>103</v>
      </c>
      <c r="AC16" s="285">
        <v>0</v>
      </c>
      <c r="AD16" s="286">
        <v>0</v>
      </c>
      <c r="AE16" s="286">
        <v>0</v>
      </c>
    </row>
    <row r="17" spans="1:31" ht="12.75" x14ac:dyDescent="0.35">
      <c r="A17" s="47" t="str">
        <f t="shared" si="0"/>
        <v xml:space="preserve">Dekalb DKC69-99* </v>
      </c>
      <c r="B17" s="529" t="str">
        <f t="shared" si="1"/>
        <v>RR</v>
      </c>
      <c r="C17" s="529" t="str">
        <f t="shared" si="2"/>
        <v>TRE</v>
      </c>
      <c r="D17" s="48" t="s">
        <v>320</v>
      </c>
      <c r="E17" s="281">
        <v>156.66999999999999</v>
      </c>
      <c r="F17" s="282" t="s">
        <v>103</v>
      </c>
      <c r="G17" s="283">
        <v>165.41</v>
      </c>
      <c r="H17" s="282" t="s">
        <v>103</v>
      </c>
      <c r="I17" s="283"/>
      <c r="J17" s="282"/>
      <c r="K17" s="298">
        <v>22.063300000000002</v>
      </c>
      <c r="L17" s="282" t="s">
        <v>103</v>
      </c>
      <c r="M17" s="301">
        <v>20.895</v>
      </c>
      <c r="N17" s="282" t="s">
        <v>329</v>
      </c>
      <c r="O17" s="301"/>
      <c r="P17" s="282"/>
      <c r="Q17" s="281">
        <v>81</v>
      </c>
      <c r="R17" s="282" t="s">
        <v>103</v>
      </c>
      <c r="S17" s="283">
        <v>86</v>
      </c>
      <c r="T17" s="282" t="s">
        <v>103</v>
      </c>
      <c r="U17" s="283"/>
      <c r="V17" s="282"/>
      <c r="W17" s="281">
        <v>34</v>
      </c>
      <c r="X17" s="282" t="s">
        <v>103</v>
      </c>
      <c r="Y17" s="283">
        <v>36.833300000000001</v>
      </c>
      <c r="Z17" s="282" t="s">
        <v>103</v>
      </c>
      <c r="AA17" s="283"/>
      <c r="AB17" s="282"/>
      <c r="AC17" s="285">
        <v>0</v>
      </c>
      <c r="AD17" s="286">
        <v>0</v>
      </c>
      <c r="AE17" s="286"/>
    </row>
    <row r="18" spans="1:31" ht="12.75" x14ac:dyDescent="0.35">
      <c r="A18" s="513" t="str">
        <f t="shared" si="0"/>
        <v>Revere 1707 VT2P**</v>
      </c>
      <c r="B18" s="528" t="str">
        <f t="shared" si="1"/>
        <v>RR</v>
      </c>
      <c r="C18" s="528" t="str">
        <f t="shared" si="2"/>
        <v>VT2P</v>
      </c>
      <c r="D18" s="48" t="s">
        <v>222</v>
      </c>
      <c r="E18" s="125">
        <v>153.18</v>
      </c>
      <c r="F18" s="126" t="s">
        <v>103</v>
      </c>
      <c r="G18" s="128">
        <v>162.27000000000001</v>
      </c>
      <c r="H18" s="126" t="s">
        <v>103</v>
      </c>
      <c r="I18" s="128">
        <v>156.37</v>
      </c>
      <c r="J18" s="126" t="s">
        <v>103</v>
      </c>
      <c r="K18" s="302">
        <v>22.97</v>
      </c>
      <c r="L18" s="126" t="s">
        <v>103</v>
      </c>
      <c r="M18" s="307">
        <v>21.635000000000002</v>
      </c>
      <c r="N18" s="126" t="s">
        <v>104</v>
      </c>
      <c r="O18" s="307">
        <v>21.755600000000001</v>
      </c>
      <c r="P18" s="126" t="s">
        <v>103</v>
      </c>
      <c r="Q18" s="125">
        <v>88</v>
      </c>
      <c r="R18" s="126" t="s">
        <v>103</v>
      </c>
      <c r="S18" s="128">
        <v>86.833299999999994</v>
      </c>
      <c r="T18" s="126" t="s">
        <v>103</v>
      </c>
      <c r="U18" s="128">
        <v>89.555599999999998</v>
      </c>
      <c r="V18" s="126" t="s">
        <v>103</v>
      </c>
      <c r="W18" s="125">
        <v>40.666699999999999</v>
      </c>
      <c r="X18" s="126" t="s">
        <v>103</v>
      </c>
      <c r="Y18" s="128">
        <v>39.833300000000001</v>
      </c>
      <c r="Z18" s="126" t="s">
        <v>103</v>
      </c>
      <c r="AA18" s="128">
        <v>39.444400000000002</v>
      </c>
      <c r="AB18" s="126" t="s">
        <v>103</v>
      </c>
      <c r="AC18" s="62">
        <v>0</v>
      </c>
      <c r="AD18" s="46">
        <v>0</v>
      </c>
      <c r="AE18" s="46">
        <v>0</v>
      </c>
    </row>
    <row r="19" spans="1:31" ht="12.75" x14ac:dyDescent="0.35">
      <c r="A19" s="47" t="str">
        <f t="shared" si="0"/>
        <v>AgriGold A647-79 VT2Pro</v>
      </c>
      <c r="B19" s="529" t="str">
        <f t="shared" si="1"/>
        <v>RR</v>
      </c>
      <c r="C19" s="529" t="str">
        <f t="shared" si="2"/>
        <v>VT2P</v>
      </c>
      <c r="D19" s="280" t="s">
        <v>539</v>
      </c>
      <c r="E19" s="281">
        <v>146.9</v>
      </c>
      <c r="F19" s="282" t="s">
        <v>103</v>
      </c>
      <c r="G19" s="283"/>
      <c r="H19" s="282"/>
      <c r="I19" s="283"/>
      <c r="J19" s="282"/>
      <c r="K19" s="298">
        <v>23.256699999999999</v>
      </c>
      <c r="L19" s="282" t="s">
        <v>103</v>
      </c>
      <c r="M19" s="301"/>
      <c r="N19" s="282"/>
      <c r="O19" s="301"/>
      <c r="P19" s="282"/>
      <c r="Q19" s="281">
        <v>87</v>
      </c>
      <c r="R19" s="282" t="s">
        <v>103</v>
      </c>
      <c r="S19" s="283"/>
      <c r="T19" s="282"/>
      <c r="U19" s="283"/>
      <c r="V19" s="282"/>
      <c r="W19" s="281">
        <v>38</v>
      </c>
      <c r="X19" s="282" t="s">
        <v>103</v>
      </c>
      <c r="Y19" s="283"/>
      <c r="Z19" s="282"/>
      <c r="AA19" s="283"/>
      <c r="AB19" s="282"/>
      <c r="AC19" s="285">
        <v>0</v>
      </c>
      <c r="AD19" s="286"/>
      <c r="AE19" s="286"/>
    </row>
    <row r="20" spans="1:31" ht="12.75" customHeight="1" x14ac:dyDescent="0.4">
      <c r="A20" s="67" t="s">
        <v>16</v>
      </c>
      <c r="B20" s="67"/>
      <c r="C20" s="67"/>
      <c r="D20" s="66"/>
      <c r="E20" s="154">
        <v>176.64</v>
      </c>
      <c r="F20" s="138"/>
      <c r="G20" s="163">
        <v>171.2</v>
      </c>
      <c r="H20" s="138"/>
      <c r="I20" s="163">
        <v>159.34</v>
      </c>
      <c r="J20" s="184"/>
      <c r="K20" s="174">
        <v>22.145600000000002</v>
      </c>
      <c r="L20" s="138"/>
      <c r="M20" s="174">
        <v>20.769600000000001</v>
      </c>
      <c r="N20" s="138"/>
      <c r="O20" s="174">
        <v>20.906600000000001</v>
      </c>
      <c r="P20" s="184"/>
      <c r="Q20" s="154">
        <v>91.755600000000001</v>
      </c>
      <c r="R20" s="138"/>
      <c r="S20" s="163">
        <v>91.388900000000007</v>
      </c>
      <c r="T20" s="138"/>
      <c r="U20" s="163">
        <v>92.377799999999993</v>
      </c>
      <c r="V20" s="184"/>
      <c r="W20" s="154">
        <v>38.755600000000001</v>
      </c>
      <c r="X20" s="138"/>
      <c r="Y20" s="163">
        <v>39.277799999999999</v>
      </c>
      <c r="Z20" s="138"/>
      <c r="AA20" s="163">
        <v>39.088900000000002</v>
      </c>
      <c r="AB20" s="184"/>
      <c r="AC20" s="106">
        <v>0</v>
      </c>
      <c r="AD20" s="105">
        <v>0</v>
      </c>
      <c r="AE20" s="105">
        <v>0</v>
      </c>
    </row>
    <row r="21" spans="1:31" ht="12.75" customHeight="1" x14ac:dyDescent="0.4">
      <c r="A21" s="49" t="s">
        <v>90</v>
      </c>
      <c r="B21" s="49"/>
      <c r="C21" s="49"/>
      <c r="D21" s="52"/>
      <c r="E21" s="155">
        <v>29.180299999999999</v>
      </c>
      <c r="F21" s="139"/>
      <c r="G21" s="164">
        <v>14.956799999999999</v>
      </c>
      <c r="H21" s="139"/>
      <c r="I21" s="164">
        <v>13.5199</v>
      </c>
      <c r="J21" s="185"/>
      <c r="K21" s="175">
        <v>0.82210000000000005</v>
      </c>
      <c r="L21" s="139"/>
      <c r="M21" s="175">
        <v>1.379</v>
      </c>
      <c r="N21" s="139"/>
      <c r="O21" s="175">
        <v>0.84150000000000003</v>
      </c>
      <c r="P21" s="185"/>
      <c r="Q21" s="155">
        <v>6.258</v>
      </c>
      <c r="R21" s="139"/>
      <c r="S21" s="164">
        <v>3.2313000000000001</v>
      </c>
      <c r="T21" s="139"/>
      <c r="U21" s="164">
        <v>2.4983</v>
      </c>
      <c r="V21" s="185"/>
      <c r="W21" s="155">
        <v>2.6457999999999999</v>
      </c>
      <c r="X21" s="139"/>
      <c r="Y21" s="164">
        <v>1.8182</v>
      </c>
      <c r="Z21" s="139"/>
      <c r="AA21" s="164">
        <v>1.4152</v>
      </c>
      <c r="AB21" s="185"/>
      <c r="AC21" s="104">
        <v>0</v>
      </c>
      <c r="AD21" s="103">
        <v>0</v>
      </c>
      <c r="AE21" s="103">
        <v>0</v>
      </c>
    </row>
    <row r="22" spans="1:31" ht="12.75" customHeight="1" x14ac:dyDescent="0.5">
      <c r="A22" s="50" t="s">
        <v>56</v>
      </c>
      <c r="B22" s="535"/>
      <c r="C22" s="535"/>
      <c r="D22" s="28"/>
      <c r="E22" s="156" t="s">
        <v>571</v>
      </c>
      <c r="F22" s="140"/>
      <c r="G22" s="165" t="s">
        <v>571</v>
      </c>
      <c r="H22" s="140"/>
      <c r="I22" s="165" t="s">
        <v>571</v>
      </c>
      <c r="J22" s="186"/>
      <c r="K22" s="176" t="s">
        <v>571</v>
      </c>
      <c r="L22" s="140"/>
      <c r="M22" s="176">
        <v>1.38</v>
      </c>
      <c r="N22" s="140"/>
      <c r="O22" s="176" t="s">
        <v>571</v>
      </c>
      <c r="P22" s="186"/>
      <c r="Q22" s="156" t="s">
        <v>571</v>
      </c>
      <c r="R22" s="140"/>
      <c r="S22" s="165" t="s">
        <v>571</v>
      </c>
      <c r="T22" s="140"/>
      <c r="U22" s="165" t="s">
        <v>571</v>
      </c>
      <c r="V22" s="186"/>
      <c r="W22" s="156" t="s">
        <v>571</v>
      </c>
      <c r="X22" s="140"/>
      <c r="Y22" s="165" t="s">
        <v>571</v>
      </c>
      <c r="Z22" s="140"/>
      <c r="AA22" s="165" t="s">
        <v>571</v>
      </c>
      <c r="AB22" s="186"/>
      <c r="AC22" s="101" t="s">
        <v>577</v>
      </c>
      <c r="AD22" s="102" t="s">
        <v>577</v>
      </c>
      <c r="AE22" s="102" t="s">
        <v>577</v>
      </c>
    </row>
    <row r="23" spans="1:31" s="1" customFormat="1" ht="13.5" thickBot="1" x14ac:dyDescent="0.45">
      <c r="A23" s="220" t="s">
        <v>91</v>
      </c>
      <c r="B23" s="553"/>
      <c r="C23" s="553"/>
      <c r="D23" s="216"/>
      <c r="E23" s="177">
        <v>20.585604047</v>
      </c>
      <c r="F23" s="151"/>
      <c r="G23" s="182">
        <v>17.462242614000001</v>
      </c>
      <c r="H23" s="151"/>
      <c r="I23" s="182">
        <v>16.980081065</v>
      </c>
      <c r="J23" s="187"/>
      <c r="K23" s="222">
        <v>6.0445221859</v>
      </c>
      <c r="L23" s="151"/>
      <c r="M23" s="222">
        <v>5.6754107251999999</v>
      </c>
      <c r="N23" s="151"/>
      <c r="O23" s="222">
        <v>5.5357615829000002</v>
      </c>
      <c r="P23" s="187"/>
      <c r="Q23" s="177">
        <v>9.3494874879999994</v>
      </c>
      <c r="R23" s="151"/>
      <c r="S23" s="182">
        <v>8.0328102507000008</v>
      </c>
      <c r="T23" s="151"/>
      <c r="U23" s="182">
        <v>7.9250807391000002</v>
      </c>
      <c r="V23" s="187"/>
      <c r="W23" s="177">
        <v>9.2514851900000004</v>
      </c>
      <c r="X23" s="151"/>
      <c r="Y23" s="182">
        <v>8.3064334732000003</v>
      </c>
      <c r="Z23" s="151"/>
      <c r="AA23" s="182">
        <v>8.4046354474000005</v>
      </c>
      <c r="AB23" s="187"/>
      <c r="AC23" s="223" t="s">
        <v>577</v>
      </c>
      <c r="AD23" s="224" t="s">
        <v>577</v>
      </c>
      <c r="AE23" s="224" t="s">
        <v>577</v>
      </c>
    </row>
    <row r="24" spans="1:31" s="1" customFormat="1" x14ac:dyDescent="0.4">
      <c r="A24" s="9"/>
      <c r="B24" s="7"/>
      <c r="C24" s="7"/>
      <c r="D24" s="6"/>
      <c r="E24" s="61"/>
      <c r="F24" s="64"/>
      <c r="G24" s="61"/>
      <c r="H24" s="64"/>
      <c r="I24" s="61"/>
      <c r="J24" s="64"/>
      <c r="K24" s="171"/>
      <c r="L24" s="65"/>
      <c r="M24" s="171"/>
      <c r="N24" s="65"/>
      <c r="O24" s="171"/>
      <c r="P24" s="65"/>
      <c r="Q24" s="178"/>
      <c r="R24" s="148"/>
      <c r="S24" s="178"/>
      <c r="T24" s="148"/>
      <c r="U24" s="178"/>
      <c r="V24" s="148"/>
      <c r="W24" s="171"/>
      <c r="X24" s="65"/>
      <c r="Y24" s="171"/>
      <c r="Z24" s="65"/>
      <c r="AA24" s="171"/>
      <c r="AB24" s="65"/>
      <c r="AC24" s="3"/>
      <c r="AD24" s="3"/>
      <c r="AE24" s="3"/>
    </row>
    <row r="25" spans="1:31" s="1" customFormat="1" x14ac:dyDescent="0.4">
      <c r="A25" s="9"/>
      <c r="B25" s="7"/>
      <c r="C25" s="7"/>
      <c r="D25" s="6"/>
      <c r="E25" s="61"/>
      <c r="F25" s="64"/>
      <c r="G25" s="61"/>
      <c r="H25" s="64"/>
      <c r="I25" s="61"/>
      <c r="J25" s="64"/>
      <c r="K25" s="171"/>
      <c r="L25" s="65"/>
      <c r="M25" s="171"/>
      <c r="N25" s="65"/>
      <c r="O25" s="171"/>
      <c r="P25" s="65"/>
      <c r="Q25" s="179"/>
      <c r="R25" s="7"/>
      <c r="S25" s="179"/>
      <c r="T25" s="7"/>
      <c r="U25" s="179"/>
      <c r="V25" s="7"/>
      <c r="W25" s="171"/>
      <c r="X25" s="65"/>
      <c r="Y25" s="171"/>
      <c r="Z25" s="65"/>
      <c r="AA25" s="171"/>
      <c r="AB25" s="65"/>
      <c r="AC25" s="3"/>
      <c r="AD25" s="3"/>
      <c r="AE25" s="3"/>
    </row>
    <row r="26" spans="1:31" s="1" customFormat="1" x14ac:dyDescent="0.4">
      <c r="A26" s="9"/>
      <c r="B26" s="7"/>
      <c r="C26" s="7"/>
      <c r="D26" s="6"/>
      <c r="E26" s="61"/>
      <c r="F26" s="64"/>
      <c r="G26" s="61"/>
      <c r="H26" s="64"/>
      <c r="I26" s="61"/>
      <c r="J26" s="64"/>
      <c r="K26" s="171"/>
      <c r="L26" s="65"/>
      <c r="M26" s="171"/>
      <c r="N26" s="65"/>
      <c r="O26" s="171"/>
      <c r="P26" s="65"/>
      <c r="Q26" s="171"/>
      <c r="R26" s="65"/>
      <c r="S26" s="171"/>
      <c r="T26" s="65"/>
      <c r="U26" s="171"/>
      <c r="V26" s="65"/>
      <c r="W26" s="171"/>
      <c r="X26" s="65"/>
      <c r="Y26" s="171"/>
      <c r="Z26" s="65"/>
      <c r="AA26" s="171"/>
      <c r="AB26" s="65"/>
      <c r="AC26" s="3"/>
      <c r="AD26" s="3"/>
      <c r="AE26" s="3"/>
    </row>
    <row r="27" spans="1:31" s="1" customFormat="1" x14ac:dyDescent="0.4">
      <c r="A27" s="9"/>
      <c r="B27" s="7"/>
      <c r="C27" s="7"/>
      <c r="D27" s="6"/>
      <c r="E27" s="61"/>
      <c r="F27" s="64"/>
      <c r="G27" s="61"/>
      <c r="H27" s="64"/>
      <c r="I27" s="61"/>
      <c r="J27" s="64"/>
      <c r="K27" s="171"/>
      <c r="L27" s="65"/>
      <c r="M27" s="171"/>
      <c r="N27" s="65"/>
      <c r="O27" s="171"/>
      <c r="P27" s="65"/>
      <c r="Q27" s="171"/>
      <c r="R27" s="65"/>
      <c r="S27" s="171"/>
      <c r="T27" s="65"/>
      <c r="U27" s="171"/>
      <c r="V27" s="65"/>
      <c r="W27" s="171"/>
      <c r="X27" s="65"/>
      <c r="Y27" s="171"/>
      <c r="Z27" s="65"/>
      <c r="AA27" s="171"/>
      <c r="AB27" s="65"/>
      <c r="AC27" s="3"/>
      <c r="AD27" s="3"/>
      <c r="AE27" s="3"/>
    </row>
    <row r="28" spans="1:31" s="1" customFormat="1" x14ac:dyDescent="0.4">
      <c r="A28" s="9"/>
      <c r="B28" s="7"/>
      <c r="C28" s="7"/>
      <c r="D28" s="6"/>
      <c r="E28" s="61"/>
      <c r="F28" s="64"/>
      <c r="G28" s="61"/>
      <c r="H28" s="64"/>
      <c r="I28" s="61"/>
      <c r="J28" s="64"/>
      <c r="K28" s="171"/>
      <c r="L28" s="65"/>
      <c r="M28" s="171"/>
      <c r="N28" s="65"/>
      <c r="O28" s="171"/>
      <c r="P28" s="65"/>
      <c r="Q28" s="171"/>
      <c r="R28" s="65"/>
      <c r="S28" s="171"/>
      <c r="T28" s="65"/>
      <c r="U28" s="171"/>
      <c r="V28" s="65"/>
      <c r="W28" s="171"/>
      <c r="X28" s="65"/>
      <c r="Y28" s="171"/>
      <c r="Z28" s="65"/>
      <c r="AA28" s="171"/>
      <c r="AB28" s="65"/>
      <c r="AC28" s="3"/>
      <c r="AD28" s="3"/>
      <c r="AE28" s="3"/>
    </row>
    <row r="29" spans="1:31" s="1" customFormat="1" x14ac:dyDescent="0.4">
      <c r="A29" s="9"/>
      <c r="B29" s="7"/>
      <c r="C29" s="7"/>
      <c r="D29" s="6"/>
      <c r="E29" s="61"/>
      <c r="F29" s="64"/>
      <c r="G29" s="61"/>
      <c r="H29" s="64"/>
      <c r="I29" s="61"/>
      <c r="J29" s="64"/>
      <c r="K29" s="171"/>
      <c r="L29" s="65"/>
      <c r="M29" s="171"/>
      <c r="N29" s="65"/>
      <c r="O29" s="171"/>
      <c r="P29" s="65"/>
      <c r="Q29" s="171"/>
      <c r="R29" s="65"/>
      <c r="S29" s="171"/>
      <c r="T29" s="65"/>
      <c r="U29" s="171"/>
      <c r="V29" s="65"/>
      <c r="W29" s="171"/>
      <c r="X29" s="65"/>
      <c r="Y29" s="171"/>
      <c r="Z29" s="65"/>
      <c r="AA29" s="171"/>
      <c r="AB29" s="65"/>
      <c r="AC29" s="3"/>
      <c r="AD29" s="3"/>
      <c r="AE29" s="3"/>
    </row>
    <row r="30" spans="1:31" s="1" customFormat="1" x14ac:dyDescent="0.4">
      <c r="A30" s="9"/>
      <c r="B30" s="7"/>
      <c r="C30" s="7"/>
      <c r="D30" s="6"/>
      <c r="E30" s="61"/>
      <c r="F30" s="64"/>
      <c r="G30" s="61"/>
      <c r="H30" s="64"/>
      <c r="I30" s="61"/>
      <c r="J30" s="64"/>
      <c r="K30" s="171"/>
      <c r="L30" s="65"/>
      <c r="M30" s="171"/>
      <c r="N30" s="65"/>
      <c r="O30" s="171"/>
      <c r="P30" s="65"/>
      <c r="Q30" s="171"/>
      <c r="R30" s="65"/>
      <c r="S30" s="171"/>
      <c r="T30" s="65"/>
      <c r="U30" s="171"/>
      <c r="V30" s="65"/>
      <c r="W30" s="171"/>
      <c r="X30" s="65"/>
      <c r="Y30" s="171"/>
      <c r="Z30" s="65"/>
      <c r="AA30" s="171"/>
      <c r="AB30" s="65"/>
      <c r="AC30" s="3"/>
      <c r="AD30" s="3"/>
      <c r="AE30" s="3"/>
    </row>
    <row r="31" spans="1:31" s="1" customFormat="1" x14ac:dyDescent="0.4">
      <c r="A31" s="8"/>
      <c r="B31" s="7"/>
      <c r="C31" s="7"/>
      <c r="D31" s="6"/>
      <c r="E31" s="159"/>
      <c r="F31" s="135"/>
      <c r="G31" s="159"/>
      <c r="H31" s="135"/>
      <c r="I31" s="159"/>
      <c r="J31" s="135"/>
      <c r="K31" s="172"/>
      <c r="L31" s="143"/>
      <c r="M31" s="172"/>
      <c r="N31" s="143"/>
      <c r="O31" s="172"/>
      <c r="P31" s="143"/>
      <c r="Q31" s="172"/>
      <c r="R31" s="143"/>
      <c r="S31" s="172"/>
      <c r="T31" s="143"/>
      <c r="U31" s="172"/>
      <c r="V31" s="143"/>
      <c r="W31" s="172"/>
      <c r="X31" s="143"/>
      <c r="Y31" s="172"/>
      <c r="Z31" s="143"/>
      <c r="AA31" s="172"/>
      <c r="AB31" s="143"/>
      <c r="AC31" s="3"/>
      <c r="AD31" s="3"/>
      <c r="AE31" s="3"/>
    </row>
    <row r="32" spans="1:31" x14ac:dyDescent="0.4">
      <c r="A32" s="9"/>
      <c r="B32" s="7"/>
      <c r="C32" s="7"/>
      <c r="D32" s="6"/>
      <c r="E32" s="61"/>
      <c r="F32" s="64"/>
      <c r="G32" s="61"/>
      <c r="H32" s="64"/>
      <c r="I32" s="61"/>
      <c r="J32" s="64"/>
      <c r="W32" s="171"/>
      <c r="X32" s="65"/>
      <c r="Y32" s="171"/>
      <c r="Z32" s="65"/>
      <c r="AA32" s="171"/>
      <c r="AB32" s="65"/>
      <c r="AC32" s="3"/>
      <c r="AD32" s="3"/>
      <c r="AE32" s="3"/>
    </row>
    <row r="33" spans="1:22" ht="15" x14ac:dyDescent="0.4">
      <c r="A33" s="4"/>
      <c r="B33" s="7"/>
      <c r="C33" s="7"/>
      <c r="D33" s="6"/>
      <c r="E33" s="160"/>
      <c r="F33" s="136"/>
      <c r="G33" s="160"/>
      <c r="H33" s="136"/>
      <c r="I33" s="160"/>
      <c r="J33" s="136"/>
      <c r="K33" s="173"/>
      <c r="L33" s="144"/>
      <c r="M33" s="173"/>
      <c r="N33" s="144"/>
      <c r="O33" s="173"/>
      <c r="P33" s="144"/>
      <c r="Q33" s="173"/>
      <c r="R33" s="144"/>
      <c r="S33" s="173"/>
      <c r="T33" s="144"/>
      <c r="U33" s="173"/>
      <c r="V33" s="144"/>
    </row>
    <row r="34" spans="1:22" x14ac:dyDescent="0.4">
      <c r="B34" s="71"/>
      <c r="C34" s="71"/>
      <c r="D34" s="19"/>
    </row>
  </sheetData>
  <sortState xmlns:xlrd2="http://schemas.microsoft.com/office/spreadsheetml/2017/richdata2" ref="A5:AE19">
    <sortCondition descending="1" ref="E5:E19"/>
  </sortState>
  <mergeCells count="18">
    <mergeCell ref="AA3:AB3"/>
    <mergeCell ref="E3:F3"/>
    <mergeCell ref="G3:H3"/>
    <mergeCell ref="I3:J3"/>
    <mergeCell ref="K3:L3"/>
    <mergeCell ref="M3:N3"/>
    <mergeCell ref="O3:P3"/>
    <mergeCell ref="Q3:R3"/>
    <mergeCell ref="S3:T3"/>
    <mergeCell ref="U3:V3"/>
    <mergeCell ref="W3:X3"/>
    <mergeCell ref="Y3:Z3"/>
    <mergeCell ref="A1:AE1"/>
    <mergeCell ref="E2:J2"/>
    <mergeCell ref="K2:P2"/>
    <mergeCell ref="Q2:V2"/>
    <mergeCell ref="W2:AB2"/>
    <mergeCell ref="AC2:AE2"/>
  </mergeCells>
  <conditionalFormatting sqref="AB5:AB19">
    <cfRule type="containsText" priority="4" stopIfTrue="1" operator="containsText" text="AA">
      <formula>NOT(ISERROR(SEARCH("AA",AB5)))</formula>
    </cfRule>
    <cfRule type="containsText" dxfId="354" priority="5" stopIfTrue="1" operator="containsText" text="A">
      <formula>NOT(ISERROR(SEARCH("A",AB5)))</formula>
    </cfRule>
  </conditionalFormatting>
  <conditionalFormatting sqref="AC5:AE19">
    <cfRule type="aboveAverage" dxfId="353" priority="28" stopIfTrue="1"/>
  </conditionalFormatting>
  <conditionalFormatting sqref="W5:W19">
    <cfRule type="aboveAverage" dxfId="352" priority="29" stopIfTrue="1"/>
  </conditionalFormatting>
  <conditionalFormatting sqref="Y5:Y19">
    <cfRule type="aboveAverage" dxfId="351" priority="30" stopIfTrue="1"/>
  </conditionalFormatting>
  <conditionalFormatting sqref="AA5:AA19">
    <cfRule type="aboveAverage" dxfId="350" priority="31" stopIfTrue="1"/>
  </conditionalFormatting>
  <conditionalFormatting sqref="Q5:Q19">
    <cfRule type="aboveAverage" dxfId="349" priority="32" stopIfTrue="1"/>
  </conditionalFormatting>
  <conditionalFormatting sqref="S5:S19">
    <cfRule type="aboveAverage" dxfId="348" priority="33" stopIfTrue="1"/>
  </conditionalFormatting>
  <conditionalFormatting sqref="U5:U19">
    <cfRule type="aboveAverage" dxfId="347" priority="34" stopIfTrue="1"/>
  </conditionalFormatting>
  <conditionalFormatting sqref="K5:K19">
    <cfRule type="aboveAverage" dxfId="346" priority="35" stopIfTrue="1"/>
  </conditionalFormatting>
  <conditionalFormatting sqref="M5:M19">
    <cfRule type="aboveAverage" dxfId="345" priority="36" stopIfTrue="1"/>
  </conditionalFormatting>
  <conditionalFormatting sqref="O5:O19">
    <cfRule type="aboveAverage" dxfId="344" priority="37" stopIfTrue="1"/>
  </conditionalFormatting>
  <conditionalFormatting sqref="E5:E19">
    <cfRule type="aboveAverage" dxfId="343" priority="38" stopIfTrue="1"/>
  </conditionalFormatting>
  <conditionalFormatting sqref="G5:G19">
    <cfRule type="aboveAverage" dxfId="342" priority="39" stopIfTrue="1"/>
  </conditionalFormatting>
  <conditionalFormatting sqref="I5:I19">
    <cfRule type="aboveAverage" dxfId="341" priority="40" stopIfTrue="1"/>
  </conditionalFormatting>
  <conditionalFormatting sqref="F5:F19">
    <cfRule type="containsText" priority="26" stopIfTrue="1" operator="containsText" text="AA">
      <formula>NOT(ISERROR(SEARCH("AA",F5)))</formula>
    </cfRule>
    <cfRule type="containsText" dxfId="340" priority="27" stopIfTrue="1" operator="containsText" text="A">
      <formula>NOT(ISERROR(SEARCH("A",F5)))</formula>
    </cfRule>
  </conditionalFormatting>
  <conditionalFormatting sqref="H5:H19">
    <cfRule type="containsText" priority="24" stopIfTrue="1" operator="containsText" text="AA">
      <formula>NOT(ISERROR(SEARCH("AA",H5)))</formula>
    </cfRule>
    <cfRule type="containsText" dxfId="339" priority="25" stopIfTrue="1" operator="containsText" text="A">
      <formula>NOT(ISERROR(SEARCH("A",H5)))</formula>
    </cfRule>
  </conditionalFormatting>
  <conditionalFormatting sqref="J5:J19">
    <cfRule type="containsText" priority="22" stopIfTrue="1" operator="containsText" text="AA">
      <formula>NOT(ISERROR(SEARCH("AA",J5)))</formula>
    </cfRule>
    <cfRule type="containsText" dxfId="338" priority="23" stopIfTrue="1" operator="containsText" text="A">
      <formula>NOT(ISERROR(SEARCH("A",J5)))</formula>
    </cfRule>
  </conditionalFormatting>
  <conditionalFormatting sqref="L5:L19">
    <cfRule type="containsText" priority="20" stopIfTrue="1" operator="containsText" text="AA">
      <formula>NOT(ISERROR(SEARCH("AA",L5)))</formula>
    </cfRule>
    <cfRule type="containsText" dxfId="337" priority="21" stopIfTrue="1" operator="containsText" text="A">
      <formula>NOT(ISERROR(SEARCH("A",L5)))</formula>
    </cfRule>
  </conditionalFormatting>
  <conditionalFormatting sqref="N5:N19">
    <cfRule type="containsText" priority="18" stopIfTrue="1" operator="containsText" text="AA">
      <formula>NOT(ISERROR(SEARCH("AA",N5)))</formula>
    </cfRule>
    <cfRule type="containsText" dxfId="336" priority="19" stopIfTrue="1" operator="containsText" text="A">
      <formula>NOT(ISERROR(SEARCH("A",N5)))</formula>
    </cfRule>
  </conditionalFormatting>
  <conditionalFormatting sqref="P5:P19">
    <cfRule type="containsText" priority="16" stopIfTrue="1" operator="containsText" text="AA">
      <formula>NOT(ISERROR(SEARCH("AA",P5)))</formula>
    </cfRule>
    <cfRule type="containsText" dxfId="335" priority="17" stopIfTrue="1" operator="containsText" text="A">
      <formula>NOT(ISERROR(SEARCH("A",P5)))</formula>
    </cfRule>
  </conditionalFormatting>
  <conditionalFormatting sqref="R5:R19">
    <cfRule type="containsText" priority="14" stopIfTrue="1" operator="containsText" text="AA">
      <formula>NOT(ISERROR(SEARCH("AA",R5)))</formula>
    </cfRule>
    <cfRule type="containsText" dxfId="334" priority="15" stopIfTrue="1" operator="containsText" text="A">
      <formula>NOT(ISERROR(SEARCH("A",R5)))</formula>
    </cfRule>
  </conditionalFormatting>
  <conditionalFormatting sqref="T5:T19">
    <cfRule type="containsText" priority="12" stopIfTrue="1" operator="containsText" text="AA">
      <formula>NOT(ISERROR(SEARCH("AA",T5)))</formula>
    </cfRule>
    <cfRule type="containsText" dxfId="333" priority="13" stopIfTrue="1" operator="containsText" text="A">
      <formula>NOT(ISERROR(SEARCH("A",T5)))</formula>
    </cfRule>
  </conditionalFormatting>
  <conditionalFormatting sqref="V5:V19">
    <cfRule type="containsText" priority="10" stopIfTrue="1" operator="containsText" text="AA">
      <formula>NOT(ISERROR(SEARCH("AA",V5)))</formula>
    </cfRule>
    <cfRule type="containsText" dxfId="332" priority="11" stopIfTrue="1" operator="containsText" text="A">
      <formula>NOT(ISERROR(SEARCH("A",V5)))</formula>
    </cfRule>
  </conditionalFormatting>
  <conditionalFormatting sqref="X5:X19">
    <cfRule type="containsText" priority="8" stopIfTrue="1" operator="containsText" text="AA">
      <formula>NOT(ISERROR(SEARCH("AA",X5)))</formula>
    </cfRule>
    <cfRule type="containsText" dxfId="331" priority="9" stopIfTrue="1" operator="containsText" text="A">
      <formula>NOT(ISERROR(SEARCH("A",X5)))</formula>
    </cfRule>
  </conditionalFormatting>
  <conditionalFormatting sqref="Z5:Z19">
    <cfRule type="containsText" priority="6" stopIfTrue="1" operator="containsText" text="AA">
      <formula>NOT(ISERROR(SEARCH("AA",Z5)))</formula>
    </cfRule>
    <cfRule type="containsText" dxfId="330" priority="7" stopIfTrue="1" operator="containsText" text="A">
      <formula>NOT(ISERROR(SEARCH("A",Z5)))</formula>
    </cfRule>
  </conditionalFormatting>
  <conditionalFormatting sqref="E5:AE19">
    <cfRule type="expression" dxfId="329" priority="41">
      <formula>MOD(ROW(),2)=0</formula>
    </cfRule>
  </conditionalFormatting>
  <conditionalFormatting sqref="D5:D19">
    <cfRule type="expression" dxfId="328" priority="2">
      <formula>MOD(ROW(),2)=0</formula>
    </cfRule>
  </conditionalFormatting>
  <conditionalFormatting sqref="A5:C19">
    <cfRule type="expression" dxfId="327" priority="1">
      <formula>MOD(ROW(),2)=0</formula>
    </cfRule>
  </conditionalFormatting>
  <pageMargins left="0.5" right="0.5" top="0.5" bottom="0.5" header="0.3" footer="0.3"/>
  <pageSetup paperSize="5" scale="8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6" tint="0.59999389629810485"/>
    <pageSetUpPr fitToPage="1"/>
  </sheetPr>
  <dimension ref="A1:AE41"/>
  <sheetViews>
    <sheetView zoomScaleNormal="100" workbookViewId="0">
      <pane ySplit="4" topLeftCell="A5" activePane="bottomLeft" state="frozen"/>
      <selection activeCell="W24" sqref="W24"/>
      <selection pane="bottomLeft" activeCell="A25" sqref="A5:XFD25"/>
    </sheetView>
  </sheetViews>
  <sheetFormatPr defaultRowHeight="13.15" x14ac:dyDescent="0.4"/>
  <cols>
    <col min="1" max="1" width="25.59765625" customWidth="1"/>
    <col min="2" max="3" width="10.59765625" style="65" customWidth="1"/>
    <col min="4" max="4" width="9.796875" style="1" hidden="1" customWidth="1"/>
    <col min="5" max="5" width="5.19921875" style="161" customWidth="1"/>
    <col min="6" max="6" width="5.19921875" style="11" customWidth="1"/>
    <col min="7" max="7" width="5.19921875" style="161" customWidth="1"/>
    <col min="8" max="8" width="5.19921875" style="11" customWidth="1"/>
    <col min="9" max="9" width="5.19921875" style="161" customWidth="1"/>
    <col min="10" max="10" width="5.19921875" style="11" customWidth="1"/>
    <col min="11" max="11" width="5.19921875" style="171" customWidth="1"/>
    <col min="12" max="12" width="5.19921875" style="65" customWidth="1"/>
    <col min="13" max="13" width="5.19921875" style="171" customWidth="1"/>
    <col min="14" max="14" width="5.19921875" style="65" customWidth="1"/>
    <col min="15" max="15" width="5.19921875" style="171" customWidth="1"/>
    <col min="16" max="16" width="5.19921875" style="65" customWidth="1"/>
    <col min="17" max="17" width="5.19921875" style="171" customWidth="1"/>
    <col min="18" max="18" width="5.19921875" style="65" customWidth="1"/>
    <col min="19" max="19" width="5.19921875" style="171" customWidth="1"/>
    <col min="20" max="20" width="5.19921875" style="65" customWidth="1"/>
    <col min="21" max="21" width="5.19921875" style="171" customWidth="1"/>
    <col min="22" max="22" width="5.19921875" style="65" customWidth="1"/>
    <col min="23" max="23" width="5.19921875" style="183" customWidth="1"/>
    <col min="24" max="24" width="5.19921875" style="152" customWidth="1"/>
    <col min="25" max="25" width="5.19921875" style="183" customWidth="1"/>
    <col min="26" max="26" width="5.19921875" style="152" customWidth="1"/>
    <col min="27" max="27" width="5.19921875" style="183" customWidth="1"/>
    <col min="28" max="28" width="5.19921875" style="152" customWidth="1"/>
    <col min="29" max="31" width="5.19921875" style="2" customWidth="1"/>
  </cols>
  <sheetData>
    <row r="1" spans="1:31" ht="30" customHeight="1" thickBot="1" x14ac:dyDescent="0.45">
      <c r="A1" s="709" t="s">
        <v>660</v>
      </c>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row>
    <row r="2" spans="1:31" ht="40.049999999999997" customHeight="1" x14ac:dyDescent="0.4">
      <c r="A2" s="30" t="s">
        <v>630</v>
      </c>
      <c r="B2" s="532" t="s">
        <v>626</v>
      </c>
      <c r="C2" s="532" t="s">
        <v>627</v>
      </c>
      <c r="D2" s="29"/>
      <c r="E2" s="712" t="s">
        <v>62</v>
      </c>
      <c r="F2" s="713"/>
      <c r="G2" s="713"/>
      <c r="H2" s="713"/>
      <c r="I2" s="713"/>
      <c r="J2" s="714"/>
      <c r="K2" s="712" t="s">
        <v>63</v>
      </c>
      <c r="L2" s="713"/>
      <c r="M2" s="713"/>
      <c r="N2" s="713"/>
      <c r="O2" s="713"/>
      <c r="P2" s="714"/>
      <c r="Q2" s="712" t="s">
        <v>64</v>
      </c>
      <c r="R2" s="713"/>
      <c r="S2" s="713"/>
      <c r="T2" s="713"/>
      <c r="U2" s="713"/>
      <c r="V2" s="714"/>
      <c r="W2" s="712" t="s">
        <v>65</v>
      </c>
      <c r="X2" s="713"/>
      <c r="Y2" s="713"/>
      <c r="Z2" s="713"/>
      <c r="AA2" s="713"/>
      <c r="AB2" s="714"/>
      <c r="AC2" s="710" t="s">
        <v>97</v>
      </c>
      <c r="AD2" s="711"/>
      <c r="AE2" s="711"/>
    </row>
    <row r="3" spans="1:31" ht="20.2" customHeight="1" x14ac:dyDescent="0.4">
      <c r="A3" s="82"/>
      <c r="B3" s="539"/>
      <c r="C3" s="539"/>
      <c r="D3" s="81"/>
      <c r="E3" s="718" t="s">
        <v>94</v>
      </c>
      <c r="F3" s="716"/>
      <c r="G3" s="716" t="s">
        <v>95</v>
      </c>
      <c r="H3" s="716"/>
      <c r="I3" s="716" t="s">
        <v>96</v>
      </c>
      <c r="J3" s="717"/>
      <c r="K3" s="716" t="s">
        <v>94</v>
      </c>
      <c r="L3" s="716"/>
      <c r="M3" s="716" t="s">
        <v>95</v>
      </c>
      <c r="N3" s="716"/>
      <c r="O3" s="716" t="s">
        <v>96</v>
      </c>
      <c r="P3" s="716"/>
      <c r="Q3" s="718" t="s">
        <v>94</v>
      </c>
      <c r="R3" s="716"/>
      <c r="S3" s="716" t="s">
        <v>95</v>
      </c>
      <c r="T3" s="716"/>
      <c r="U3" s="716" t="s">
        <v>96</v>
      </c>
      <c r="V3" s="717"/>
      <c r="W3" s="716" t="s">
        <v>94</v>
      </c>
      <c r="X3" s="716"/>
      <c r="Y3" s="716" t="s">
        <v>95</v>
      </c>
      <c r="Z3" s="716"/>
      <c r="AA3" s="716" t="s">
        <v>96</v>
      </c>
      <c r="AB3" s="716"/>
      <c r="AC3" s="95" t="s">
        <v>94</v>
      </c>
      <c r="AD3" s="88" t="s">
        <v>95</v>
      </c>
      <c r="AE3" s="88" t="s">
        <v>96</v>
      </c>
    </row>
    <row r="4" spans="1:31" ht="40.049999999999997" hidden="1" customHeight="1" x14ac:dyDescent="0.4">
      <c r="A4" s="82" t="s">
        <v>51</v>
      </c>
      <c r="B4" s="539" t="s">
        <v>92</v>
      </c>
      <c r="C4" s="539" t="s">
        <v>93</v>
      </c>
      <c r="D4" s="81"/>
      <c r="E4" s="194" t="s">
        <v>105</v>
      </c>
      <c r="F4" s="197" t="s">
        <v>108</v>
      </c>
      <c r="G4" s="193" t="s">
        <v>106</v>
      </c>
      <c r="H4" s="197" t="s">
        <v>109</v>
      </c>
      <c r="I4" s="193" t="s">
        <v>107</v>
      </c>
      <c r="J4" s="201" t="s">
        <v>110</v>
      </c>
      <c r="K4" s="193" t="s">
        <v>178</v>
      </c>
      <c r="L4" s="197" t="s">
        <v>179</v>
      </c>
      <c r="M4" s="193" t="s">
        <v>180</v>
      </c>
      <c r="N4" s="197" t="s">
        <v>181</v>
      </c>
      <c r="O4" s="193" t="s">
        <v>182</v>
      </c>
      <c r="P4" s="197" t="s">
        <v>183</v>
      </c>
      <c r="Q4" s="194" t="s">
        <v>111</v>
      </c>
      <c r="R4" s="197" t="s">
        <v>112</v>
      </c>
      <c r="S4" s="193" t="s">
        <v>113</v>
      </c>
      <c r="T4" s="197" t="s">
        <v>114</v>
      </c>
      <c r="U4" s="193" t="s">
        <v>115</v>
      </c>
      <c r="V4" s="201" t="s">
        <v>116</v>
      </c>
      <c r="W4" s="193" t="s">
        <v>117</v>
      </c>
      <c r="X4" s="197" t="s">
        <v>118</v>
      </c>
      <c r="Y4" s="193" t="s">
        <v>119</v>
      </c>
      <c r="Z4" s="197" t="s">
        <v>120</v>
      </c>
      <c r="AA4" s="193" t="s">
        <v>121</v>
      </c>
      <c r="AB4" s="197" t="s">
        <v>122</v>
      </c>
      <c r="AC4" s="95" t="s">
        <v>123</v>
      </c>
      <c r="AD4" s="88" t="s">
        <v>124</v>
      </c>
      <c r="AE4" s="88" t="s">
        <v>125</v>
      </c>
    </row>
    <row r="5" spans="1:31" ht="12.75" x14ac:dyDescent="0.35">
      <c r="A5" s="272" t="str">
        <f t="shared" ref="A5:A25" si="0">VLOOKUP(D5,VL_2020,2,FALSE)</f>
        <v xml:space="preserve">Warren Seed DS 5250* </v>
      </c>
      <c r="B5" s="557" t="str">
        <f t="shared" ref="B5:B25" si="1">VLOOKUP(D5,VL_2020,3,FALSE)</f>
        <v>RR, LL</v>
      </c>
      <c r="C5" s="557" t="str">
        <f t="shared" ref="C5:C25" si="2">VLOOKUP(D5,VL_2020,4,FALSE)</f>
        <v>HX1,YGCB</v>
      </c>
      <c r="D5" s="584" t="s">
        <v>318</v>
      </c>
      <c r="E5" s="333">
        <v>117.06</v>
      </c>
      <c r="F5" s="137" t="s">
        <v>103</v>
      </c>
      <c r="G5" s="334">
        <v>143.12</v>
      </c>
      <c r="H5" s="137" t="s">
        <v>103</v>
      </c>
      <c r="I5" s="334"/>
      <c r="J5" s="137"/>
      <c r="K5" s="335">
        <v>15.833299999999999</v>
      </c>
      <c r="L5" s="137" t="s">
        <v>103</v>
      </c>
      <c r="M5" s="336">
        <v>15.175000000000001</v>
      </c>
      <c r="N5" s="137" t="s">
        <v>103</v>
      </c>
      <c r="O5" s="336"/>
      <c r="P5" s="137"/>
      <c r="Q5" s="333">
        <v>93.333299999999994</v>
      </c>
      <c r="R5" s="137" t="s">
        <v>103</v>
      </c>
      <c r="S5" s="334">
        <v>96.666700000000006</v>
      </c>
      <c r="T5" s="137" t="s">
        <v>103</v>
      </c>
      <c r="U5" s="334"/>
      <c r="V5" s="137"/>
      <c r="W5" s="333">
        <v>37.333300000000001</v>
      </c>
      <c r="X5" s="137" t="s">
        <v>103</v>
      </c>
      <c r="Y5" s="334">
        <v>39.777799999999999</v>
      </c>
      <c r="Z5" s="137" t="s">
        <v>103</v>
      </c>
      <c r="AA5" s="334"/>
      <c r="AB5" s="137"/>
      <c r="AC5" s="85">
        <v>5.4336334901000001</v>
      </c>
      <c r="AD5" s="86">
        <v>2.8697219438000001</v>
      </c>
      <c r="AE5" s="86"/>
    </row>
    <row r="6" spans="1:31" ht="12.75" x14ac:dyDescent="0.35">
      <c r="A6" s="280" t="str">
        <f t="shared" si="0"/>
        <v>AgriGold A643-52 VT2RIB</v>
      </c>
      <c r="B6" s="530" t="str">
        <f t="shared" si="1"/>
        <v>RR</v>
      </c>
      <c r="C6" s="530" t="str">
        <f t="shared" si="2"/>
        <v>VT2P</v>
      </c>
      <c r="D6" s="48" t="s">
        <v>519</v>
      </c>
      <c r="E6" s="281">
        <v>114.73</v>
      </c>
      <c r="F6" s="282" t="s">
        <v>103</v>
      </c>
      <c r="G6" s="283"/>
      <c r="H6" s="282"/>
      <c r="I6" s="283"/>
      <c r="J6" s="282"/>
      <c r="K6" s="298">
        <v>14.85</v>
      </c>
      <c r="L6" s="282" t="s">
        <v>103</v>
      </c>
      <c r="M6" s="301"/>
      <c r="N6" s="282"/>
      <c r="O6" s="301"/>
      <c r="P6" s="282"/>
      <c r="Q6" s="281">
        <v>90.777799999999999</v>
      </c>
      <c r="R6" s="282" t="s">
        <v>103</v>
      </c>
      <c r="S6" s="283"/>
      <c r="T6" s="282"/>
      <c r="U6" s="283"/>
      <c r="V6" s="282"/>
      <c r="W6" s="281">
        <v>38.222200000000001</v>
      </c>
      <c r="X6" s="282" t="s">
        <v>103</v>
      </c>
      <c r="Y6" s="283"/>
      <c r="Z6" s="282"/>
      <c r="AA6" s="283"/>
      <c r="AB6" s="282"/>
      <c r="AC6" s="285">
        <v>0.67767457860000002</v>
      </c>
      <c r="AD6" s="286"/>
      <c r="AE6" s="286"/>
    </row>
    <row r="7" spans="1:31" ht="12.75" x14ac:dyDescent="0.35">
      <c r="A7" s="280" t="str">
        <f t="shared" si="0"/>
        <v xml:space="preserve">Dyna-Gro D50VC09 </v>
      </c>
      <c r="B7" s="530" t="str">
        <f t="shared" si="1"/>
        <v>RR</v>
      </c>
      <c r="C7" s="530" t="str">
        <f t="shared" si="2"/>
        <v>VT2P</v>
      </c>
      <c r="D7" s="48" t="s">
        <v>316</v>
      </c>
      <c r="E7" s="281">
        <v>113.59</v>
      </c>
      <c r="F7" s="282" t="s">
        <v>103</v>
      </c>
      <c r="G7" s="283">
        <v>149.68</v>
      </c>
      <c r="H7" s="282" t="s">
        <v>103</v>
      </c>
      <c r="I7" s="283"/>
      <c r="J7" s="282"/>
      <c r="K7" s="298">
        <v>15.5367</v>
      </c>
      <c r="L7" s="282" t="s">
        <v>103</v>
      </c>
      <c r="M7" s="301">
        <v>14.855</v>
      </c>
      <c r="N7" s="282" t="s">
        <v>103</v>
      </c>
      <c r="O7" s="301"/>
      <c r="P7" s="282"/>
      <c r="Q7" s="281">
        <v>91.555599999999998</v>
      </c>
      <c r="R7" s="282" t="s">
        <v>103</v>
      </c>
      <c r="S7" s="283">
        <v>93.666700000000006</v>
      </c>
      <c r="T7" s="282" t="s">
        <v>103</v>
      </c>
      <c r="U7" s="283"/>
      <c r="V7" s="282"/>
      <c r="W7" s="281">
        <v>40</v>
      </c>
      <c r="X7" s="282" t="s">
        <v>103</v>
      </c>
      <c r="Y7" s="283">
        <v>40.944400000000002</v>
      </c>
      <c r="Z7" s="282" t="s">
        <v>103</v>
      </c>
      <c r="AA7" s="283"/>
      <c r="AB7" s="282"/>
      <c r="AC7" s="285">
        <v>7.8492935635999999</v>
      </c>
      <c r="AD7" s="286">
        <v>3.9246467817999999</v>
      </c>
      <c r="AE7" s="286"/>
    </row>
    <row r="8" spans="1:31" ht="12.75" x14ac:dyDescent="0.35">
      <c r="A8" s="513" t="str">
        <f t="shared" si="0"/>
        <v>Progeny 1912 VT2P</v>
      </c>
      <c r="B8" s="528" t="str">
        <f t="shared" si="1"/>
        <v>RR</v>
      </c>
      <c r="C8" s="528" t="str">
        <f t="shared" si="2"/>
        <v>VT2P</v>
      </c>
      <c r="D8" s="48" t="s">
        <v>515</v>
      </c>
      <c r="E8" s="281">
        <v>109.28</v>
      </c>
      <c r="F8" s="282" t="s">
        <v>103</v>
      </c>
      <c r="G8" s="283"/>
      <c r="H8" s="282"/>
      <c r="I8" s="283"/>
      <c r="J8" s="282"/>
      <c r="K8" s="298">
        <v>15.6967</v>
      </c>
      <c r="L8" s="282" t="s">
        <v>103</v>
      </c>
      <c r="M8" s="301"/>
      <c r="N8" s="282"/>
      <c r="O8" s="301"/>
      <c r="P8" s="282"/>
      <c r="Q8" s="281">
        <v>90</v>
      </c>
      <c r="R8" s="282" t="s">
        <v>103</v>
      </c>
      <c r="S8" s="283"/>
      <c r="T8" s="282"/>
      <c r="U8" s="283"/>
      <c r="V8" s="282"/>
      <c r="W8" s="281">
        <v>37.222200000000001</v>
      </c>
      <c r="X8" s="282" t="s">
        <v>103</v>
      </c>
      <c r="Y8" s="283"/>
      <c r="Z8" s="282"/>
      <c r="AA8" s="283"/>
      <c r="AB8" s="282"/>
      <c r="AC8" s="285">
        <v>15.993265993</v>
      </c>
      <c r="AD8" s="286"/>
      <c r="AE8" s="286"/>
    </row>
    <row r="9" spans="1:31" ht="12.75" x14ac:dyDescent="0.35">
      <c r="A9" s="47" t="str">
        <f t="shared" si="0"/>
        <v xml:space="preserve">Warren Seed DS 4878* </v>
      </c>
      <c r="B9" s="529" t="str">
        <f t="shared" si="1"/>
        <v>RR, LL</v>
      </c>
      <c r="C9" s="529" t="str">
        <f t="shared" si="2"/>
        <v>HX1,YGCB</v>
      </c>
      <c r="D9" s="280" t="s">
        <v>317</v>
      </c>
      <c r="E9" s="125">
        <v>107.18</v>
      </c>
      <c r="F9" s="126" t="s">
        <v>103</v>
      </c>
      <c r="G9" s="128">
        <v>140.46</v>
      </c>
      <c r="H9" s="126" t="s">
        <v>103</v>
      </c>
      <c r="I9" s="128"/>
      <c r="J9" s="126"/>
      <c r="K9" s="302">
        <v>14.9033</v>
      </c>
      <c r="L9" s="126" t="s">
        <v>103</v>
      </c>
      <c r="M9" s="307">
        <v>14.593299999999999</v>
      </c>
      <c r="N9" s="126" t="s">
        <v>103</v>
      </c>
      <c r="O9" s="307"/>
      <c r="P9" s="126"/>
      <c r="Q9" s="125">
        <v>84.555599999999998</v>
      </c>
      <c r="R9" s="126" t="s">
        <v>103</v>
      </c>
      <c r="S9" s="128">
        <v>91</v>
      </c>
      <c r="T9" s="126" t="s">
        <v>103</v>
      </c>
      <c r="U9" s="128"/>
      <c r="V9" s="126"/>
      <c r="W9" s="125">
        <v>36.222200000000001</v>
      </c>
      <c r="X9" s="126" t="s">
        <v>103</v>
      </c>
      <c r="Y9" s="128">
        <v>38.5</v>
      </c>
      <c r="Z9" s="126" t="s">
        <v>103</v>
      </c>
      <c r="AA9" s="128"/>
      <c r="AB9" s="126"/>
      <c r="AC9" s="62">
        <v>6.7158223141000004</v>
      </c>
      <c r="AD9" s="46">
        <v>3.3579111571000002</v>
      </c>
      <c r="AE9" s="46"/>
    </row>
    <row r="10" spans="1:31" ht="12.75" x14ac:dyDescent="0.35">
      <c r="A10" s="47" t="str">
        <f t="shared" si="0"/>
        <v>AgriGold A641-85 TRCRIB</v>
      </c>
      <c r="B10" s="529" t="str">
        <f t="shared" si="1"/>
        <v>RR</v>
      </c>
      <c r="C10" s="529" t="str">
        <f t="shared" si="2"/>
        <v>TRE</v>
      </c>
      <c r="D10" s="280" t="s">
        <v>518</v>
      </c>
      <c r="E10" s="281">
        <v>102.99</v>
      </c>
      <c r="F10" s="282" t="s">
        <v>103</v>
      </c>
      <c r="G10" s="283"/>
      <c r="H10" s="282"/>
      <c r="I10" s="283"/>
      <c r="J10" s="282"/>
      <c r="K10" s="298">
        <v>14.5367</v>
      </c>
      <c r="L10" s="282" t="s">
        <v>103</v>
      </c>
      <c r="M10" s="301"/>
      <c r="N10" s="282"/>
      <c r="O10" s="301"/>
      <c r="P10" s="282"/>
      <c r="Q10" s="281">
        <v>85.444400000000002</v>
      </c>
      <c r="R10" s="282" t="s">
        <v>103</v>
      </c>
      <c r="S10" s="283"/>
      <c r="T10" s="282"/>
      <c r="U10" s="283"/>
      <c r="V10" s="282"/>
      <c r="W10" s="281">
        <v>35.555599999999998</v>
      </c>
      <c r="X10" s="282" t="s">
        <v>103</v>
      </c>
      <c r="Y10" s="283"/>
      <c r="Z10" s="282"/>
      <c r="AA10" s="283"/>
      <c r="AB10" s="282"/>
      <c r="AC10" s="285">
        <v>4.4694596051</v>
      </c>
      <c r="AD10" s="286"/>
      <c r="AE10" s="286"/>
    </row>
    <row r="11" spans="1:31" ht="12.75" x14ac:dyDescent="0.35">
      <c r="A11" s="280" t="str">
        <f t="shared" si="0"/>
        <v xml:space="preserve">Dekalb DKC59-82 </v>
      </c>
      <c r="B11" s="530" t="str">
        <f t="shared" si="1"/>
        <v>RR</v>
      </c>
      <c r="C11" s="530" t="str">
        <f t="shared" si="2"/>
        <v>VT2P</v>
      </c>
      <c r="D11" s="48" t="s">
        <v>520</v>
      </c>
      <c r="E11" s="125">
        <v>101.62</v>
      </c>
      <c r="F11" s="126" t="s">
        <v>103</v>
      </c>
      <c r="G11" s="128"/>
      <c r="H11" s="126"/>
      <c r="I11" s="128"/>
      <c r="J11" s="126"/>
      <c r="K11" s="302">
        <v>17.1067</v>
      </c>
      <c r="L11" s="126" t="s">
        <v>103</v>
      </c>
      <c r="M11" s="307"/>
      <c r="N11" s="126"/>
      <c r="O11" s="307"/>
      <c r="P11" s="126"/>
      <c r="Q11" s="125">
        <v>87</v>
      </c>
      <c r="R11" s="126" t="s">
        <v>103</v>
      </c>
      <c r="S11" s="128"/>
      <c r="T11" s="126"/>
      <c r="U11" s="128"/>
      <c r="V11" s="126"/>
      <c r="W11" s="125">
        <v>35.777799999999999</v>
      </c>
      <c r="X11" s="126" t="s">
        <v>103</v>
      </c>
      <c r="Y11" s="128"/>
      <c r="Z11" s="126"/>
      <c r="AA11" s="128"/>
      <c r="AB11" s="126"/>
      <c r="AC11" s="62">
        <v>8.0602376347</v>
      </c>
      <c r="AD11" s="46"/>
      <c r="AE11" s="46"/>
    </row>
    <row r="12" spans="1:31" ht="12.75" x14ac:dyDescent="0.35">
      <c r="A12" s="47" t="str">
        <f t="shared" si="0"/>
        <v xml:space="preserve">Dyna-Gro D53TC23 </v>
      </c>
      <c r="B12" s="529" t="str">
        <f t="shared" si="1"/>
        <v>RR</v>
      </c>
      <c r="C12" s="529" t="str">
        <f t="shared" si="2"/>
        <v>TRE</v>
      </c>
      <c r="D12" s="48" t="s">
        <v>522</v>
      </c>
      <c r="E12" s="125">
        <v>99.941900000000004</v>
      </c>
      <c r="F12" s="126" t="s">
        <v>103</v>
      </c>
      <c r="G12" s="128"/>
      <c r="H12" s="126"/>
      <c r="I12" s="128"/>
      <c r="J12" s="126"/>
      <c r="K12" s="302">
        <v>15.146699999999999</v>
      </c>
      <c r="L12" s="126" t="s">
        <v>103</v>
      </c>
      <c r="M12" s="307"/>
      <c r="N12" s="126"/>
      <c r="O12" s="307"/>
      <c r="P12" s="126"/>
      <c r="Q12" s="125">
        <v>88.666700000000006</v>
      </c>
      <c r="R12" s="126" t="s">
        <v>103</v>
      </c>
      <c r="S12" s="128"/>
      <c r="T12" s="126"/>
      <c r="U12" s="128"/>
      <c r="V12" s="126"/>
      <c r="W12" s="125">
        <v>34</v>
      </c>
      <c r="X12" s="126" t="s">
        <v>103</v>
      </c>
      <c r="Y12" s="128"/>
      <c r="Z12" s="126"/>
      <c r="AA12" s="128"/>
      <c r="AB12" s="126"/>
      <c r="AC12" s="62">
        <v>2.4054982817999999</v>
      </c>
      <c r="AD12" s="46"/>
      <c r="AE12" s="46"/>
    </row>
    <row r="13" spans="1:31" ht="12.75" x14ac:dyDescent="0.35">
      <c r="A13" s="47" t="str">
        <f t="shared" si="0"/>
        <v>Progeny 2012 VT2P</v>
      </c>
      <c r="B13" s="529" t="str">
        <f t="shared" si="1"/>
        <v>RR</v>
      </c>
      <c r="C13" s="529" t="str">
        <f t="shared" si="2"/>
        <v>VT2P</v>
      </c>
      <c r="D13" s="280" t="s">
        <v>223</v>
      </c>
      <c r="E13" s="125">
        <v>94.294799999999995</v>
      </c>
      <c r="F13" s="126" t="s">
        <v>103</v>
      </c>
      <c r="G13" s="128">
        <v>120.91</v>
      </c>
      <c r="H13" s="126" t="s">
        <v>103</v>
      </c>
      <c r="I13" s="128">
        <v>166.16</v>
      </c>
      <c r="J13" s="126" t="s">
        <v>103</v>
      </c>
      <c r="K13" s="302">
        <v>15.7133</v>
      </c>
      <c r="L13" s="126" t="s">
        <v>103</v>
      </c>
      <c r="M13" s="307">
        <v>15.32</v>
      </c>
      <c r="N13" s="126" t="s">
        <v>103</v>
      </c>
      <c r="O13" s="307">
        <v>15.2056</v>
      </c>
      <c r="P13" s="126" t="s">
        <v>103</v>
      </c>
      <c r="Q13" s="125">
        <v>90.777799999999999</v>
      </c>
      <c r="R13" s="126" t="s">
        <v>103</v>
      </c>
      <c r="S13" s="128">
        <v>92.222200000000001</v>
      </c>
      <c r="T13" s="126" t="s">
        <v>103</v>
      </c>
      <c r="U13" s="128">
        <v>101.15</v>
      </c>
      <c r="V13" s="126" t="s">
        <v>103</v>
      </c>
      <c r="W13" s="125">
        <v>38.1111</v>
      </c>
      <c r="X13" s="126" t="s">
        <v>103</v>
      </c>
      <c r="Y13" s="128">
        <v>39</v>
      </c>
      <c r="Z13" s="126" t="s">
        <v>103</v>
      </c>
      <c r="AA13" s="128">
        <v>40.555599999999998</v>
      </c>
      <c r="AB13" s="126" t="s">
        <v>103</v>
      </c>
      <c r="AC13" s="62">
        <v>8.4291187739000009</v>
      </c>
      <c r="AD13" s="46">
        <v>4.2145593870000004</v>
      </c>
      <c r="AE13" s="46">
        <v>2.8097062579999998</v>
      </c>
    </row>
    <row r="14" spans="1:31" ht="12.75" x14ac:dyDescent="0.35">
      <c r="A14" s="47" t="str">
        <f t="shared" si="0"/>
        <v xml:space="preserve">Dekalb DKC62-70 </v>
      </c>
      <c r="B14" s="529" t="str">
        <f t="shared" si="1"/>
        <v>RR</v>
      </c>
      <c r="C14" s="529" t="str">
        <f t="shared" si="2"/>
        <v>VT2P</v>
      </c>
      <c r="D14" s="280" t="s">
        <v>314</v>
      </c>
      <c r="E14" s="125">
        <v>94.186499999999995</v>
      </c>
      <c r="F14" s="126" t="s">
        <v>103</v>
      </c>
      <c r="G14" s="128">
        <v>122.06</v>
      </c>
      <c r="H14" s="126" t="s">
        <v>103</v>
      </c>
      <c r="I14" s="128"/>
      <c r="J14" s="126"/>
      <c r="K14" s="302">
        <v>15.9467</v>
      </c>
      <c r="L14" s="126" t="s">
        <v>103</v>
      </c>
      <c r="M14" s="307">
        <v>15.9283</v>
      </c>
      <c r="N14" s="126" t="s">
        <v>103</v>
      </c>
      <c r="O14" s="307"/>
      <c r="P14" s="126"/>
      <c r="Q14" s="125">
        <v>83.222200000000001</v>
      </c>
      <c r="R14" s="126" t="s">
        <v>103</v>
      </c>
      <c r="S14" s="128">
        <v>87.333299999999994</v>
      </c>
      <c r="T14" s="126" t="s">
        <v>103</v>
      </c>
      <c r="U14" s="128"/>
      <c r="V14" s="126"/>
      <c r="W14" s="125">
        <v>35.222200000000001</v>
      </c>
      <c r="X14" s="126" t="s">
        <v>103</v>
      </c>
      <c r="Y14" s="128">
        <v>36.722200000000001</v>
      </c>
      <c r="Z14" s="126" t="s">
        <v>103</v>
      </c>
      <c r="AA14" s="128"/>
      <c r="AB14" s="126"/>
      <c r="AC14" s="62">
        <v>4.2757108848999996</v>
      </c>
      <c r="AD14" s="46">
        <v>2.1378554423999998</v>
      </c>
      <c r="AE14" s="46"/>
    </row>
    <row r="15" spans="1:31" ht="12.75" x14ac:dyDescent="0.35">
      <c r="A15" s="280" t="str">
        <f t="shared" si="0"/>
        <v xml:space="preserve">Spectrum 6228 </v>
      </c>
      <c r="B15" s="530" t="str">
        <f t="shared" si="1"/>
        <v>None</v>
      </c>
      <c r="C15" s="530" t="str">
        <f t="shared" si="2"/>
        <v>None</v>
      </c>
      <c r="D15" s="280" t="s">
        <v>517</v>
      </c>
      <c r="E15" s="125">
        <v>93.838499999999996</v>
      </c>
      <c r="F15" s="126" t="s">
        <v>103</v>
      </c>
      <c r="G15" s="128"/>
      <c r="H15" s="126"/>
      <c r="I15" s="128"/>
      <c r="J15" s="126"/>
      <c r="K15" s="302">
        <v>14.593299999999999</v>
      </c>
      <c r="L15" s="126" t="s">
        <v>103</v>
      </c>
      <c r="M15" s="307"/>
      <c r="N15" s="126"/>
      <c r="O15" s="307"/>
      <c r="P15" s="126"/>
      <c r="Q15" s="125">
        <v>83.444400000000002</v>
      </c>
      <c r="R15" s="126" t="s">
        <v>103</v>
      </c>
      <c r="S15" s="128"/>
      <c r="T15" s="126"/>
      <c r="U15" s="128"/>
      <c r="V15" s="126"/>
      <c r="W15" s="125">
        <v>32.1111</v>
      </c>
      <c r="X15" s="126" t="s">
        <v>103</v>
      </c>
      <c r="Y15" s="128"/>
      <c r="Z15" s="126"/>
      <c r="AA15" s="128"/>
      <c r="AB15" s="126"/>
      <c r="AC15" s="62">
        <v>3.8834951456</v>
      </c>
      <c r="AD15" s="46"/>
      <c r="AE15" s="46"/>
    </row>
    <row r="16" spans="1:31" ht="12.75" x14ac:dyDescent="0.35">
      <c r="A16" s="513" t="str">
        <f t="shared" si="0"/>
        <v>Warren Seed DS 5018**</v>
      </c>
      <c r="B16" s="528" t="str">
        <f t="shared" si="1"/>
        <v>RR, LL </v>
      </c>
      <c r="C16" s="528" t="str">
        <f t="shared" si="2"/>
        <v>HX1,YGCB</v>
      </c>
      <c r="D16" s="280" t="s">
        <v>228</v>
      </c>
      <c r="E16" s="281">
        <v>89.792699999999996</v>
      </c>
      <c r="F16" s="282" t="s">
        <v>103</v>
      </c>
      <c r="G16" s="283">
        <v>137.47</v>
      </c>
      <c r="H16" s="282" t="s">
        <v>103</v>
      </c>
      <c r="I16" s="283">
        <v>176.55</v>
      </c>
      <c r="J16" s="282" t="s">
        <v>103</v>
      </c>
      <c r="K16" s="298">
        <v>15.283300000000001</v>
      </c>
      <c r="L16" s="282" t="s">
        <v>103</v>
      </c>
      <c r="M16" s="301">
        <v>14.625</v>
      </c>
      <c r="N16" s="282" t="s">
        <v>103</v>
      </c>
      <c r="O16" s="301">
        <v>14.551399999999999</v>
      </c>
      <c r="P16" s="282" t="s">
        <v>103</v>
      </c>
      <c r="Q16" s="281">
        <v>85</v>
      </c>
      <c r="R16" s="282" t="s">
        <v>103</v>
      </c>
      <c r="S16" s="283">
        <v>88.888900000000007</v>
      </c>
      <c r="T16" s="282" t="s">
        <v>103</v>
      </c>
      <c r="U16" s="283">
        <v>97.703699999999998</v>
      </c>
      <c r="V16" s="282" t="s">
        <v>103</v>
      </c>
      <c r="W16" s="281">
        <v>34.444400000000002</v>
      </c>
      <c r="X16" s="282" t="s">
        <v>103</v>
      </c>
      <c r="Y16" s="283">
        <v>36.3889</v>
      </c>
      <c r="Z16" s="282" t="s">
        <v>103</v>
      </c>
      <c r="AA16" s="283">
        <v>39.481499999999997</v>
      </c>
      <c r="AB16" s="282" t="s">
        <v>103</v>
      </c>
      <c r="AC16" s="285">
        <v>9.8581560283999998</v>
      </c>
      <c r="AD16" s="286">
        <v>4.9290780141999999</v>
      </c>
      <c r="AE16" s="286">
        <v>3.2860520095000001</v>
      </c>
    </row>
    <row r="17" spans="1:31" ht="12.75" x14ac:dyDescent="0.35">
      <c r="A17" s="280" t="str">
        <f t="shared" si="0"/>
        <v>Revere 1307 TC</v>
      </c>
      <c r="B17" s="530" t="str">
        <f t="shared" si="1"/>
        <v>RR</v>
      </c>
      <c r="C17" s="530" t="str">
        <f t="shared" si="2"/>
        <v>TRE</v>
      </c>
      <c r="D17" s="280" t="s">
        <v>221</v>
      </c>
      <c r="E17" s="281">
        <v>89.292000000000002</v>
      </c>
      <c r="F17" s="282" t="s">
        <v>103</v>
      </c>
      <c r="G17" s="283">
        <v>143.78</v>
      </c>
      <c r="H17" s="282" t="s">
        <v>103</v>
      </c>
      <c r="I17" s="283">
        <v>178.7</v>
      </c>
      <c r="J17" s="282" t="s">
        <v>103</v>
      </c>
      <c r="K17" s="298">
        <v>14.3233</v>
      </c>
      <c r="L17" s="282" t="s">
        <v>103</v>
      </c>
      <c r="M17" s="301">
        <v>14.4733</v>
      </c>
      <c r="N17" s="282" t="s">
        <v>103</v>
      </c>
      <c r="O17" s="301">
        <v>14.6387</v>
      </c>
      <c r="P17" s="282" t="s">
        <v>103</v>
      </c>
      <c r="Q17" s="281">
        <v>86.111099999999993</v>
      </c>
      <c r="R17" s="282" t="s">
        <v>103</v>
      </c>
      <c r="S17" s="283">
        <v>89.111099999999993</v>
      </c>
      <c r="T17" s="282" t="s">
        <v>103</v>
      </c>
      <c r="U17" s="283">
        <v>97.185199999999995</v>
      </c>
      <c r="V17" s="282" t="s">
        <v>103</v>
      </c>
      <c r="W17" s="281">
        <v>34.1111</v>
      </c>
      <c r="X17" s="282" t="s">
        <v>103</v>
      </c>
      <c r="Y17" s="283">
        <v>37.555599999999998</v>
      </c>
      <c r="Z17" s="282" t="s">
        <v>103</v>
      </c>
      <c r="AA17" s="283">
        <v>39.259300000000003</v>
      </c>
      <c r="AB17" s="282" t="s">
        <v>103</v>
      </c>
      <c r="AC17" s="285">
        <v>7.7282310774000003</v>
      </c>
      <c r="AD17" s="286">
        <v>3.8641155387000001</v>
      </c>
      <c r="AE17" s="286">
        <v>2.5760770258000001</v>
      </c>
    </row>
    <row r="18" spans="1:31" ht="12.75" x14ac:dyDescent="0.35">
      <c r="A18" s="513" t="str">
        <f t="shared" si="0"/>
        <v>Progeny 2008 VT2P</v>
      </c>
      <c r="B18" s="528" t="str">
        <f t="shared" si="1"/>
        <v>RR</v>
      </c>
      <c r="C18" s="528" t="str">
        <f t="shared" si="2"/>
        <v>VT2P</v>
      </c>
      <c r="D18" s="48" t="s">
        <v>516</v>
      </c>
      <c r="E18" s="281">
        <v>87.853099999999998</v>
      </c>
      <c r="F18" s="282" t="s">
        <v>103</v>
      </c>
      <c r="G18" s="283"/>
      <c r="H18" s="282"/>
      <c r="I18" s="283"/>
      <c r="J18" s="282"/>
      <c r="K18" s="298">
        <v>15.833299999999999</v>
      </c>
      <c r="L18" s="282" t="s">
        <v>103</v>
      </c>
      <c r="M18" s="301"/>
      <c r="N18" s="282"/>
      <c r="O18" s="301"/>
      <c r="P18" s="282"/>
      <c r="Q18" s="281">
        <v>89.777799999999999</v>
      </c>
      <c r="R18" s="282" t="s">
        <v>103</v>
      </c>
      <c r="S18" s="283"/>
      <c r="T18" s="282"/>
      <c r="U18" s="283"/>
      <c r="V18" s="282"/>
      <c r="W18" s="281">
        <v>36.555599999999998</v>
      </c>
      <c r="X18" s="282" t="s">
        <v>103</v>
      </c>
      <c r="Y18" s="283"/>
      <c r="Z18" s="282"/>
      <c r="AA18" s="283"/>
      <c r="AB18" s="282"/>
      <c r="AC18" s="285">
        <v>9.1344298428999995</v>
      </c>
      <c r="AD18" s="286"/>
      <c r="AE18" s="286"/>
    </row>
    <row r="19" spans="1:31" ht="12.75" x14ac:dyDescent="0.35">
      <c r="A19" s="280" t="str">
        <f t="shared" si="0"/>
        <v xml:space="preserve">Dekalb DKC62-89 </v>
      </c>
      <c r="B19" s="530" t="str">
        <f t="shared" si="1"/>
        <v>RR</v>
      </c>
      <c r="C19" s="530" t="str">
        <f t="shared" si="2"/>
        <v>TRE</v>
      </c>
      <c r="D19" s="48" t="s">
        <v>315</v>
      </c>
      <c r="E19" s="281">
        <v>79.994100000000003</v>
      </c>
      <c r="F19" s="282" t="s">
        <v>103</v>
      </c>
      <c r="G19" s="283">
        <v>111.69</v>
      </c>
      <c r="H19" s="282" t="s">
        <v>103</v>
      </c>
      <c r="I19" s="283"/>
      <c r="J19" s="282"/>
      <c r="K19" s="298">
        <v>13.87</v>
      </c>
      <c r="L19" s="282" t="s">
        <v>103</v>
      </c>
      <c r="M19" s="301">
        <v>14.238300000000001</v>
      </c>
      <c r="N19" s="282" t="s">
        <v>103</v>
      </c>
      <c r="O19" s="301"/>
      <c r="P19" s="282"/>
      <c r="Q19" s="281">
        <v>85.222200000000001</v>
      </c>
      <c r="R19" s="282" t="s">
        <v>103</v>
      </c>
      <c r="S19" s="283">
        <v>88.777799999999999</v>
      </c>
      <c r="T19" s="282" t="s">
        <v>103</v>
      </c>
      <c r="U19" s="283"/>
      <c r="V19" s="282"/>
      <c r="W19" s="281">
        <v>33.777799999999999</v>
      </c>
      <c r="X19" s="282" t="s">
        <v>103</v>
      </c>
      <c r="Y19" s="283">
        <v>37.166699999999999</v>
      </c>
      <c r="Z19" s="282" t="s">
        <v>103</v>
      </c>
      <c r="AA19" s="283"/>
      <c r="AB19" s="282"/>
      <c r="AC19" s="285">
        <v>15.382395382</v>
      </c>
      <c r="AD19" s="286">
        <v>7.6911976912000002</v>
      </c>
      <c r="AE19" s="286"/>
    </row>
    <row r="20" spans="1:31" ht="12.75" x14ac:dyDescent="0.35">
      <c r="A20" s="47" t="str">
        <f t="shared" si="0"/>
        <v xml:space="preserve">Warren Seed DS 5095 </v>
      </c>
      <c r="B20" s="529" t="str">
        <f t="shared" si="1"/>
        <v>RR, LL </v>
      </c>
      <c r="C20" s="529" t="str">
        <f t="shared" si="2"/>
        <v>HX1,YGCB</v>
      </c>
      <c r="D20" s="280" t="s">
        <v>524</v>
      </c>
      <c r="E20" s="125">
        <v>71.736199999999997</v>
      </c>
      <c r="F20" s="126" t="s">
        <v>103</v>
      </c>
      <c r="G20" s="128"/>
      <c r="H20" s="126"/>
      <c r="I20" s="128"/>
      <c r="J20" s="126"/>
      <c r="K20" s="302">
        <v>13.9267</v>
      </c>
      <c r="L20" s="126" t="s">
        <v>103</v>
      </c>
      <c r="M20" s="307"/>
      <c r="N20" s="126"/>
      <c r="O20" s="307"/>
      <c r="P20" s="126"/>
      <c r="Q20" s="125">
        <v>88.888900000000007</v>
      </c>
      <c r="R20" s="126" t="s">
        <v>103</v>
      </c>
      <c r="S20" s="128"/>
      <c r="T20" s="126"/>
      <c r="U20" s="128"/>
      <c r="V20" s="126"/>
      <c r="W20" s="125">
        <v>35</v>
      </c>
      <c r="X20" s="126" t="s">
        <v>103</v>
      </c>
      <c r="Y20" s="128"/>
      <c r="Z20" s="126"/>
      <c r="AA20" s="128"/>
      <c r="AB20" s="126"/>
      <c r="AC20" s="62">
        <v>14.055298127</v>
      </c>
      <c r="AD20" s="46"/>
      <c r="AE20" s="46"/>
    </row>
    <row r="21" spans="1:31" ht="12.75" x14ac:dyDescent="0.35">
      <c r="A21" s="47" t="str">
        <f t="shared" si="0"/>
        <v>Revere 1398 VT2P</v>
      </c>
      <c r="B21" s="529" t="str">
        <f t="shared" si="1"/>
        <v>RR</v>
      </c>
      <c r="C21" s="529" t="str">
        <f t="shared" si="2"/>
        <v>VT2P</v>
      </c>
      <c r="D21" s="48" t="s">
        <v>219</v>
      </c>
      <c r="E21" s="125">
        <v>71.145499999999998</v>
      </c>
      <c r="F21" s="126" t="s">
        <v>103</v>
      </c>
      <c r="G21" s="128">
        <v>123.86</v>
      </c>
      <c r="H21" s="126" t="s">
        <v>103</v>
      </c>
      <c r="I21" s="128">
        <v>162.72999999999999</v>
      </c>
      <c r="J21" s="126" t="s">
        <v>103</v>
      </c>
      <c r="K21" s="302">
        <v>16.21</v>
      </c>
      <c r="L21" s="126" t="s">
        <v>103</v>
      </c>
      <c r="M21" s="307">
        <v>15.6983</v>
      </c>
      <c r="N21" s="126" t="s">
        <v>103</v>
      </c>
      <c r="O21" s="307">
        <v>14.931100000000001</v>
      </c>
      <c r="P21" s="126" t="s">
        <v>103</v>
      </c>
      <c r="Q21" s="125">
        <v>87.222200000000001</v>
      </c>
      <c r="R21" s="126" t="s">
        <v>103</v>
      </c>
      <c r="S21" s="128">
        <v>90.722200000000001</v>
      </c>
      <c r="T21" s="126" t="s">
        <v>103</v>
      </c>
      <c r="U21" s="128">
        <v>100.48</v>
      </c>
      <c r="V21" s="126" t="s">
        <v>103</v>
      </c>
      <c r="W21" s="125">
        <v>35.333300000000001</v>
      </c>
      <c r="X21" s="126" t="s">
        <v>103</v>
      </c>
      <c r="Y21" s="128">
        <v>38.722200000000001</v>
      </c>
      <c r="Z21" s="126" t="s">
        <v>103</v>
      </c>
      <c r="AA21" s="128">
        <v>43.036999999999999</v>
      </c>
      <c r="AB21" s="126" t="s">
        <v>103</v>
      </c>
      <c r="AC21" s="62">
        <v>6.4724919094000004</v>
      </c>
      <c r="AD21" s="46">
        <v>3.2362459547000002</v>
      </c>
      <c r="AE21" s="46">
        <v>2.1574973031</v>
      </c>
    </row>
    <row r="22" spans="1:31" ht="12.75" x14ac:dyDescent="0.35">
      <c r="A22" s="47" t="str">
        <f t="shared" si="0"/>
        <v>Revere 0918 VT2P</v>
      </c>
      <c r="B22" s="529" t="str">
        <f t="shared" si="1"/>
        <v>RR</v>
      </c>
      <c r="C22" s="529" t="str">
        <f t="shared" si="2"/>
        <v>VT2P</v>
      </c>
      <c r="D22" s="280" t="s">
        <v>523</v>
      </c>
      <c r="E22" s="125">
        <v>69.685699999999997</v>
      </c>
      <c r="F22" s="126" t="s">
        <v>103</v>
      </c>
      <c r="G22" s="128"/>
      <c r="H22" s="126"/>
      <c r="I22" s="128"/>
      <c r="J22" s="126"/>
      <c r="K22" s="302">
        <v>15.6433</v>
      </c>
      <c r="L22" s="126" t="s">
        <v>103</v>
      </c>
      <c r="M22" s="307"/>
      <c r="N22" s="126"/>
      <c r="O22" s="307"/>
      <c r="P22" s="126"/>
      <c r="Q22" s="125">
        <v>81.222200000000001</v>
      </c>
      <c r="R22" s="126" t="s">
        <v>103</v>
      </c>
      <c r="S22" s="128"/>
      <c r="T22" s="126"/>
      <c r="U22" s="128"/>
      <c r="V22" s="126"/>
      <c r="W22" s="125">
        <v>34.666699999999999</v>
      </c>
      <c r="X22" s="126" t="s">
        <v>103</v>
      </c>
      <c r="Y22" s="128"/>
      <c r="Z22" s="126"/>
      <c r="AA22" s="128"/>
      <c r="AB22" s="126"/>
      <c r="AC22" s="62">
        <v>4.1072124755999999</v>
      </c>
      <c r="AD22" s="46"/>
      <c r="AE22" s="46"/>
    </row>
    <row r="23" spans="1:31" ht="12.75" x14ac:dyDescent="0.35">
      <c r="A23" s="47" t="str">
        <f t="shared" si="0"/>
        <v>Warren Seed DS 5383</v>
      </c>
      <c r="B23" s="529" t="str">
        <f t="shared" si="1"/>
        <v>RR, LL </v>
      </c>
      <c r="C23" s="529" t="str">
        <f t="shared" si="2"/>
        <v>HX1,YGCB</v>
      </c>
      <c r="D23" s="280" t="s">
        <v>525</v>
      </c>
      <c r="E23" s="125">
        <v>67.976100000000002</v>
      </c>
      <c r="F23" s="126" t="s">
        <v>103</v>
      </c>
      <c r="G23" s="128"/>
      <c r="H23" s="126"/>
      <c r="I23" s="128"/>
      <c r="J23" s="126"/>
      <c r="K23" s="302">
        <v>14.0067</v>
      </c>
      <c r="L23" s="126" t="s">
        <v>103</v>
      </c>
      <c r="M23" s="307"/>
      <c r="N23" s="126"/>
      <c r="O23" s="307"/>
      <c r="P23" s="126"/>
      <c r="Q23" s="125">
        <v>79.444400000000002</v>
      </c>
      <c r="R23" s="126" t="s">
        <v>103</v>
      </c>
      <c r="S23" s="128"/>
      <c r="T23" s="126"/>
      <c r="U23" s="128"/>
      <c r="V23" s="126"/>
      <c r="W23" s="125">
        <v>31.555599999999998</v>
      </c>
      <c r="X23" s="126" t="s">
        <v>103</v>
      </c>
      <c r="Y23" s="128"/>
      <c r="Z23" s="126"/>
      <c r="AA23" s="128"/>
      <c r="AB23" s="126"/>
      <c r="AC23" s="62">
        <v>5.2326075945000001</v>
      </c>
      <c r="AD23" s="46"/>
      <c r="AE23" s="46"/>
    </row>
    <row r="24" spans="1:31" ht="12.75" x14ac:dyDescent="0.35">
      <c r="A24" s="280" t="str">
        <f t="shared" si="0"/>
        <v xml:space="preserve">Dyna-Gro D52DC82 </v>
      </c>
      <c r="B24" s="530" t="str">
        <f t="shared" si="1"/>
        <v>RR</v>
      </c>
      <c r="C24" s="530" t="str">
        <f t="shared" si="2"/>
        <v>VT2P</v>
      </c>
      <c r="D24" s="48" t="s">
        <v>521</v>
      </c>
      <c r="E24" s="281">
        <v>67.616100000000003</v>
      </c>
      <c r="F24" s="282" t="s">
        <v>103</v>
      </c>
      <c r="G24" s="283"/>
      <c r="H24" s="282"/>
      <c r="I24" s="283"/>
      <c r="J24" s="282"/>
      <c r="K24" s="298">
        <v>15.36</v>
      </c>
      <c r="L24" s="282" t="s">
        <v>103</v>
      </c>
      <c r="M24" s="301"/>
      <c r="N24" s="282"/>
      <c r="O24" s="301"/>
      <c r="P24" s="282"/>
      <c r="Q24" s="281">
        <v>81</v>
      </c>
      <c r="R24" s="282" t="s">
        <v>103</v>
      </c>
      <c r="S24" s="283"/>
      <c r="T24" s="282"/>
      <c r="U24" s="283"/>
      <c r="V24" s="282"/>
      <c r="W24" s="281">
        <v>33.444400000000002</v>
      </c>
      <c r="X24" s="282" t="s">
        <v>103</v>
      </c>
      <c r="Y24" s="283"/>
      <c r="Z24" s="282"/>
      <c r="AA24" s="283"/>
      <c r="AB24" s="282"/>
      <c r="AC24" s="285">
        <v>5.0973520249000002</v>
      </c>
      <c r="AD24" s="286"/>
      <c r="AE24" s="286"/>
    </row>
    <row r="25" spans="1:31" ht="12.75" x14ac:dyDescent="0.35">
      <c r="A25" s="513" t="str">
        <f t="shared" si="0"/>
        <v xml:space="preserve">Dyna-Gro D52VC63 </v>
      </c>
      <c r="B25" s="528" t="str">
        <f t="shared" si="1"/>
        <v>RR</v>
      </c>
      <c r="C25" s="528" t="str">
        <f t="shared" si="2"/>
        <v>VT2P</v>
      </c>
      <c r="D25" s="511" t="s">
        <v>514</v>
      </c>
      <c r="E25" s="281">
        <v>60.110500000000002</v>
      </c>
      <c r="F25" s="585" t="s">
        <v>103</v>
      </c>
      <c r="G25" s="565"/>
      <c r="H25" s="585"/>
      <c r="I25" s="565"/>
      <c r="J25" s="585"/>
      <c r="K25" s="298">
        <v>14.273300000000001</v>
      </c>
      <c r="L25" s="585" t="s">
        <v>103</v>
      </c>
      <c r="M25" s="586"/>
      <c r="N25" s="585"/>
      <c r="O25" s="586"/>
      <c r="P25" s="585"/>
      <c r="Q25" s="281">
        <v>83.222200000000001</v>
      </c>
      <c r="R25" s="585" t="s">
        <v>103</v>
      </c>
      <c r="S25" s="565"/>
      <c r="T25" s="585"/>
      <c r="U25" s="565"/>
      <c r="V25" s="585"/>
      <c r="W25" s="281">
        <v>38.666699999999999</v>
      </c>
      <c r="X25" s="585" t="s">
        <v>103</v>
      </c>
      <c r="Y25" s="565"/>
      <c r="Z25" s="585"/>
      <c r="AA25" s="565"/>
      <c r="AB25" s="585"/>
      <c r="AC25" s="285">
        <v>6.9592198582</v>
      </c>
      <c r="AD25" s="597"/>
      <c r="AE25" s="597"/>
    </row>
    <row r="26" spans="1:31" ht="12.75" customHeight="1" x14ac:dyDescent="0.4">
      <c r="A26" s="67" t="s">
        <v>16</v>
      </c>
      <c r="B26" s="67"/>
      <c r="C26" s="67"/>
      <c r="D26" s="66"/>
      <c r="E26" s="154">
        <v>90.663399999999996</v>
      </c>
      <c r="F26" s="138"/>
      <c r="G26" s="163">
        <v>132.56</v>
      </c>
      <c r="H26" s="138"/>
      <c r="I26" s="163">
        <v>171.04</v>
      </c>
      <c r="J26" s="184"/>
      <c r="K26" s="167">
        <v>15.171099999999999</v>
      </c>
      <c r="L26" s="138"/>
      <c r="M26" s="174">
        <v>14.989599999999999</v>
      </c>
      <c r="N26" s="138"/>
      <c r="O26" s="174">
        <v>14.8317</v>
      </c>
      <c r="P26" s="184"/>
      <c r="Q26" s="154">
        <v>86.4709</v>
      </c>
      <c r="R26" s="138"/>
      <c r="S26" s="163">
        <v>90.932100000000005</v>
      </c>
      <c r="T26" s="138"/>
      <c r="U26" s="163">
        <v>99.129599999999996</v>
      </c>
      <c r="V26" s="184"/>
      <c r="W26" s="154">
        <v>35.587299999999999</v>
      </c>
      <c r="X26" s="138"/>
      <c r="Y26" s="163">
        <v>38.308599999999998</v>
      </c>
      <c r="Z26" s="138"/>
      <c r="AA26" s="163">
        <v>40.583300000000001</v>
      </c>
      <c r="AB26" s="184"/>
      <c r="AC26" s="106">
        <v>7.2485999999999997</v>
      </c>
      <c r="AD26" s="105">
        <v>4.0250000000000004</v>
      </c>
      <c r="AE26" s="105">
        <v>2.7073</v>
      </c>
    </row>
    <row r="27" spans="1:31" ht="12.75" customHeight="1" x14ac:dyDescent="0.4">
      <c r="A27" s="49" t="s">
        <v>90</v>
      </c>
      <c r="B27" s="49"/>
      <c r="C27" s="49"/>
      <c r="D27" s="52"/>
      <c r="E27" s="155">
        <v>19.2957</v>
      </c>
      <c r="F27" s="139"/>
      <c r="G27" s="164">
        <v>38.769500000000001</v>
      </c>
      <c r="H27" s="139"/>
      <c r="I27" s="164">
        <v>48.0488</v>
      </c>
      <c r="J27" s="185"/>
      <c r="K27" s="168">
        <v>0.9869</v>
      </c>
      <c r="L27" s="139"/>
      <c r="M27" s="175">
        <v>0.58430000000000004</v>
      </c>
      <c r="N27" s="139"/>
      <c r="O27" s="175">
        <v>0.2737</v>
      </c>
      <c r="P27" s="185"/>
      <c r="Q27" s="155">
        <v>3.2770000000000001</v>
      </c>
      <c r="R27" s="139"/>
      <c r="S27" s="164">
        <v>4.0080999999999998</v>
      </c>
      <c r="T27" s="139"/>
      <c r="U27" s="164">
        <v>9.1463999999999999</v>
      </c>
      <c r="V27" s="185"/>
      <c r="W27" s="155">
        <v>2.3092999999999999</v>
      </c>
      <c r="X27" s="139"/>
      <c r="Y27" s="164">
        <v>2.5590999999999999</v>
      </c>
      <c r="Z27" s="139"/>
      <c r="AA27" s="164">
        <v>3.173</v>
      </c>
      <c r="AB27" s="185"/>
      <c r="AC27" s="104">
        <v>4.6632999999999996</v>
      </c>
      <c r="AD27" s="103">
        <v>2.9278</v>
      </c>
      <c r="AE27" s="103">
        <v>2.2111999999999998</v>
      </c>
    </row>
    <row r="28" spans="1:31" ht="12.75" customHeight="1" x14ac:dyDescent="0.5">
      <c r="A28" s="50" t="s">
        <v>56</v>
      </c>
      <c r="B28" s="535"/>
      <c r="C28" s="535"/>
      <c r="D28" s="28"/>
      <c r="E28" s="156" t="s">
        <v>571</v>
      </c>
      <c r="F28" s="140"/>
      <c r="G28" s="165" t="s">
        <v>571</v>
      </c>
      <c r="H28" s="140"/>
      <c r="I28" s="165" t="s">
        <v>571</v>
      </c>
      <c r="J28" s="186"/>
      <c r="K28" s="169" t="s">
        <v>571</v>
      </c>
      <c r="L28" s="140"/>
      <c r="M28" s="176" t="s">
        <v>571</v>
      </c>
      <c r="N28" s="140"/>
      <c r="O28" s="176" t="s">
        <v>571</v>
      </c>
      <c r="P28" s="186"/>
      <c r="Q28" s="156" t="s">
        <v>571</v>
      </c>
      <c r="R28" s="140"/>
      <c r="S28" s="165" t="s">
        <v>571</v>
      </c>
      <c r="T28" s="140"/>
      <c r="U28" s="165" t="s">
        <v>571</v>
      </c>
      <c r="V28" s="186"/>
      <c r="W28" s="156" t="s">
        <v>571</v>
      </c>
      <c r="X28" s="140"/>
      <c r="Y28" s="165" t="s">
        <v>571</v>
      </c>
      <c r="Z28" s="140"/>
      <c r="AA28" s="165" t="s">
        <v>571</v>
      </c>
      <c r="AB28" s="186"/>
      <c r="AC28" s="101" t="s">
        <v>577</v>
      </c>
      <c r="AD28" s="102" t="s">
        <v>577</v>
      </c>
      <c r="AE28" s="102" t="s">
        <v>577</v>
      </c>
    </row>
    <row r="29" spans="1:31" ht="12.75" customHeight="1" thickBot="1" x14ac:dyDescent="0.45">
      <c r="A29" s="220" t="s">
        <v>91</v>
      </c>
      <c r="B29" s="553"/>
      <c r="C29" s="553"/>
      <c r="D29" s="216"/>
      <c r="E29" s="177">
        <v>30.583404699999999</v>
      </c>
      <c r="F29" s="151"/>
      <c r="G29" s="182">
        <v>20.111338434</v>
      </c>
      <c r="H29" s="151"/>
      <c r="I29" s="182">
        <v>17.356637753000001</v>
      </c>
      <c r="J29" s="187"/>
      <c r="K29" s="221">
        <v>11.266682508000001</v>
      </c>
      <c r="L29" s="151"/>
      <c r="M29" s="222">
        <v>8.6744502806000003</v>
      </c>
      <c r="N29" s="151"/>
      <c r="O29" s="222">
        <v>5.3493169170000003</v>
      </c>
      <c r="P29" s="187"/>
      <c r="Q29" s="177">
        <v>6.5451519266</v>
      </c>
      <c r="R29" s="151"/>
      <c r="S29" s="182">
        <v>5.64335538</v>
      </c>
      <c r="T29" s="151"/>
      <c r="U29" s="182">
        <v>4.4807517930999996</v>
      </c>
      <c r="V29" s="187"/>
      <c r="W29" s="177">
        <v>11.221457407000001</v>
      </c>
      <c r="X29" s="151"/>
      <c r="Y29" s="182">
        <v>8.3065065158000007</v>
      </c>
      <c r="Z29" s="151"/>
      <c r="AA29" s="182">
        <v>8.5795699471999995</v>
      </c>
      <c r="AB29" s="187"/>
      <c r="AC29" s="223" t="s">
        <v>577</v>
      </c>
      <c r="AD29" s="224" t="s">
        <v>577</v>
      </c>
      <c r="AE29" s="224" t="s">
        <v>577</v>
      </c>
    </row>
    <row r="30" spans="1:31" s="1" customFormat="1" x14ac:dyDescent="0.4">
      <c r="A30" s="6"/>
      <c r="B30" s="7"/>
      <c r="C30" s="7"/>
      <c r="D30" s="6"/>
      <c r="E30" s="158"/>
      <c r="F30" s="134"/>
      <c r="G30" s="158"/>
      <c r="H30" s="134"/>
      <c r="I30" s="158"/>
      <c r="J30" s="134"/>
      <c r="K30" s="170">
        <v>0.66842000000000001</v>
      </c>
      <c r="L30" s="142"/>
      <c r="M30" s="170">
        <v>0.62283999999999995</v>
      </c>
      <c r="N30" s="142"/>
      <c r="O30" s="170">
        <v>0.44897999999999999</v>
      </c>
      <c r="P30" s="142"/>
      <c r="Q30" s="171">
        <v>3.82694</v>
      </c>
      <c r="R30" s="65"/>
      <c r="S30" s="171">
        <v>3.2024599999999999</v>
      </c>
      <c r="T30" s="65"/>
      <c r="U30" s="171">
        <v>2.7566700000000002</v>
      </c>
      <c r="V30" s="65"/>
      <c r="W30" s="178">
        <v>3.0762900000000002</v>
      </c>
      <c r="X30" s="148"/>
      <c r="Y30" s="178">
        <v>2.2967</v>
      </c>
      <c r="Z30" s="148"/>
      <c r="AA30" s="178">
        <v>2.0331399999999999</v>
      </c>
      <c r="AB30" s="148"/>
      <c r="AC30" s="10"/>
      <c r="AD30" s="10"/>
      <c r="AE30" s="10"/>
    </row>
    <row r="31" spans="1:31" s="1" customFormat="1" x14ac:dyDescent="0.4">
      <c r="A31" s="9"/>
      <c r="B31" s="7"/>
      <c r="C31" s="7"/>
      <c r="D31" s="6"/>
      <c r="E31" s="61"/>
      <c r="F31" s="64"/>
      <c r="G31" s="61"/>
      <c r="H31" s="64"/>
      <c r="I31" s="61"/>
      <c r="J31" s="64"/>
      <c r="K31" s="171"/>
      <c r="L31" s="65"/>
      <c r="M31" s="171"/>
      <c r="N31" s="65"/>
      <c r="O31" s="171"/>
      <c r="P31" s="65"/>
      <c r="Q31" s="178"/>
      <c r="R31" s="148"/>
      <c r="S31" s="178"/>
      <c r="T31" s="148"/>
      <c r="U31" s="178"/>
      <c r="V31" s="148"/>
      <c r="W31" s="171"/>
      <c r="X31" s="65"/>
      <c r="Y31" s="171"/>
      <c r="Z31" s="65"/>
      <c r="AA31" s="171"/>
      <c r="AB31" s="65"/>
      <c r="AC31" s="3"/>
      <c r="AD31" s="3"/>
      <c r="AE31" s="3"/>
    </row>
    <row r="32" spans="1:31" s="1" customFormat="1" x14ac:dyDescent="0.4">
      <c r="A32" s="9"/>
      <c r="B32" s="7"/>
      <c r="C32" s="7"/>
      <c r="D32" s="6"/>
      <c r="E32" s="61"/>
      <c r="F32" s="64"/>
      <c r="G32" s="61"/>
      <c r="H32" s="64"/>
      <c r="I32" s="61"/>
      <c r="J32" s="64"/>
      <c r="K32" s="171"/>
      <c r="L32" s="65"/>
      <c r="M32" s="171"/>
      <c r="N32" s="65"/>
      <c r="O32" s="171"/>
      <c r="P32" s="65"/>
      <c r="Q32" s="179"/>
      <c r="R32" s="7"/>
      <c r="S32" s="179"/>
      <c r="T32" s="7"/>
      <c r="U32" s="179"/>
      <c r="V32" s="7"/>
      <c r="W32" s="171"/>
      <c r="X32" s="65"/>
      <c r="Y32" s="171"/>
      <c r="Z32" s="65"/>
      <c r="AA32" s="171"/>
      <c r="AB32" s="65"/>
      <c r="AC32" s="3"/>
      <c r="AD32" s="3"/>
      <c r="AE32" s="3"/>
    </row>
    <row r="33" spans="1:31" s="1" customFormat="1" x14ac:dyDescent="0.4">
      <c r="A33" s="9"/>
      <c r="B33" s="7"/>
      <c r="C33" s="7"/>
      <c r="D33" s="6"/>
      <c r="E33" s="61"/>
      <c r="F33" s="64"/>
      <c r="G33" s="61"/>
      <c r="H33" s="64"/>
      <c r="I33" s="61"/>
      <c r="J33" s="64"/>
      <c r="K33" s="171"/>
      <c r="L33" s="65"/>
      <c r="M33" s="171"/>
      <c r="N33" s="65"/>
      <c r="O33" s="171"/>
      <c r="P33" s="65"/>
      <c r="Q33" s="171"/>
      <c r="R33" s="65"/>
      <c r="S33" s="171"/>
      <c r="T33" s="65"/>
      <c r="U33" s="171"/>
      <c r="V33" s="65"/>
      <c r="W33" s="171"/>
      <c r="X33" s="65"/>
      <c r="Y33" s="171"/>
      <c r="Z33" s="65"/>
      <c r="AA33" s="171"/>
      <c r="AB33" s="65"/>
      <c r="AC33" s="3"/>
      <c r="AD33" s="3"/>
      <c r="AE33" s="3"/>
    </row>
    <row r="34" spans="1:31" s="1" customFormat="1" x14ac:dyDescent="0.4">
      <c r="A34" s="9"/>
      <c r="B34" s="7"/>
      <c r="C34" s="7"/>
      <c r="D34" s="6"/>
      <c r="E34" s="61"/>
      <c r="F34" s="64"/>
      <c r="G34" s="61"/>
      <c r="H34" s="64"/>
      <c r="I34" s="61"/>
      <c r="J34" s="64"/>
      <c r="K34" s="171"/>
      <c r="L34" s="65"/>
      <c r="M34" s="171"/>
      <c r="N34" s="65"/>
      <c r="O34" s="171"/>
      <c r="P34" s="65"/>
      <c r="Q34" s="171"/>
      <c r="R34" s="65"/>
      <c r="S34" s="171"/>
      <c r="T34" s="65"/>
      <c r="U34" s="171"/>
      <c r="V34" s="65"/>
      <c r="W34" s="171"/>
      <c r="X34" s="65"/>
      <c r="Y34" s="171"/>
      <c r="Z34" s="65"/>
      <c r="AA34" s="171"/>
      <c r="AB34" s="65"/>
      <c r="AC34" s="3"/>
      <c r="AD34" s="3"/>
      <c r="AE34" s="3"/>
    </row>
    <row r="35" spans="1:31" s="1" customFormat="1" x14ac:dyDescent="0.4">
      <c r="A35" s="9"/>
      <c r="B35" s="7"/>
      <c r="C35" s="7"/>
      <c r="D35" s="6"/>
      <c r="E35" s="61"/>
      <c r="F35" s="64"/>
      <c r="G35" s="61"/>
      <c r="H35" s="64"/>
      <c r="I35" s="61"/>
      <c r="J35" s="64"/>
      <c r="K35" s="171"/>
      <c r="L35" s="65"/>
      <c r="M35" s="171"/>
      <c r="N35" s="65"/>
      <c r="O35" s="171"/>
      <c r="P35" s="65"/>
      <c r="Q35" s="171"/>
      <c r="R35" s="65"/>
      <c r="S35" s="171"/>
      <c r="T35" s="65"/>
      <c r="U35" s="171"/>
      <c r="V35" s="65"/>
      <c r="W35" s="171"/>
      <c r="X35" s="65"/>
      <c r="Y35" s="171"/>
      <c r="Z35" s="65"/>
      <c r="AA35" s="171"/>
      <c r="AB35" s="65"/>
      <c r="AC35" s="3"/>
      <c r="AD35" s="3"/>
      <c r="AE35" s="3"/>
    </row>
    <row r="36" spans="1:31" s="1" customFormat="1" x14ac:dyDescent="0.4">
      <c r="A36" s="9"/>
      <c r="B36" s="7"/>
      <c r="C36" s="7"/>
      <c r="D36" s="6"/>
      <c r="E36" s="61"/>
      <c r="F36" s="64"/>
      <c r="G36" s="61"/>
      <c r="H36" s="64"/>
      <c r="I36" s="61"/>
      <c r="J36" s="64"/>
      <c r="K36" s="171"/>
      <c r="L36" s="65"/>
      <c r="M36" s="171"/>
      <c r="N36" s="65"/>
      <c r="O36" s="171"/>
      <c r="P36" s="65"/>
      <c r="Q36" s="171"/>
      <c r="R36" s="65"/>
      <c r="S36" s="171"/>
      <c r="T36" s="65"/>
      <c r="U36" s="171"/>
      <c r="V36" s="65"/>
      <c r="W36" s="171"/>
      <c r="X36" s="65"/>
      <c r="Y36" s="171"/>
      <c r="Z36" s="65"/>
      <c r="AA36" s="171"/>
      <c r="AB36" s="65"/>
      <c r="AC36" s="3"/>
      <c r="AD36" s="3"/>
      <c r="AE36" s="3"/>
    </row>
    <row r="37" spans="1:31" s="1" customFormat="1" x14ac:dyDescent="0.4">
      <c r="A37" s="9"/>
      <c r="B37" s="7"/>
      <c r="C37" s="7"/>
      <c r="D37" s="6"/>
      <c r="E37" s="61"/>
      <c r="F37" s="64"/>
      <c r="G37" s="61"/>
      <c r="H37" s="64"/>
      <c r="I37" s="61"/>
      <c r="J37" s="64"/>
      <c r="K37" s="171"/>
      <c r="L37" s="65"/>
      <c r="M37" s="171"/>
      <c r="N37" s="65"/>
      <c r="O37" s="171"/>
      <c r="P37" s="65"/>
      <c r="Q37" s="171"/>
      <c r="R37" s="65"/>
      <c r="S37" s="171"/>
      <c r="T37" s="65"/>
      <c r="U37" s="171"/>
      <c r="V37" s="65"/>
      <c r="W37" s="171"/>
      <c r="X37" s="65"/>
      <c r="Y37" s="171"/>
      <c r="Z37" s="65"/>
      <c r="AA37" s="171"/>
      <c r="AB37" s="65"/>
      <c r="AC37" s="3"/>
      <c r="AD37" s="3"/>
      <c r="AE37" s="3"/>
    </row>
    <row r="38" spans="1:31" s="1" customFormat="1" x14ac:dyDescent="0.4">
      <c r="A38" s="8"/>
      <c r="B38" s="7"/>
      <c r="C38" s="7"/>
      <c r="D38" s="6"/>
      <c r="E38" s="159"/>
      <c r="F38" s="135"/>
      <c r="G38" s="159"/>
      <c r="H38" s="135"/>
      <c r="I38" s="159"/>
      <c r="J38" s="135"/>
      <c r="K38" s="172"/>
      <c r="L38" s="143"/>
      <c r="M38" s="172"/>
      <c r="N38" s="143"/>
      <c r="O38" s="172"/>
      <c r="P38" s="143"/>
      <c r="Q38" s="172"/>
      <c r="R38" s="143"/>
      <c r="S38" s="172"/>
      <c r="T38" s="143"/>
      <c r="U38" s="172"/>
      <c r="V38" s="143"/>
      <c r="W38" s="172"/>
      <c r="X38" s="143"/>
      <c r="Y38" s="172"/>
      <c r="Z38" s="143"/>
      <c r="AA38" s="172"/>
      <c r="AB38" s="143"/>
      <c r="AC38" s="3"/>
      <c r="AD38" s="3"/>
      <c r="AE38" s="3"/>
    </row>
    <row r="39" spans="1:31" x14ac:dyDescent="0.4">
      <c r="A39" s="9"/>
      <c r="B39" s="7"/>
      <c r="C39" s="7"/>
      <c r="D39" s="6"/>
      <c r="E39" s="61"/>
      <c r="F39" s="64"/>
      <c r="G39" s="61"/>
      <c r="H39" s="64"/>
      <c r="I39" s="61"/>
      <c r="J39" s="64"/>
      <c r="W39" s="171"/>
      <c r="X39" s="65"/>
      <c r="Y39" s="171"/>
      <c r="Z39" s="65"/>
      <c r="AA39" s="171"/>
      <c r="AB39" s="65"/>
      <c r="AC39" s="3"/>
      <c r="AD39" s="3"/>
      <c r="AE39" s="3"/>
    </row>
    <row r="40" spans="1:31" ht="15" x14ac:dyDescent="0.4">
      <c r="A40" s="4"/>
      <c r="B40" s="7"/>
      <c r="C40" s="7"/>
      <c r="D40" s="6"/>
      <c r="E40" s="160"/>
      <c r="F40" s="136"/>
      <c r="G40" s="160"/>
      <c r="H40" s="136"/>
      <c r="I40" s="160"/>
      <c r="J40" s="136"/>
      <c r="K40" s="173"/>
      <c r="L40" s="144"/>
      <c r="M40" s="173"/>
      <c r="N40" s="144"/>
      <c r="O40" s="173"/>
      <c r="P40" s="144"/>
      <c r="Q40" s="173"/>
      <c r="R40" s="144"/>
      <c r="S40" s="173"/>
      <c r="T40" s="144"/>
      <c r="U40" s="173"/>
      <c r="V40" s="144"/>
    </row>
    <row r="41" spans="1:31" x14ac:dyDescent="0.4">
      <c r="B41" s="71"/>
      <c r="C41" s="71"/>
      <c r="D41" s="19"/>
    </row>
  </sheetData>
  <sortState xmlns:xlrd2="http://schemas.microsoft.com/office/spreadsheetml/2017/richdata2" ref="A5:AE25">
    <sortCondition descending="1" ref="E5:E25"/>
  </sortState>
  <mergeCells count="18">
    <mergeCell ref="AA3:AB3"/>
    <mergeCell ref="E3:F3"/>
    <mergeCell ref="G3:H3"/>
    <mergeCell ref="I3:J3"/>
    <mergeCell ref="K3:L3"/>
    <mergeCell ref="M3:N3"/>
    <mergeCell ref="O3:P3"/>
    <mergeCell ref="Q3:R3"/>
    <mergeCell ref="S3:T3"/>
    <mergeCell ref="U3:V3"/>
    <mergeCell ref="W3:X3"/>
    <mergeCell ref="Y3:Z3"/>
    <mergeCell ref="A1:AE1"/>
    <mergeCell ref="E2:J2"/>
    <mergeCell ref="K2:P2"/>
    <mergeCell ref="Q2:V2"/>
    <mergeCell ref="W2:AB2"/>
    <mergeCell ref="AC2:AE2"/>
  </mergeCells>
  <conditionalFormatting sqref="AC5:AE25">
    <cfRule type="aboveAverage" dxfId="326" priority="29" stopIfTrue="1"/>
  </conditionalFormatting>
  <conditionalFormatting sqref="F5:F25">
    <cfRule type="containsText" priority="27" stopIfTrue="1" operator="containsText" text="AA">
      <formula>NOT(ISERROR(SEARCH("AA",F5)))</formula>
    </cfRule>
    <cfRule type="containsText" dxfId="325" priority="28" stopIfTrue="1" operator="containsText" text="A">
      <formula>NOT(ISERROR(SEARCH("A",F5)))</formula>
    </cfRule>
  </conditionalFormatting>
  <conditionalFormatting sqref="H5:H25">
    <cfRule type="containsText" priority="25" stopIfTrue="1" operator="containsText" text="AA">
      <formula>NOT(ISERROR(SEARCH("AA",H5)))</formula>
    </cfRule>
    <cfRule type="containsText" dxfId="324" priority="26" stopIfTrue="1" operator="containsText" text="A">
      <formula>NOT(ISERROR(SEARCH("A",H5)))</formula>
    </cfRule>
  </conditionalFormatting>
  <conditionalFormatting sqref="J5:J25">
    <cfRule type="containsText" priority="23" stopIfTrue="1" operator="containsText" text="AA">
      <formula>NOT(ISERROR(SEARCH("AA",J5)))</formula>
    </cfRule>
    <cfRule type="containsText" dxfId="323" priority="24" stopIfTrue="1" operator="containsText" text="A">
      <formula>NOT(ISERROR(SEARCH("A",J5)))</formula>
    </cfRule>
  </conditionalFormatting>
  <conditionalFormatting sqref="L5:L25">
    <cfRule type="containsText" priority="21" stopIfTrue="1" operator="containsText" text="AA">
      <formula>NOT(ISERROR(SEARCH("AA",L5)))</formula>
    </cfRule>
    <cfRule type="containsText" dxfId="322" priority="22" stopIfTrue="1" operator="containsText" text="A">
      <formula>NOT(ISERROR(SEARCH("A",L5)))</formula>
    </cfRule>
  </conditionalFormatting>
  <conditionalFormatting sqref="N5:N25">
    <cfRule type="containsText" priority="19" stopIfTrue="1" operator="containsText" text="AA">
      <formula>NOT(ISERROR(SEARCH("AA",N5)))</formula>
    </cfRule>
    <cfRule type="containsText" dxfId="321" priority="20" stopIfTrue="1" operator="containsText" text="A">
      <formula>NOT(ISERROR(SEARCH("A",N5)))</formula>
    </cfRule>
  </conditionalFormatting>
  <conditionalFormatting sqref="P5:P25">
    <cfRule type="containsText" priority="17" stopIfTrue="1" operator="containsText" text="AA">
      <formula>NOT(ISERROR(SEARCH("AA",P5)))</formula>
    </cfRule>
    <cfRule type="containsText" dxfId="320" priority="18" stopIfTrue="1" operator="containsText" text="A">
      <formula>NOT(ISERROR(SEARCH("A",P5)))</formula>
    </cfRule>
  </conditionalFormatting>
  <conditionalFormatting sqref="R5:R25">
    <cfRule type="containsText" priority="15" stopIfTrue="1" operator="containsText" text="AA">
      <formula>NOT(ISERROR(SEARCH("AA",R5)))</formula>
    </cfRule>
    <cfRule type="containsText" dxfId="319" priority="16" stopIfTrue="1" operator="containsText" text="A">
      <formula>NOT(ISERROR(SEARCH("A",R5)))</formula>
    </cfRule>
  </conditionalFormatting>
  <conditionalFormatting sqref="T5:T25">
    <cfRule type="containsText" priority="13" stopIfTrue="1" operator="containsText" text="AA">
      <formula>NOT(ISERROR(SEARCH("AA",T5)))</formula>
    </cfRule>
    <cfRule type="containsText" dxfId="318" priority="14" stopIfTrue="1" operator="containsText" text="A">
      <formula>NOT(ISERROR(SEARCH("A",T5)))</formula>
    </cfRule>
  </conditionalFormatting>
  <conditionalFormatting sqref="V5:V25">
    <cfRule type="containsText" priority="11" stopIfTrue="1" operator="containsText" text="AA">
      <formula>NOT(ISERROR(SEARCH("AA",V5)))</formula>
    </cfRule>
    <cfRule type="containsText" dxfId="317" priority="12" stopIfTrue="1" operator="containsText" text="A">
      <formula>NOT(ISERROR(SEARCH("A",V5)))</formula>
    </cfRule>
  </conditionalFormatting>
  <conditionalFormatting sqref="X5:X25">
    <cfRule type="containsText" priority="9" stopIfTrue="1" operator="containsText" text="AA">
      <formula>NOT(ISERROR(SEARCH("AA",X5)))</formula>
    </cfRule>
    <cfRule type="containsText" dxfId="316" priority="10" stopIfTrue="1" operator="containsText" text="A">
      <formula>NOT(ISERROR(SEARCH("A",X5)))</formula>
    </cfRule>
  </conditionalFormatting>
  <conditionalFormatting sqref="Z5:Z25">
    <cfRule type="containsText" priority="7" stopIfTrue="1" operator="containsText" text="AA">
      <formula>NOT(ISERROR(SEARCH("AA",Z5)))</formula>
    </cfRule>
    <cfRule type="containsText" dxfId="315" priority="8" stopIfTrue="1" operator="containsText" text="A">
      <formula>NOT(ISERROR(SEARCH("A",Z5)))</formula>
    </cfRule>
  </conditionalFormatting>
  <conditionalFormatting sqref="AB5:AB25">
    <cfRule type="containsText" priority="5" stopIfTrue="1" operator="containsText" text="AA">
      <formula>NOT(ISERROR(SEARCH("AA",AB5)))</formula>
    </cfRule>
    <cfRule type="containsText" dxfId="314" priority="6" stopIfTrue="1" operator="containsText" text="A">
      <formula>NOT(ISERROR(SEARCH("A",AB5)))</formula>
    </cfRule>
  </conditionalFormatting>
  <conditionalFormatting sqref="E5:AE25">
    <cfRule type="expression" dxfId="313" priority="1167">
      <formula>MOD(ROW(),2)=0</formula>
    </cfRule>
  </conditionalFormatting>
  <conditionalFormatting sqref="D5:D25">
    <cfRule type="expression" dxfId="312" priority="2">
      <formula>MOD(ROW(),2)=0</formula>
    </cfRule>
  </conditionalFormatting>
  <conditionalFormatting sqref="A5:C25">
    <cfRule type="expression" dxfId="311" priority="1">
      <formula>MOD(ROW(),2)=0</formula>
    </cfRule>
  </conditionalFormatting>
  <conditionalFormatting sqref="W5:W25">
    <cfRule type="aboveAverage" dxfId="310" priority="42" stopIfTrue="1"/>
  </conditionalFormatting>
  <conditionalFormatting sqref="Y5:Y25">
    <cfRule type="aboveAverage" dxfId="309" priority="1156" stopIfTrue="1"/>
  </conditionalFormatting>
  <conditionalFormatting sqref="AA5:AA25">
    <cfRule type="aboveAverage" dxfId="308" priority="1157" stopIfTrue="1"/>
  </conditionalFormatting>
  <conditionalFormatting sqref="Q5:Q25">
    <cfRule type="aboveAverage" dxfId="307" priority="1158" stopIfTrue="1"/>
  </conditionalFormatting>
  <conditionalFormatting sqref="S5:S25">
    <cfRule type="aboveAverage" dxfId="306" priority="1159" stopIfTrue="1"/>
  </conditionalFormatting>
  <conditionalFormatting sqref="U5:U25">
    <cfRule type="aboveAverage" dxfId="305" priority="1160" stopIfTrue="1"/>
  </conditionalFormatting>
  <conditionalFormatting sqref="K5:K25">
    <cfRule type="aboveAverage" dxfId="304" priority="1161" stopIfTrue="1"/>
  </conditionalFormatting>
  <conditionalFormatting sqref="M5:M25">
    <cfRule type="aboveAverage" dxfId="303" priority="1162" stopIfTrue="1"/>
  </conditionalFormatting>
  <conditionalFormatting sqref="O5:O25">
    <cfRule type="aboveAverage" dxfId="302" priority="1163" stopIfTrue="1"/>
  </conditionalFormatting>
  <conditionalFormatting sqref="E5:E25">
    <cfRule type="aboveAverage" dxfId="301" priority="1164" stopIfTrue="1"/>
  </conditionalFormatting>
  <conditionalFormatting sqref="G5:G25">
    <cfRule type="aboveAverage" dxfId="300" priority="1165" stopIfTrue="1"/>
  </conditionalFormatting>
  <conditionalFormatting sqref="I5:I25">
    <cfRule type="aboveAverage" dxfId="299" priority="1166" stopIfTrue="1"/>
  </conditionalFormatting>
  <pageMargins left="0.5" right="0.5" top="0.5" bottom="0.5" header="0.3" footer="0.3"/>
  <pageSetup paperSize="5" scale="89" orientation="landscape"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6" tint="0.59999389629810485"/>
    <pageSetUpPr fitToPage="1"/>
  </sheetPr>
  <dimension ref="A1:AE44"/>
  <sheetViews>
    <sheetView zoomScaleNormal="100" workbookViewId="0">
      <pane ySplit="4" topLeftCell="A5" activePane="bottomLeft" state="frozen"/>
      <selection activeCell="W24" sqref="W24"/>
      <selection pane="bottomLeft" activeCell="A28" sqref="A5:XFD28"/>
    </sheetView>
  </sheetViews>
  <sheetFormatPr defaultRowHeight="13.15" x14ac:dyDescent="0.4"/>
  <cols>
    <col min="1" max="1" width="25.59765625" customWidth="1"/>
    <col min="2" max="3" width="10.59765625" style="65" customWidth="1"/>
    <col min="4" max="4" width="9.796875" style="1" hidden="1" customWidth="1"/>
    <col min="5" max="5" width="5.19921875" style="161" customWidth="1"/>
    <col min="6" max="6" width="5.19921875" style="11" customWidth="1"/>
    <col min="7" max="7" width="5.19921875" style="161" customWidth="1"/>
    <col min="8" max="8" width="5.19921875" style="11" customWidth="1"/>
    <col min="9" max="9" width="5.19921875" style="161" customWidth="1"/>
    <col min="10" max="10" width="5.19921875" style="11" customWidth="1"/>
    <col min="11" max="11" width="5.19921875" style="171" customWidth="1"/>
    <col min="12" max="12" width="5.19921875" style="65" customWidth="1"/>
    <col min="13" max="13" width="5.19921875" style="171" customWidth="1"/>
    <col min="14" max="14" width="5.19921875" style="65" customWidth="1"/>
    <col min="15" max="15" width="5.19921875" style="171" customWidth="1"/>
    <col min="16" max="16" width="5.19921875" style="65" customWidth="1"/>
    <col min="17" max="17" width="5.19921875" style="171" customWidth="1"/>
    <col min="18" max="18" width="5.19921875" style="65" customWidth="1"/>
    <col min="19" max="19" width="5.19921875" style="171" customWidth="1"/>
    <col min="20" max="20" width="5.19921875" style="65" customWidth="1"/>
    <col min="21" max="21" width="5.19921875" style="171" customWidth="1"/>
    <col min="22" max="22" width="5.19921875" style="65" customWidth="1"/>
    <col min="23" max="23" width="5.19921875" style="183" customWidth="1"/>
    <col min="24" max="24" width="5.19921875" style="152" customWidth="1"/>
    <col min="25" max="25" width="5.19921875" style="183" customWidth="1"/>
    <col min="26" max="26" width="5.19921875" style="152" customWidth="1"/>
    <col min="27" max="27" width="5.19921875" style="183" customWidth="1"/>
    <col min="28" max="28" width="5.19921875" style="152" customWidth="1"/>
    <col min="29" max="31" width="5.19921875" style="2" customWidth="1"/>
  </cols>
  <sheetData>
    <row r="1" spans="1:31" ht="30" customHeight="1" thickBot="1" x14ac:dyDescent="0.45">
      <c r="A1" s="709" t="s">
        <v>661</v>
      </c>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row>
    <row r="2" spans="1:31" ht="40.049999999999997" customHeight="1" x14ac:dyDescent="0.4">
      <c r="A2" s="30" t="s">
        <v>630</v>
      </c>
      <c r="B2" s="532" t="s">
        <v>626</v>
      </c>
      <c r="C2" s="532" t="s">
        <v>627</v>
      </c>
      <c r="D2" s="29"/>
      <c r="E2" s="712" t="s">
        <v>62</v>
      </c>
      <c r="F2" s="713"/>
      <c r="G2" s="713"/>
      <c r="H2" s="713"/>
      <c r="I2" s="713"/>
      <c r="J2" s="714"/>
      <c r="K2" s="712" t="s">
        <v>63</v>
      </c>
      <c r="L2" s="713"/>
      <c r="M2" s="713"/>
      <c r="N2" s="713"/>
      <c r="O2" s="713"/>
      <c r="P2" s="714"/>
      <c r="Q2" s="712" t="s">
        <v>64</v>
      </c>
      <c r="R2" s="713"/>
      <c r="S2" s="713"/>
      <c r="T2" s="713"/>
      <c r="U2" s="713"/>
      <c r="V2" s="714"/>
      <c r="W2" s="712" t="s">
        <v>65</v>
      </c>
      <c r="X2" s="713"/>
      <c r="Y2" s="713"/>
      <c r="Z2" s="713"/>
      <c r="AA2" s="713"/>
      <c r="AB2" s="714"/>
      <c r="AC2" s="710" t="s">
        <v>97</v>
      </c>
      <c r="AD2" s="711"/>
      <c r="AE2" s="711"/>
    </row>
    <row r="3" spans="1:31" ht="20.2" customHeight="1" x14ac:dyDescent="0.4">
      <c r="A3" s="82"/>
      <c r="B3" s="539"/>
      <c r="C3" s="539"/>
      <c r="D3" s="81"/>
      <c r="E3" s="718" t="s">
        <v>94</v>
      </c>
      <c r="F3" s="716"/>
      <c r="G3" s="716" t="s">
        <v>95</v>
      </c>
      <c r="H3" s="716"/>
      <c r="I3" s="716" t="s">
        <v>96</v>
      </c>
      <c r="J3" s="717"/>
      <c r="K3" s="716" t="s">
        <v>94</v>
      </c>
      <c r="L3" s="716"/>
      <c r="M3" s="716" t="s">
        <v>95</v>
      </c>
      <c r="N3" s="716"/>
      <c r="O3" s="716" t="s">
        <v>96</v>
      </c>
      <c r="P3" s="716"/>
      <c r="Q3" s="718" t="s">
        <v>94</v>
      </c>
      <c r="R3" s="716"/>
      <c r="S3" s="716" t="s">
        <v>95</v>
      </c>
      <c r="T3" s="716"/>
      <c r="U3" s="716" t="s">
        <v>96</v>
      </c>
      <c r="V3" s="717"/>
      <c r="W3" s="716" t="s">
        <v>94</v>
      </c>
      <c r="X3" s="716"/>
      <c r="Y3" s="716" t="s">
        <v>95</v>
      </c>
      <c r="Z3" s="716"/>
      <c r="AA3" s="716" t="s">
        <v>96</v>
      </c>
      <c r="AB3" s="716"/>
      <c r="AC3" s="95" t="s">
        <v>94</v>
      </c>
      <c r="AD3" s="88" t="s">
        <v>95</v>
      </c>
      <c r="AE3" s="88" t="s">
        <v>96</v>
      </c>
    </row>
    <row r="4" spans="1:31" ht="40.049999999999997" hidden="1" customHeight="1" x14ac:dyDescent="0.4">
      <c r="A4" s="82" t="s">
        <v>51</v>
      </c>
      <c r="B4" s="539" t="s">
        <v>92</v>
      </c>
      <c r="C4" s="539" t="s">
        <v>93</v>
      </c>
      <c r="D4" s="81"/>
      <c r="E4" s="194" t="s">
        <v>105</v>
      </c>
      <c r="F4" s="197" t="s">
        <v>108</v>
      </c>
      <c r="G4" s="193" t="s">
        <v>106</v>
      </c>
      <c r="H4" s="197" t="s">
        <v>109</v>
      </c>
      <c r="I4" s="193" t="s">
        <v>107</v>
      </c>
      <c r="J4" s="201" t="s">
        <v>110</v>
      </c>
      <c r="K4" s="193" t="s">
        <v>178</v>
      </c>
      <c r="L4" s="197" t="s">
        <v>179</v>
      </c>
      <c r="M4" s="193" t="s">
        <v>180</v>
      </c>
      <c r="N4" s="197" t="s">
        <v>181</v>
      </c>
      <c r="O4" s="193" t="s">
        <v>182</v>
      </c>
      <c r="P4" s="197" t="s">
        <v>183</v>
      </c>
      <c r="Q4" s="194" t="s">
        <v>111</v>
      </c>
      <c r="R4" s="197" t="s">
        <v>112</v>
      </c>
      <c r="S4" s="193" t="s">
        <v>113</v>
      </c>
      <c r="T4" s="197" t="s">
        <v>114</v>
      </c>
      <c r="U4" s="193" t="s">
        <v>115</v>
      </c>
      <c r="V4" s="201" t="s">
        <v>116</v>
      </c>
      <c r="W4" s="193" t="s">
        <v>117</v>
      </c>
      <c r="X4" s="197" t="s">
        <v>118</v>
      </c>
      <c r="Y4" s="193" t="s">
        <v>119</v>
      </c>
      <c r="Z4" s="197" t="s">
        <v>120</v>
      </c>
      <c r="AA4" s="193" t="s">
        <v>121</v>
      </c>
      <c r="AB4" s="197" t="s">
        <v>122</v>
      </c>
      <c r="AC4" s="95" t="s">
        <v>123</v>
      </c>
      <c r="AD4" s="88" t="s">
        <v>124</v>
      </c>
      <c r="AE4" s="88" t="s">
        <v>125</v>
      </c>
    </row>
    <row r="5" spans="1:31" ht="12.75" x14ac:dyDescent="0.35">
      <c r="A5" s="83" t="str">
        <f t="shared" ref="A5:A28" si="0">VLOOKUP(D5,VL_2020,2,FALSE)</f>
        <v xml:space="preserve">Dekalb DKC65-95** </v>
      </c>
      <c r="B5" s="527" t="str">
        <f t="shared" ref="B5:B28" si="1">VLOOKUP(D5,VL_2020,3,FALSE)</f>
        <v>RR</v>
      </c>
      <c r="C5" s="527" t="str">
        <f t="shared" ref="C5:C28" si="2">VLOOKUP(D5,VL_2020,4,FALSE)</f>
        <v>VT2P</v>
      </c>
      <c r="D5" s="514" t="s">
        <v>211</v>
      </c>
      <c r="E5" s="273">
        <v>36.1447</v>
      </c>
      <c r="F5" s="274" t="s">
        <v>103</v>
      </c>
      <c r="G5" s="275">
        <v>81.992000000000004</v>
      </c>
      <c r="H5" s="274" t="s">
        <v>104</v>
      </c>
      <c r="I5" s="275">
        <v>147.07</v>
      </c>
      <c r="J5" s="274" t="s">
        <v>103</v>
      </c>
      <c r="K5" s="296">
        <v>14.746700000000001</v>
      </c>
      <c r="L5" s="274" t="s">
        <v>103</v>
      </c>
      <c r="M5" s="299">
        <v>15.42</v>
      </c>
      <c r="N5" s="274" t="s">
        <v>103</v>
      </c>
      <c r="O5" s="299">
        <v>15.4833</v>
      </c>
      <c r="P5" s="274" t="s">
        <v>103</v>
      </c>
      <c r="Q5" s="273">
        <v>70.111099999999993</v>
      </c>
      <c r="R5" s="274" t="s">
        <v>103</v>
      </c>
      <c r="S5" s="275">
        <v>78</v>
      </c>
      <c r="T5" s="274" t="s">
        <v>328</v>
      </c>
      <c r="U5" s="275">
        <v>90.777799999999999</v>
      </c>
      <c r="V5" s="274" t="s">
        <v>328</v>
      </c>
      <c r="W5" s="273">
        <v>26.777799999999999</v>
      </c>
      <c r="X5" s="274" t="s">
        <v>103</v>
      </c>
      <c r="Y5" s="275">
        <v>30.8889</v>
      </c>
      <c r="Z5" s="274" t="s">
        <v>339</v>
      </c>
      <c r="AA5" s="275">
        <v>36.259300000000003</v>
      </c>
      <c r="AB5" s="274" t="s">
        <v>570</v>
      </c>
      <c r="AC5" s="276">
        <v>0.94117569050000005</v>
      </c>
      <c r="AD5" s="277">
        <v>0.47058784529999997</v>
      </c>
      <c r="AE5" s="277">
        <v>0.52080644450000002</v>
      </c>
    </row>
    <row r="6" spans="1:31" ht="12.75" x14ac:dyDescent="0.35">
      <c r="A6" s="280" t="str">
        <f t="shared" si="0"/>
        <v>LG Seeds LG66C44 VT2Pro**</v>
      </c>
      <c r="B6" s="530" t="str">
        <f t="shared" si="1"/>
        <v>RR</v>
      </c>
      <c r="C6" s="530" t="str">
        <f t="shared" si="2"/>
        <v>VT2P</v>
      </c>
      <c r="D6" s="280" t="s">
        <v>218</v>
      </c>
      <c r="E6" s="125">
        <v>35.5608</v>
      </c>
      <c r="F6" s="126" t="s">
        <v>103</v>
      </c>
      <c r="G6" s="128">
        <v>78.966999999999999</v>
      </c>
      <c r="H6" s="126" t="s">
        <v>339</v>
      </c>
      <c r="I6" s="128">
        <v>138.08000000000001</v>
      </c>
      <c r="J6" s="126" t="s">
        <v>103</v>
      </c>
      <c r="K6" s="302">
        <v>14.98</v>
      </c>
      <c r="L6" s="126" t="s">
        <v>103</v>
      </c>
      <c r="M6" s="307">
        <v>15.3733</v>
      </c>
      <c r="N6" s="126" t="s">
        <v>103</v>
      </c>
      <c r="O6" s="307">
        <v>15.4878</v>
      </c>
      <c r="P6" s="126" t="s">
        <v>103</v>
      </c>
      <c r="Q6" s="125">
        <v>67.555599999999998</v>
      </c>
      <c r="R6" s="126" t="s">
        <v>103</v>
      </c>
      <c r="S6" s="128">
        <v>79.722200000000001</v>
      </c>
      <c r="T6" s="126" t="s">
        <v>104</v>
      </c>
      <c r="U6" s="128">
        <v>93.703699999999998</v>
      </c>
      <c r="V6" s="126" t="s">
        <v>104</v>
      </c>
      <c r="W6" s="125">
        <v>28</v>
      </c>
      <c r="X6" s="126" t="s">
        <v>103</v>
      </c>
      <c r="Y6" s="128">
        <v>33.6111</v>
      </c>
      <c r="Z6" s="126" t="s">
        <v>104</v>
      </c>
      <c r="AA6" s="128">
        <v>39.963000000000001</v>
      </c>
      <c r="AB6" s="126" t="s">
        <v>103</v>
      </c>
      <c r="AC6" s="62">
        <v>0.58997050149999997</v>
      </c>
      <c r="AD6" s="46">
        <v>0.29498525069999998</v>
      </c>
      <c r="AE6" s="46">
        <v>0.19665683380000001</v>
      </c>
    </row>
    <row r="7" spans="1:31" ht="12.75" x14ac:dyDescent="0.35">
      <c r="A7" s="513" t="str">
        <f t="shared" si="0"/>
        <v>Progeny 8116 SS*</v>
      </c>
      <c r="B7" s="528" t="str">
        <f t="shared" si="1"/>
        <v>RR, LL </v>
      </c>
      <c r="C7" s="528" t="str">
        <f t="shared" si="2"/>
        <v>SS</v>
      </c>
      <c r="D7" s="48" t="s">
        <v>225</v>
      </c>
      <c r="E7" s="281">
        <v>34.520099999999999</v>
      </c>
      <c r="F7" s="282" t="s">
        <v>103</v>
      </c>
      <c r="G7" s="283">
        <v>100.31</v>
      </c>
      <c r="H7" s="282" t="s">
        <v>103</v>
      </c>
      <c r="I7" s="283">
        <v>147.06</v>
      </c>
      <c r="J7" s="282" t="s">
        <v>103</v>
      </c>
      <c r="K7" s="298">
        <v>15.253299999999999</v>
      </c>
      <c r="L7" s="282" t="s">
        <v>103</v>
      </c>
      <c r="M7" s="301">
        <v>15.695</v>
      </c>
      <c r="N7" s="282" t="s">
        <v>103</v>
      </c>
      <c r="O7" s="301">
        <v>15.71</v>
      </c>
      <c r="P7" s="282" t="s">
        <v>103</v>
      </c>
      <c r="Q7" s="281">
        <v>69</v>
      </c>
      <c r="R7" s="282" t="s">
        <v>103</v>
      </c>
      <c r="S7" s="283">
        <v>79.833299999999994</v>
      </c>
      <c r="T7" s="282" t="s">
        <v>104</v>
      </c>
      <c r="U7" s="283">
        <v>92.777799999999999</v>
      </c>
      <c r="V7" s="282" t="s">
        <v>328</v>
      </c>
      <c r="W7" s="281">
        <v>27.777799999999999</v>
      </c>
      <c r="X7" s="282" t="s">
        <v>103</v>
      </c>
      <c r="Y7" s="283">
        <v>34.444400000000002</v>
      </c>
      <c r="Z7" s="282" t="s">
        <v>103</v>
      </c>
      <c r="AA7" s="283">
        <v>39.296300000000002</v>
      </c>
      <c r="AB7" s="282" t="s">
        <v>104</v>
      </c>
      <c r="AC7" s="285">
        <v>2.4309892805</v>
      </c>
      <c r="AD7" s="286">
        <v>1.2154946402</v>
      </c>
      <c r="AE7" s="286">
        <v>1.0455448139000001</v>
      </c>
    </row>
    <row r="8" spans="1:31" ht="12.75" x14ac:dyDescent="0.35">
      <c r="A8" s="47" t="str">
        <f t="shared" si="0"/>
        <v>AgriGold A645-16 VT2RIB***</v>
      </c>
      <c r="B8" s="529" t="str">
        <f t="shared" si="1"/>
        <v>RR</v>
      </c>
      <c r="C8" s="529" t="str">
        <f t="shared" si="2"/>
        <v>VT2P</v>
      </c>
      <c r="D8" s="280" t="s">
        <v>210</v>
      </c>
      <c r="E8" s="125">
        <v>33.362299999999998</v>
      </c>
      <c r="F8" s="126" t="s">
        <v>103</v>
      </c>
      <c r="G8" s="128">
        <v>81.328500000000005</v>
      </c>
      <c r="H8" s="126" t="s">
        <v>177</v>
      </c>
      <c r="I8" s="128">
        <v>137.54</v>
      </c>
      <c r="J8" s="126" t="s">
        <v>103</v>
      </c>
      <c r="K8" s="302">
        <v>15.9467</v>
      </c>
      <c r="L8" s="126" t="s">
        <v>103</v>
      </c>
      <c r="M8" s="307">
        <v>15.965</v>
      </c>
      <c r="N8" s="126" t="s">
        <v>103</v>
      </c>
      <c r="O8" s="307">
        <v>15.8733</v>
      </c>
      <c r="P8" s="126" t="s">
        <v>103</v>
      </c>
      <c r="Q8" s="125">
        <v>70.888900000000007</v>
      </c>
      <c r="R8" s="126" t="s">
        <v>103</v>
      </c>
      <c r="S8" s="128">
        <v>82.666700000000006</v>
      </c>
      <c r="T8" s="126" t="s">
        <v>103</v>
      </c>
      <c r="U8" s="128">
        <v>94.444400000000002</v>
      </c>
      <c r="V8" s="126" t="s">
        <v>103</v>
      </c>
      <c r="W8" s="125">
        <v>27.333300000000001</v>
      </c>
      <c r="X8" s="126" t="s">
        <v>103</v>
      </c>
      <c r="Y8" s="128">
        <v>33.944400000000002</v>
      </c>
      <c r="Z8" s="126" t="s">
        <v>104</v>
      </c>
      <c r="AA8" s="128">
        <v>38.074100000000001</v>
      </c>
      <c r="AB8" s="126" t="s">
        <v>328</v>
      </c>
      <c r="AC8" s="62">
        <v>2.0399741123999999</v>
      </c>
      <c r="AD8" s="46">
        <v>1.0199870562</v>
      </c>
      <c r="AE8" s="46">
        <v>0.8091903372</v>
      </c>
    </row>
    <row r="9" spans="1:31" ht="12.75" x14ac:dyDescent="0.35">
      <c r="A9" s="280" t="str">
        <f t="shared" si="0"/>
        <v>Progeny 2215 VTRE</v>
      </c>
      <c r="B9" s="530" t="str">
        <f t="shared" si="1"/>
        <v>RR</v>
      </c>
      <c r="C9" s="530" t="str">
        <f t="shared" si="2"/>
        <v>TRE</v>
      </c>
      <c r="D9" s="48" t="s">
        <v>553</v>
      </c>
      <c r="E9" s="281">
        <v>31.903500000000001</v>
      </c>
      <c r="F9" s="282" t="s">
        <v>103</v>
      </c>
      <c r="G9" s="283"/>
      <c r="H9" s="282"/>
      <c r="I9" s="283"/>
      <c r="J9" s="282"/>
      <c r="K9" s="298">
        <v>15.3233</v>
      </c>
      <c r="L9" s="282" t="s">
        <v>103</v>
      </c>
      <c r="M9" s="301"/>
      <c r="N9" s="282"/>
      <c r="O9" s="301"/>
      <c r="P9" s="282"/>
      <c r="Q9" s="281">
        <v>68.888900000000007</v>
      </c>
      <c r="R9" s="282" t="s">
        <v>103</v>
      </c>
      <c r="S9" s="283"/>
      <c r="T9" s="282"/>
      <c r="U9" s="283"/>
      <c r="V9" s="282"/>
      <c r="W9" s="281">
        <v>29.666699999999999</v>
      </c>
      <c r="X9" s="282" t="s">
        <v>103</v>
      </c>
      <c r="Y9" s="283"/>
      <c r="Z9" s="282"/>
      <c r="AA9" s="283"/>
      <c r="AB9" s="282"/>
      <c r="AC9" s="285">
        <v>2</v>
      </c>
      <c r="AD9" s="286"/>
      <c r="AE9" s="286"/>
    </row>
    <row r="10" spans="1:31" ht="12.75" x14ac:dyDescent="0.35">
      <c r="A10" s="280" t="str">
        <f t="shared" si="0"/>
        <v>Revere ZS1525 3220A</v>
      </c>
      <c r="B10" s="530" t="str">
        <f t="shared" si="1"/>
        <v>RR, LL </v>
      </c>
      <c r="C10" s="530" t="str">
        <f t="shared" si="2"/>
        <v>3220A</v>
      </c>
      <c r="D10" s="48" t="s">
        <v>556</v>
      </c>
      <c r="E10" s="125">
        <v>30.9146</v>
      </c>
      <c r="F10" s="126" t="s">
        <v>103</v>
      </c>
      <c r="G10" s="128"/>
      <c r="H10" s="126"/>
      <c r="I10" s="128"/>
      <c r="J10" s="126"/>
      <c r="K10" s="302">
        <v>16.206700000000001</v>
      </c>
      <c r="L10" s="126" t="s">
        <v>103</v>
      </c>
      <c r="M10" s="307"/>
      <c r="N10" s="126"/>
      <c r="O10" s="307"/>
      <c r="P10" s="126"/>
      <c r="Q10" s="125">
        <v>69.333299999999994</v>
      </c>
      <c r="R10" s="126" t="s">
        <v>103</v>
      </c>
      <c r="S10" s="128"/>
      <c r="T10" s="126"/>
      <c r="U10" s="128"/>
      <c r="V10" s="126"/>
      <c r="W10" s="125">
        <v>28.444400000000002</v>
      </c>
      <c r="X10" s="126" t="s">
        <v>103</v>
      </c>
      <c r="Y10" s="128"/>
      <c r="Z10" s="126"/>
      <c r="AA10" s="128"/>
      <c r="AB10" s="126"/>
      <c r="AC10" s="62">
        <v>0.92309434820000003</v>
      </c>
      <c r="AD10" s="46"/>
      <c r="AE10" s="46"/>
    </row>
    <row r="11" spans="1:31" ht="12.75" x14ac:dyDescent="0.35">
      <c r="A11" s="280" t="str">
        <f t="shared" si="0"/>
        <v>AgriGold A646-30 VT2Pro</v>
      </c>
      <c r="B11" s="530" t="str">
        <f t="shared" si="1"/>
        <v>RR</v>
      </c>
      <c r="C11" s="530" t="str">
        <f t="shared" si="2"/>
        <v>VT2P</v>
      </c>
      <c r="D11" s="280" t="s">
        <v>538</v>
      </c>
      <c r="E11" s="281">
        <v>29.1313</v>
      </c>
      <c r="F11" s="282" t="s">
        <v>103</v>
      </c>
      <c r="G11" s="283"/>
      <c r="H11" s="282"/>
      <c r="I11" s="283"/>
      <c r="J11" s="282"/>
      <c r="K11" s="298">
        <v>16.87</v>
      </c>
      <c r="L11" s="282" t="s">
        <v>103</v>
      </c>
      <c r="M11" s="301"/>
      <c r="N11" s="282"/>
      <c r="O11" s="301"/>
      <c r="P11" s="282"/>
      <c r="Q11" s="281">
        <v>70.666700000000006</v>
      </c>
      <c r="R11" s="282" t="s">
        <v>103</v>
      </c>
      <c r="S11" s="283"/>
      <c r="T11" s="282"/>
      <c r="U11" s="283"/>
      <c r="V11" s="282"/>
      <c r="W11" s="281">
        <v>29</v>
      </c>
      <c r="X11" s="282" t="s">
        <v>103</v>
      </c>
      <c r="Y11" s="283"/>
      <c r="Z11" s="282"/>
      <c r="AA11" s="283"/>
      <c r="AB11" s="282"/>
      <c r="AC11" s="285">
        <v>3.1545619521999999</v>
      </c>
      <c r="AD11" s="286"/>
      <c r="AE11" s="286"/>
    </row>
    <row r="12" spans="1:31" ht="12.75" x14ac:dyDescent="0.35">
      <c r="A12" s="47" t="str">
        <f t="shared" si="0"/>
        <v xml:space="preserve">Innvictis A1462 </v>
      </c>
      <c r="B12" s="529" t="str">
        <f t="shared" si="1"/>
        <v>RR</v>
      </c>
      <c r="C12" s="529" t="str">
        <f t="shared" si="2"/>
        <v>VT2P</v>
      </c>
      <c r="D12" s="280" t="s">
        <v>546</v>
      </c>
      <c r="E12" s="281">
        <v>24.000599999999999</v>
      </c>
      <c r="F12" s="282" t="s">
        <v>103</v>
      </c>
      <c r="G12" s="283"/>
      <c r="H12" s="282"/>
      <c r="I12" s="283"/>
      <c r="J12" s="282"/>
      <c r="K12" s="298">
        <v>15.2867</v>
      </c>
      <c r="L12" s="282" t="s">
        <v>103</v>
      </c>
      <c r="M12" s="301"/>
      <c r="N12" s="282"/>
      <c r="O12" s="301"/>
      <c r="P12" s="282"/>
      <c r="Q12" s="281">
        <v>69.555599999999998</v>
      </c>
      <c r="R12" s="282" t="s">
        <v>103</v>
      </c>
      <c r="S12" s="283"/>
      <c r="T12" s="282"/>
      <c r="U12" s="283"/>
      <c r="V12" s="282"/>
      <c r="W12" s="281">
        <v>28.1111</v>
      </c>
      <c r="X12" s="282" t="s">
        <v>103</v>
      </c>
      <c r="Y12" s="283"/>
      <c r="Z12" s="282"/>
      <c r="AA12" s="283"/>
      <c r="AB12" s="282"/>
      <c r="AC12" s="285">
        <v>1.8946339078000001</v>
      </c>
      <c r="AD12" s="286"/>
      <c r="AE12" s="286"/>
    </row>
    <row r="13" spans="1:31" ht="12.75" x14ac:dyDescent="0.35">
      <c r="A13" s="280" t="str">
        <f t="shared" si="0"/>
        <v>Progeny 2216 VT2P</v>
      </c>
      <c r="B13" s="530" t="str">
        <f t="shared" si="1"/>
        <v>RR</v>
      </c>
      <c r="C13" s="530" t="str">
        <f t="shared" si="2"/>
        <v>VT2P</v>
      </c>
      <c r="D13" s="48" t="s">
        <v>554</v>
      </c>
      <c r="E13" s="125">
        <v>23.2882</v>
      </c>
      <c r="F13" s="126" t="s">
        <v>103</v>
      </c>
      <c r="G13" s="128"/>
      <c r="H13" s="126"/>
      <c r="I13" s="128"/>
      <c r="J13" s="126"/>
      <c r="K13" s="302">
        <v>14.21</v>
      </c>
      <c r="L13" s="126" t="s">
        <v>103</v>
      </c>
      <c r="M13" s="307"/>
      <c r="N13" s="126"/>
      <c r="O13" s="307"/>
      <c r="P13" s="126"/>
      <c r="Q13" s="125">
        <v>65.111099999999993</v>
      </c>
      <c r="R13" s="126" t="s">
        <v>103</v>
      </c>
      <c r="S13" s="128"/>
      <c r="T13" s="126"/>
      <c r="U13" s="128"/>
      <c r="V13" s="126"/>
      <c r="W13" s="125">
        <v>28.1111</v>
      </c>
      <c r="X13" s="126" t="s">
        <v>103</v>
      </c>
      <c r="Y13" s="128"/>
      <c r="Z13" s="126"/>
      <c r="AA13" s="128"/>
      <c r="AB13" s="126"/>
      <c r="AC13" s="62">
        <v>2.3968623969</v>
      </c>
      <c r="AD13" s="46"/>
      <c r="AE13" s="46"/>
    </row>
    <row r="14" spans="1:31" ht="12.75" x14ac:dyDescent="0.35">
      <c r="A14" s="47" t="str">
        <f t="shared" si="0"/>
        <v xml:space="preserve">Dyna-Gro D54VC34** </v>
      </c>
      <c r="B14" s="529" t="str">
        <f t="shared" si="1"/>
        <v>RR</v>
      </c>
      <c r="C14" s="529" t="str">
        <f t="shared" si="2"/>
        <v>VT2P</v>
      </c>
      <c r="D14" s="280" t="s">
        <v>216</v>
      </c>
      <c r="E14" s="281">
        <v>21.6845</v>
      </c>
      <c r="F14" s="282" t="s">
        <v>103</v>
      </c>
      <c r="G14" s="283">
        <v>77.445300000000003</v>
      </c>
      <c r="H14" s="282" t="s">
        <v>339</v>
      </c>
      <c r="I14" s="283">
        <v>137.88999999999999</v>
      </c>
      <c r="J14" s="282" t="s">
        <v>103</v>
      </c>
      <c r="K14" s="298">
        <v>14.7567</v>
      </c>
      <c r="L14" s="282" t="s">
        <v>103</v>
      </c>
      <c r="M14" s="301">
        <v>15.44</v>
      </c>
      <c r="N14" s="282" t="s">
        <v>103</v>
      </c>
      <c r="O14" s="301">
        <v>15.316700000000001</v>
      </c>
      <c r="P14" s="282" t="s">
        <v>103</v>
      </c>
      <c r="Q14" s="281">
        <v>69.222200000000001</v>
      </c>
      <c r="R14" s="282" t="s">
        <v>103</v>
      </c>
      <c r="S14" s="283">
        <v>79.166700000000006</v>
      </c>
      <c r="T14" s="282" t="s">
        <v>104</v>
      </c>
      <c r="U14" s="283">
        <v>90.777799999999999</v>
      </c>
      <c r="V14" s="282" t="s">
        <v>328</v>
      </c>
      <c r="W14" s="281">
        <v>27.1111</v>
      </c>
      <c r="X14" s="282" t="s">
        <v>103</v>
      </c>
      <c r="Y14" s="283">
        <v>31.1111</v>
      </c>
      <c r="Z14" s="282" t="s">
        <v>339</v>
      </c>
      <c r="AA14" s="283">
        <v>34.851900000000001</v>
      </c>
      <c r="AB14" s="282" t="s">
        <v>330</v>
      </c>
      <c r="AC14" s="285">
        <v>1.9954648526000001</v>
      </c>
      <c r="AD14" s="286">
        <v>0.99773242630000003</v>
      </c>
      <c r="AE14" s="286">
        <v>0.90938468790000004</v>
      </c>
    </row>
    <row r="15" spans="1:31" ht="12.75" x14ac:dyDescent="0.35">
      <c r="A15" s="47" t="str">
        <f t="shared" si="0"/>
        <v xml:space="preserve">Spectrum 6416 </v>
      </c>
      <c r="B15" s="529" t="str">
        <f t="shared" si="1"/>
        <v>None</v>
      </c>
      <c r="C15" s="529" t="str">
        <f t="shared" si="2"/>
        <v>None</v>
      </c>
      <c r="D15" s="48" t="s">
        <v>557</v>
      </c>
      <c r="E15" s="125">
        <v>21.3462</v>
      </c>
      <c r="F15" s="126" t="s">
        <v>103</v>
      </c>
      <c r="G15" s="128"/>
      <c r="H15" s="126"/>
      <c r="I15" s="128"/>
      <c r="J15" s="126"/>
      <c r="K15" s="302">
        <v>19.1633</v>
      </c>
      <c r="L15" s="126" t="s">
        <v>103</v>
      </c>
      <c r="M15" s="307"/>
      <c r="N15" s="126"/>
      <c r="O15" s="307"/>
      <c r="P15" s="126"/>
      <c r="Q15" s="125">
        <v>67.333299999999994</v>
      </c>
      <c r="R15" s="126" t="s">
        <v>103</v>
      </c>
      <c r="S15" s="128"/>
      <c r="T15" s="126"/>
      <c r="U15" s="128"/>
      <c r="V15" s="126"/>
      <c r="W15" s="125">
        <v>26.222200000000001</v>
      </c>
      <c r="X15" s="126" t="s">
        <v>103</v>
      </c>
      <c r="Y15" s="128"/>
      <c r="Z15" s="126"/>
      <c r="AA15" s="128"/>
      <c r="AB15" s="126"/>
      <c r="AC15" s="62">
        <v>1.734398246</v>
      </c>
      <c r="AD15" s="46"/>
      <c r="AE15" s="46"/>
    </row>
    <row r="16" spans="1:31" ht="12.75" x14ac:dyDescent="0.35">
      <c r="A16" s="47" t="str">
        <f t="shared" si="0"/>
        <v>Revere 1627 TC</v>
      </c>
      <c r="B16" s="529" t="str">
        <f t="shared" si="1"/>
        <v>RR</v>
      </c>
      <c r="C16" s="529" t="str">
        <f t="shared" si="2"/>
        <v>TRE</v>
      </c>
      <c r="D16" s="48" t="s">
        <v>555</v>
      </c>
      <c r="E16" s="125">
        <v>20.191600000000001</v>
      </c>
      <c r="F16" s="126" t="s">
        <v>103</v>
      </c>
      <c r="G16" s="128"/>
      <c r="H16" s="126"/>
      <c r="I16" s="128"/>
      <c r="J16" s="126"/>
      <c r="K16" s="302">
        <v>15.923299999999999</v>
      </c>
      <c r="L16" s="126" t="s">
        <v>103</v>
      </c>
      <c r="M16" s="307"/>
      <c r="N16" s="126"/>
      <c r="O16" s="307"/>
      <c r="P16" s="126"/>
      <c r="Q16" s="125">
        <v>69.111099999999993</v>
      </c>
      <c r="R16" s="126" t="s">
        <v>103</v>
      </c>
      <c r="S16" s="128"/>
      <c r="T16" s="126"/>
      <c r="U16" s="128"/>
      <c r="V16" s="126"/>
      <c r="W16" s="125">
        <v>27</v>
      </c>
      <c r="X16" s="126" t="s">
        <v>103</v>
      </c>
      <c r="Y16" s="128"/>
      <c r="Z16" s="126"/>
      <c r="AA16" s="128"/>
      <c r="AB16" s="126"/>
      <c r="AC16" s="62">
        <v>1.3781500573000001</v>
      </c>
      <c r="AD16" s="46"/>
      <c r="AE16" s="46"/>
    </row>
    <row r="17" spans="1:31" ht="12.75" x14ac:dyDescent="0.35">
      <c r="A17" s="280" t="str">
        <f t="shared" si="0"/>
        <v xml:space="preserve">Dyna-Gro D55VC80 </v>
      </c>
      <c r="B17" s="530" t="str">
        <f t="shared" si="1"/>
        <v>RR</v>
      </c>
      <c r="C17" s="530" t="str">
        <f t="shared" si="2"/>
        <v>VT2P </v>
      </c>
      <c r="D17" s="280" t="s">
        <v>217</v>
      </c>
      <c r="E17" s="281">
        <v>18.3582</v>
      </c>
      <c r="F17" s="282" t="s">
        <v>103</v>
      </c>
      <c r="G17" s="283">
        <v>60.738100000000003</v>
      </c>
      <c r="H17" s="282" t="s">
        <v>341</v>
      </c>
      <c r="I17" s="283">
        <v>120.36</v>
      </c>
      <c r="J17" s="282" t="s">
        <v>103</v>
      </c>
      <c r="K17" s="298">
        <v>15.636699999999999</v>
      </c>
      <c r="L17" s="282" t="s">
        <v>103</v>
      </c>
      <c r="M17" s="301">
        <v>15.833299999999999</v>
      </c>
      <c r="N17" s="282" t="s">
        <v>103</v>
      </c>
      <c r="O17" s="301">
        <v>15.821099999999999</v>
      </c>
      <c r="P17" s="282" t="s">
        <v>103</v>
      </c>
      <c r="Q17" s="281">
        <v>65.333299999999994</v>
      </c>
      <c r="R17" s="282" t="s">
        <v>103</v>
      </c>
      <c r="S17" s="283">
        <v>77.722200000000001</v>
      </c>
      <c r="T17" s="282" t="s">
        <v>329</v>
      </c>
      <c r="U17" s="283">
        <v>91.259299999999996</v>
      </c>
      <c r="V17" s="282" t="s">
        <v>328</v>
      </c>
      <c r="W17" s="281">
        <v>28</v>
      </c>
      <c r="X17" s="282" t="s">
        <v>103</v>
      </c>
      <c r="Y17" s="283">
        <v>33.3889</v>
      </c>
      <c r="Z17" s="282" t="s">
        <v>104</v>
      </c>
      <c r="AA17" s="283">
        <v>37.703699999999998</v>
      </c>
      <c r="AB17" s="282" t="s">
        <v>329</v>
      </c>
      <c r="AC17" s="285">
        <v>0.35087719299999998</v>
      </c>
      <c r="AD17" s="286">
        <v>0.17543859649999999</v>
      </c>
      <c r="AE17" s="286">
        <v>0.2198397228</v>
      </c>
    </row>
    <row r="18" spans="1:31" ht="12.75" x14ac:dyDescent="0.35">
      <c r="A18" s="280" t="str">
        <f t="shared" si="0"/>
        <v>Progeny 2015 VT2P</v>
      </c>
      <c r="B18" s="530" t="str">
        <f t="shared" si="1"/>
        <v>RR</v>
      </c>
      <c r="C18" s="530" t="str">
        <f t="shared" si="2"/>
        <v>VT2P</v>
      </c>
      <c r="D18" s="48" t="s">
        <v>224</v>
      </c>
      <c r="E18" s="125">
        <v>17.1462</v>
      </c>
      <c r="F18" s="126" t="s">
        <v>103</v>
      </c>
      <c r="G18" s="128">
        <v>80.396000000000001</v>
      </c>
      <c r="H18" s="126" t="s">
        <v>177</v>
      </c>
      <c r="I18" s="128">
        <v>131.78</v>
      </c>
      <c r="J18" s="126" t="s">
        <v>103</v>
      </c>
      <c r="K18" s="302">
        <v>14.736700000000001</v>
      </c>
      <c r="L18" s="126" t="s">
        <v>103</v>
      </c>
      <c r="M18" s="307">
        <v>15.565</v>
      </c>
      <c r="N18" s="126" t="s">
        <v>103</v>
      </c>
      <c r="O18" s="307">
        <v>15.486700000000001</v>
      </c>
      <c r="P18" s="126" t="s">
        <v>103</v>
      </c>
      <c r="Q18" s="125">
        <v>68.222200000000001</v>
      </c>
      <c r="R18" s="126" t="s">
        <v>103</v>
      </c>
      <c r="S18" s="128">
        <v>76.333299999999994</v>
      </c>
      <c r="T18" s="126" t="s">
        <v>570</v>
      </c>
      <c r="U18" s="128">
        <v>89.777799999999999</v>
      </c>
      <c r="V18" s="126" t="s">
        <v>328</v>
      </c>
      <c r="W18" s="125">
        <v>27</v>
      </c>
      <c r="X18" s="126" t="s">
        <v>103</v>
      </c>
      <c r="Y18" s="128">
        <v>31.5</v>
      </c>
      <c r="Z18" s="126" t="s">
        <v>328</v>
      </c>
      <c r="AA18" s="128">
        <v>37.1111</v>
      </c>
      <c r="AB18" s="126" t="s">
        <v>329</v>
      </c>
      <c r="AC18" s="62">
        <v>2.0991827172000002</v>
      </c>
      <c r="AD18" s="46">
        <v>1.0495913586000001</v>
      </c>
      <c r="AE18" s="46">
        <v>1.0550852731</v>
      </c>
    </row>
    <row r="19" spans="1:31" ht="12.75" x14ac:dyDescent="0.35">
      <c r="A19" s="47" t="str">
        <f t="shared" si="0"/>
        <v xml:space="preserve">Dekalb DKC66-18 </v>
      </c>
      <c r="B19" s="529" t="str">
        <f t="shared" si="1"/>
        <v>RR</v>
      </c>
      <c r="C19" s="529" t="str">
        <f t="shared" si="2"/>
        <v>VT2P</v>
      </c>
      <c r="D19" s="280" t="s">
        <v>213</v>
      </c>
      <c r="E19" s="125">
        <v>16.758299999999998</v>
      </c>
      <c r="F19" s="126" t="s">
        <v>103</v>
      </c>
      <c r="G19" s="128">
        <v>71.287000000000006</v>
      </c>
      <c r="H19" s="126" t="s">
        <v>339</v>
      </c>
      <c r="I19" s="128">
        <v>140.99</v>
      </c>
      <c r="J19" s="126" t="s">
        <v>103</v>
      </c>
      <c r="K19" s="302">
        <v>13.226699999999999</v>
      </c>
      <c r="L19" s="126" t="s">
        <v>103</v>
      </c>
      <c r="M19" s="307">
        <v>14.613300000000001</v>
      </c>
      <c r="N19" s="126" t="s">
        <v>103</v>
      </c>
      <c r="O19" s="307">
        <v>14.918900000000001</v>
      </c>
      <c r="P19" s="126" t="s">
        <v>103</v>
      </c>
      <c r="Q19" s="125">
        <v>65.111099999999993</v>
      </c>
      <c r="R19" s="126" t="s">
        <v>103</v>
      </c>
      <c r="S19" s="128">
        <v>73.055599999999998</v>
      </c>
      <c r="T19" s="126" t="s">
        <v>252</v>
      </c>
      <c r="U19" s="128">
        <v>89.370400000000004</v>
      </c>
      <c r="V19" s="126" t="s">
        <v>570</v>
      </c>
      <c r="W19" s="125">
        <v>26.333300000000001</v>
      </c>
      <c r="X19" s="126" t="s">
        <v>103</v>
      </c>
      <c r="Y19" s="128">
        <v>29.777799999999999</v>
      </c>
      <c r="Z19" s="126" t="s">
        <v>341</v>
      </c>
      <c r="AA19" s="128">
        <v>35.629600000000003</v>
      </c>
      <c r="AB19" s="126" t="s">
        <v>568</v>
      </c>
      <c r="AC19" s="62">
        <v>1.0640681004000001</v>
      </c>
      <c r="AD19" s="46">
        <v>0.69229046039999997</v>
      </c>
      <c r="AE19" s="46">
        <v>0.4615269736</v>
      </c>
    </row>
    <row r="20" spans="1:31" ht="12.75" x14ac:dyDescent="0.35">
      <c r="A20" s="280" t="str">
        <f t="shared" si="0"/>
        <v>Innvictis A1457 VT2P</v>
      </c>
      <c r="B20" s="530" t="str">
        <f t="shared" si="1"/>
        <v>RR</v>
      </c>
      <c r="C20" s="530" t="str">
        <f t="shared" si="2"/>
        <v>VT2P</v>
      </c>
      <c r="D20" s="48" t="s">
        <v>545</v>
      </c>
      <c r="E20" s="281">
        <v>16.6967</v>
      </c>
      <c r="F20" s="282" t="s">
        <v>103</v>
      </c>
      <c r="G20" s="283"/>
      <c r="H20" s="282"/>
      <c r="I20" s="283"/>
      <c r="J20" s="282"/>
      <c r="K20" s="298">
        <v>11.773300000000001</v>
      </c>
      <c r="L20" s="282" t="s">
        <v>103</v>
      </c>
      <c r="M20" s="301"/>
      <c r="N20" s="282"/>
      <c r="O20" s="301"/>
      <c r="P20" s="282"/>
      <c r="Q20" s="281">
        <v>63.777799999999999</v>
      </c>
      <c r="R20" s="282" t="s">
        <v>103</v>
      </c>
      <c r="S20" s="283"/>
      <c r="T20" s="282"/>
      <c r="U20" s="283"/>
      <c r="V20" s="282"/>
      <c r="W20" s="281">
        <v>25.444400000000002</v>
      </c>
      <c r="X20" s="282" t="s">
        <v>103</v>
      </c>
      <c r="Y20" s="283"/>
      <c r="Z20" s="282"/>
      <c r="AA20" s="283"/>
      <c r="AB20" s="282"/>
      <c r="AC20" s="285">
        <v>2.9541189413</v>
      </c>
      <c r="AD20" s="286"/>
      <c r="AE20" s="286"/>
    </row>
    <row r="21" spans="1:31" ht="12.75" x14ac:dyDescent="0.35">
      <c r="A21" s="280" t="str">
        <f t="shared" si="0"/>
        <v xml:space="preserve">Dekalb DKC65-99** </v>
      </c>
      <c r="B21" s="530" t="str">
        <f t="shared" si="1"/>
        <v>RR</v>
      </c>
      <c r="C21" s="530" t="str">
        <f t="shared" si="2"/>
        <v>TRE</v>
      </c>
      <c r="D21" s="48" t="s">
        <v>212</v>
      </c>
      <c r="E21" s="281">
        <v>16.2971</v>
      </c>
      <c r="F21" s="282" t="s">
        <v>103</v>
      </c>
      <c r="G21" s="283">
        <v>71.240899999999996</v>
      </c>
      <c r="H21" s="282" t="s">
        <v>339</v>
      </c>
      <c r="I21" s="283">
        <v>137.15</v>
      </c>
      <c r="J21" s="282" t="s">
        <v>103</v>
      </c>
      <c r="K21" s="298">
        <v>14.666700000000001</v>
      </c>
      <c r="L21" s="282" t="s">
        <v>103</v>
      </c>
      <c r="M21" s="301">
        <v>15.1867</v>
      </c>
      <c r="N21" s="282" t="s">
        <v>103</v>
      </c>
      <c r="O21" s="301">
        <v>15.4878</v>
      </c>
      <c r="P21" s="282" t="s">
        <v>103</v>
      </c>
      <c r="Q21" s="281">
        <v>67.111099999999993</v>
      </c>
      <c r="R21" s="282" t="s">
        <v>103</v>
      </c>
      <c r="S21" s="283">
        <v>76.333299999999994</v>
      </c>
      <c r="T21" s="282" t="s">
        <v>570</v>
      </c>
      <c r="U21" s="283">
        <v>88.666700000000006</v>
      </c>
      <c r="V21" s="282" t="s">
        <v>252</v>
      </c>
      <c r="W21" s="281">
        <v>25.777799999999999</v>
      </c>
      <c r="X21" s="282" t="s">
        <v>103</v>
      </c>
      <c r="Y21" s="283">
        <v>31.555599999999998</v>
      </c>
      <c r="Z21" s="282" t="s">
        <v>328</v>
      </c>
      <c r="AA21" s="283">
        <v>35.814799999999998</v>
      </c>
      <c r="AB21" s="282" t="s">
        <v>568</v>
      </c>
      <c r="AC21" s="285">
        <v>0.99124965819999999</v>
      </c>
      <c r="AD21" s="286">
        <v>0.4956248291</v>
      </c>
      <c r="AE21" s="286">
        <v>0.33041655269999998</v>
      </c>
    </row>
    <row r="22" spans="1:31" ht="12.75" x14ac:dyDescent="0.35">
      <c r="A22" s="47" t="str">
        <f t="shared" si="0"/>
        <v xml:space="preserve">LG Seeds 66C06 </v>
      </c>
      <c r="B22" s="529" t="str">
        <f t="shared" si="1"/>
        <v>RR</v>
      </c>
      <c r="C22" s="529" t="str">
        <f t="shared" si="2"/>
        <v>VT2P</v>
      </c>
      <c r="D22" s="280" t="s">
        <v>549</v>
      </c>
      <c r="E22" s="281">
        <v>15.954599999999999</v>
      </c>
      <c r="F22" s="282" t="s">
        <v>103</v>
      </c>
      <c r="G22" s="283"/>
      <c r="H22" s="282"/>
      <c r="I22" s="283"/>
      <c r="J22" s="282"/>
      <c r="K22" s="298">
        <v>15.5967</v>
      </c>
      <c r="L22" s="282" t="s">
        <v>103</v>
      </c>
      <c r="M22" s="301"/>
      <c r="N22" s="282"/>
      <c r="O22" s="301"/>
      <c r="P22" s="282"/>
      <c r="Q22" s="281">
        <v>67.666700000000006</v>
      </c>
      <c r="R22" s="282" t="s">
        <v>103</v>
      </c>
      <c r="S22" s="283"/>
      <c r="T22" s="282"/>
      <c r="U22" s="283"/>
      <c r="V22" s="282"/>
      <c r="W22" s="281">
        <v>27.333300000000001</v>
      </c>
      <c r="X22" s="282" t="s">
        <v>103</v>
      </c>
      <c r="Y22" s="283"/>
      <c r="Z22" s="282"/>
      <c r="AA22" s="283"/>
      <c r="AB22" s="282"/>
      <c r="AC22" s="285">
        <v>0.96776201149999996</v>
      </c>
      <c r="AD22" s="286"/>
      <c r="AE22" s="286"/>
    </row>
    <row r="23" spans="1:31" ht="12.75" x14ac:dyDescent="0.35">
      <c r="A23" s="280" t="str">
        <f t="shared" si="0"/>
        <v>Augusta A7268 VT2Pro</v>
      </c>
      <c r="B23" s="530" t="str">
        <f t="shared" si="1"/>
        <v>RR</v>
      </c>
      <c r="C23" s="530" t="str">
        <f t="shared" si="2"/>
        <v>VT2P</v>
      </c>
      <c r="D23" s="48" t="s">
        <v>542</v>
      </c>
      <c r="E23" s="281">
        <v>14.843400000000001</v>
      </c>
      <c r="F23" s="282" t="s">
        <v>103</v>
      </c>
      <c r="G23" s="283"/>
      <c r="H23" s="282"/>
      <c r="I23" s="283"/>
      <c r="J23" s="282"/>
      <c r="K23" s="298">
        <v>13.566700000000001</v>
      </c>
      <c r="L23" s="282" t="s">
        <v>103</v>
      </c>
      <c r="M23" s="301"/>
      <c r="N23" s="282"/>
      <c r="O23" s="301"/>
      <c r="P23" s="282"/>
      <c r="Q23" s="281">
        <v>67.444400000000002</v>
      </c>
      <c r="R23" s="282" t="s">
        <v>103</v>
      </c>
      <c r="S23" s="283"/>
      <c r="T23" s="282"/>
      <c r="U23" s="283"/>
      <c r="V23" s="282"/>
      <c r="W23" s="281">
        <v>29.555599999999998</v>
      </c>
      <c r="X23" s="282" t="s">
        <v>103</v>
      </c>
      <c r="Y23" s="283"/>
      <c r="Z23" s="282"/>
      <c r="AA23" s="283"/>
      <c r="AB23" s="282"/>
      <c r="AC23" s="285">
        <v>3.3115264797999999</v>
      </c>
      <c r="AD23" s="286"/>
      <c r="AE23" s="286"/>
    </row>
    <row r="24" spans="1:31" ht="12.75" x14ac:dyDescent="0.35">
      <c r="A24" s="513" t="str">
        <f t="shared" si="0"/>
        <v>Progeny 9114 VT2P*</v>
      </c>
      <c r="B24" s="528" t="str">
        <f t="shared" si="1"/>
        <v>RR</v>
      </c>
      <c r="C24" s="528" t="str">
        <f t="shared" si="2"/>
        <v>VT2P</v>
      </c>
      <c r="D24" s="280" t="s">
        <v>226</v>
      </c>
      <c r="E24" s="125">
        <v>13.605700000000001</v>
      </c>
      <c r="F24" s="126" t="s">
        <v>103</v>
      </c>
      <c r="G24" s="128">
        <v>76.502399999999994</v>
      </c>
      <c r="H24" s="126" t="s">
        <v>339</v>
      </c>
      <c r="I24" s="128">
        <v>134.88</v>
      </c>
      <c r="J24" s="126" t="s">
        <v>103</v>
      </c>
      <c r="K24" s="302">
        <v>14.64</v>
      </c>
      <c r="L24" s="126" t="s">
        <v>103</v>
      </c>
      <c r="M24" s="307">
        <v>15.3283</v>
      </c>
      <c r="N24" s="126" t="s">
        <v>103</v>
      </c>
      <c r="O24" s="307">
        <v>15.46</v>
      </c>
      <c r="P24" s="126" t="s">
        <v>103</v>
      </c>
      <c r="Q24" s="125">
        <v>66.444400000000002</v>
      </c>
      <c r="R24" s="126" t="s">
        <v>103</v>
      </c>
      <c r="S24" s="128">
        <v>72.222200000000001</v>
      </c>
      <c r="T24" s="126" t="s">
        <v>574</v>
      </c>
      <c r="U24" s="128">
        <v>85.037000000000006</v>
      </c>
      <c r="V24" s="126" t="s">
        <v>574</v>
      </c>
      <c r="W24" s="125">
        <v>25.777799999999999</v>
      </c>
      <c r="X24" s="126" t="s">
        <v>103</v>
      </c>
      <c r="Y24" s="128">
        <v>29.666699999999999</v>
      </c>
      <c r="Z24" s="126" t="s">
        <v>341</v>
      </c>
      <c r="AA24" s="128">
        <v>33.1111</v>
      </c>
      <c r="AB24" s="126" t="s">
        <v>14</v>
      </c>
      <c r="AC24" s="62">
        <v>3.9259500985</v>
      </c>
      <c r="AD24" s="46">
        <v>1.9629750493</v>
      </c>
      <c r="AE24" s="46">
        <v>1.6749503991000001</v>
      </c>
    </row>
    <row r="25" spans="1:31" ht="12.75" x14ac:dyDescent="0.35">
      <c r="A25" s="513" t="str">
        <f t="shared" si="0"/>
        <v xml:space="preserve">Dyna-Gro D54VC14 </v>
      </c>
      <c r="B25" s="528" t="str">
        <f t="shared" si="1"/>
        <v>RR</v>
      </c>
      <c r="C25" s="528" t="str">
        <f t="shared" si="2"/>
        <v>VT2P</v>
      </c>
      <c r="D25" s="48" t="s">
        <v>543</v>
      </c>
      <c r="E25" s="281">
        <v>13.2164</v>
      </c>
      <c r="F25" s="282" t="s">
        <v>103</v>
      </c>
      <c r="G25" s="283"/>
      <c r="H25" s="282"/>
      <c r="I25" s="283"/>
      <c r="J25" s="282"/>
      <c r="K25" s="298">
        <v>14.4833</v>
      </c>
      <c r="L25" s="282" t="s">
        <v>103</v>
      </c>
      <c r="M25" s="301"/>
      <c r="N25" s="282"/>
      <c r="O25" s="301"/>
      <c r="P25" s="282"/>
      <c r="Q25" s="281">
        <v>67</v>
      </c>
      <c r="R25" s="282" t="s">
        <v>103</v>
      </c>
      <c r="S25" s="283"/>
      <c r="T25" s="282"/>
      <c r="U25" s="283"/>
      <c r="V25" s="282"/>
      <c r="W25" s="281">
        <v>25.555599999999998</v>
      </c>
      <c r="X25" s="282" t="s">
        <v>103</v>
      </c>
      <c r="Y25" s="283"/>
      <c r="Z25" s="282"/>
      <c r="AA25" s="283"/>
      <c r="AB25" s="282"/>
      <c r="AC25" s="285">
        <v>0.99696644329999995</v>
      </c>
      <c r="AD25" s="286"/>
      <c r="AE25" s="286"/>
    </row>
    <row r="26" spans="1:31" ht="12.75" x14ac:dyDescent="0.35">
      <c r="A26" s="47" t="str">
        <f t="shared" si="0"/>
        <v>Augusta A7168 VT2Pro</v>
      </c>
      <c r="B26" s="529" t="str">
        <f t="shared" si="1"/>
        <v>RR</v>
      </c>
      <c r="C26" s="529" t="str">
        <f t="shared" si="2"/>
        <v>VT2P</v>
      </c>
      <c r="D26" s="280" t="s">
        <v>541</v>
      </c>
      <c r="E26" s="281">
        <v>12.1668</v>
      </c>
      <c r="F26" s="282" t="s">
        <v>103</v>
      </c>
      <c r="G26" s="283"/>
      <c r="H26" s="282"/>
      <c r="I26" s="283"/>
      <c r="J26" s="282"/>
      <c r="K26" s="298">
        <v>14.5</v>
      </c>
      <c r="L26" s="282" t="s">
        <v>103</v>
      </c>
      <c r="M26" s="301"/>
      <c r="N26" s="282"/>
      <c r="O26" s="301"/>
      <c r="P26" s="282"/>
      <c r="Q26" s="281">
        <v>68.111099999999993</v>
      </c>
      <c r="R26" s="282" t="s">
        <v>103</v>
      </c>
      <c r="S26" s="283"/>
      <c r="T26" s="282"/>
      <c r="U26" s="283"/>
      <c r="V26" s="282"/>
      <c r="W26" s="281">
        <v>26.5</v>
      </c>
      <c r="X26" s="282" t="s">
        <v>103</v>
      </c>
      <c r="Y26" s="283"/>
      <c r="Z26" s="282"/>
      <c r="AA26" s="283"/>
      <c r="AB26" s="282"/>
      <c r="AC26" s="285">
        <v>1.7481571651000001</v>
      </c>
      <c r="AD26" s="286"/>
      <c r="AE26" s="286"/>
    </row>
    <row r="27" spans="1:31" ht="12.75" x14ac:dyDescent="0.35">
      <c r="A27" s="47" t="str">
        <f t="shared" si="0"/>
        <v xml:space="preserve">Innvictis A1689 </v>
      </c>
      <c r="B27" s="529" t="str">
        <f t="shared" si="1"/>
        <v>RR</v>
      </c>
      <c r="C27" s="529" t="str">
        <f t="shared" si="2"/>
        <v>TRE</v>
      </c>
      <c r="D27" s="280" t="s">
        <v>548</v>
      </c>
      <c r="E27" s="125">
        <v>9.4680999999999997</v>
      </c>
      <c r="F27" s="126" t="s">
        <v>103</v>
      </c>
      <c r="G27" s="128"/>
      <c r="H27" s="126"/>
      <c r="I27" s="128"/>
      <c r="J27" s="126"/>
      <c r="K27" s="302">
        <v>13.226699999999999</v>
      </c>
      <c r="L27" s="126" t="s">
        <v>103</v>
      </c>
      <c r="M27" s="307"/>
      <c r="N27" s="126"/>
      <c r="O27" s="307"/>
      <c r="P27" s="126"/>
      <c r="Q27" s="125">
        <v>66.444400000000002</v>
      </c>
      <c r="R27" s="126" t="s">
        <v>103</v>
      </c>
      <c r="S27" s="128"/>
      <c r="T27" s="126"/>
      <c r="U27" s="128"/>
      <c r="V27" s="126"/>
      <c r="W27" s="125">
        <v>27.8889</v>
      </c>
      <c r="X27" s="126" t="s">
        <v>103</v>
      </c>
      <c r="Y27" s="128"/>
      <c r="Z27" s="126"/>
      <c r="AA27" s="128"/>
      <c r="AB27" s="126"/>
      <c r="AC27" s="62">
        <v>1.2944983819</v>
      </c>
      <c r="AD27" s="46"/>
      <c r="AE27" s="46"/>
    </row>
    <row r="28" spans="1:31" ht="12.75" x14ac:dyDescent="0.35">
      <c r="A28" s="280" t="str">
        <f t="shared" si="0"/>
        <v>Innvictis A1551 VT2P</v>
      </c>
      <c r="B28" s="530" t="str">
        <f t="shared" si="1"/>
        <v>RR</v>
      </c>
      <c r="C28" s="530" t="str">
        <f t="shared" si="2"/>
        <v>VT2P</v>
      </c>
      <c r="D28" s="48" t="s">
        <v>547</v>
      </c>
      <c r="E28" s="281">
        <v>9.1598000000000006</v>
      </c>
      <c r="F28" s="282" t="s">
        <v>103</v>
      </c>
      <c r="G28" s="283"/>
      <c r="H28" s="282"/>
      <c r="I28" s="283"/>
      <c r="J28" s="282"/>
      <c r="K28" s="298">
        <v>15.51</v>
      </c>
      <c r="L28" s="282" t="s">
        <v>103</v>
      </c>
      <c r="M28" s="301"/>
      <c r="N28" s="282"/>
      <c r="O28" s="301"/>
      <c r="P28" s="282"/>
      <c r="Q28" s="281">
        <v>65.222200000000001</v>
      </c>
      <c r="R28" s="282" t="s">
        <v>103</v>
      </c>
      <c r="S28" s="283"/>
      <c r="T28" s="282"/>
      <c r="U28" s="283"/>
      <c r="V28" s="282"/>
      <c r="W28" s="281">
        <v>26.333300000000001</v>
      </c>
      <c r="X28" s="282" t="s">
        <v>103</v>
      </c>
      <c r="Y28" s="283"/>
      <c r="Z28" s="282"/>
      <c r="AA28" s="283"/>
      <c r="AB28" s="282"/>
      <c r="AC28" s="285">
        <v>1.4035087718999999</v>
      </c>
      <c r="AD28" s="286"/>
      <c r="AE28" s="286"/>
    </row>
    <row r="29" spans="1:31" ht="12.75" customHeight="1" x14ac:dyDescent="0.4">
      <c r="A29" s="67" t="s">
        <v>16</v>
      </c>
      <c r="B29" s="67"/>
      <c r="C29" s="67"/>
      <c r="D29" s="66"/>
      <c r="E29" s="154">
        <v>21.488299999999999</v>
      </c>
      <c r="F29" s="138"/>
      <c r="G29" s="163">
        <v>78.021000000000001</v>
      </c>
      <c r="H29" s="138"/>
      <c r="I29" s="163">
        <v>137.28</v>
      </c>
      <c r="J29" s="184"/>
      <c r="K29" s="167">
        <v>15.009600000000001</v>
      </c>
      <c r="L29" s="138"/>
      <c r="M29" s="174">
        <v>15.442</v>
      </c>
      <c r="N29" s="138"/>
      <c r="O29" s="174">
        <v>15.5046</v>
      </c>
      <c r="P29" s="184"/>
      <c r="Q29" s="154">
        <v>67.694400000000002</v>
      </c>
      <c r="R29" s="138"/>
      <c r="S29" s="163">
        <v>77.505600000000001</v>
      </c>
      <c r="T29" s="138"/>
      <c r="U29" s="163">
        <v>90.659300000000002</v>
      </c>
      <c r="V29" s="184"/>
      <c r="W29" s="154">
        <v>27.294</v>
      </c>
      <c r="X29" s="138"/>
      <c r="Y29" s="163">
        <v>31.988900000000001</v>
      </c>
      <c r="Z29" s="138"/>
      <c r="AA29" s="163">
        <v>36.781500000000001</v>
      </c>
      <c r="AB29" s="184"/>
      <c r="AC29" s="106">
        <v>1.7745</v>
      </c>
      <c r="AD29" s="105">
        <v>0.83750000000000002</v>
      </c>
      <c r="AE29" s="105">
        <v>0.72230000000000005</v>
      </c>
    </row>
    <row r="30" spans="1:31" ht="12.75" customHeight="1" x14ac:dyDescent="0.4">
      <c r="A30" s="49" t="s">
        <v>90</v>
      </c>
      <c r="B30" s="49"/>
      <c r="C30" s="49"/>
      <c r="D30" s="52"/>
      <c r="E30" s="155">
        <v>7.5023999999999997</v>
      </c>
      <c r="F30" s="139"/>
      <c r="G30" s="164">
        <v>54.036900000000003</v>
      </c>
      <c r="H30" s="139"/>
      <c r="I30" s="164">
        <v>67.167000000000002</v>
      </c>
      <c r="J30" s="185"/>
      <c r="K30" s="168">
        <v>1.5125</v>
      </c>
      <c r="L30" s="139"/>
      <c r="M30" s="175">
        <v>0.73799999999999999</v>
      </c>
      <c r="N30" s="139"/>
      <c r="O30" s="175">
        <v>0.45929999999999999</v>
      </c>
      <c r="P30" s="185"/>
      <c r="Q30" s="155">
        <v>2.5708000000000002</v>
      </c>
      <c r="R30" s="139"/>
      <c r="S30" s="164">
        <v>9.7822999999999993</v>
      </c>
      <c r="T30" s="139"/>
      <c r="U30" s="164">
        <v>14.361700000000001</v>
      </c>
      <c r="V30" s="185"/>
      <c r="W30" s="155">
        <v>1.4227000000000001</v>
      </c>
      <c r="X30" s="139"/>
      <c r="Y30" s="164">
        <v>5.1079999999999997</v>
      </c>
      <c r="Z30" s="139"/>
      <c r="AA30" s="164">
        <v>5.6939000000000002</v>
      </c>
      <c r="AB30" s="185"/>
      <c r="AC30" s="104">
        <v>0.84379999999999999</v>
      </c>
      <c r="AD30" s="103">
        <v>0.50970000000000004</v>
      </c>
      <c r="AE30" s="103">
        <v>0.35770000000000002</v>
      </c>
    </row>
    <row r="31" spans="1:31" ht="12.75" customHeight="1" x14ac:dyDescent="0.5">
      <c r="A31" s="50" t="s">
        <v>56</v>
      </c>
      <c r="B31" s="535"/>
      <c r="C31" s="535"/>
      <c r="D31" s="28"/>
      <c r="E31" s="156" t="s">
        <v>571</v>
      </c>
      <c r="F31" s="140"/>
      <c r="G31" s="165">
        <v>18.7</v>
      </c>
      <c r="H31" s="140"/>
      <c r="I31" s="165" t="s">
        <v>571</v>
      </c>
      <c r="J31" s="186"/>
      <c r="K31" s="169" t="s">
        <v>571</v>
      </c>
      <c r="L31" s="140"/>
      <c r="M31" s="176" t="s">
        <v>571</v>
      </c>
      <c r="N31" s="140"/>
      <c r="O31" s="176" t="s">
        <v>571</v>
      </c>
      <c r="P31" s="186"/>
      <c r="Q31" s="156" t="s">
        <v>571</v>
      </c>
      <c r="R31" s="140"/>
      <c r="S31" s="165">
        <v>5.56</v>
      </c>
      <c r="T31" s="140"/>
      <c r="U31" s="165">
        <v>4.68</v>
      </c>
      <c r="V31" s="186"/>
      <c r="W31" s="156" t="s">
        <v>571</v>
      </c>
      <c r="X31" s="140"/>
      <c r="Y31" s="165">
        <v>3.13</v>
      </c>
      <c r="Z31" s="140"/>
      <c r="AA31" s="165">
        <v>3.14</v>
      </c>
      <c r="AB31" s="186"/>
      <c r="AC31" s="101" t="s">
        <v>577</v>
      </c>
      <c r="AD31" s="102" t="s">
        <v>577</v>
      </c>
      <c r="AE31" s="102" t="s">
        <v>577</v>
      </c>
    </row>
    <row r="32" spans="1:31" ht="12.75" customHeight="1" thickBot="1" x14ac:dyDescent="0.45">
      <c r="A32" s="220" t="s">
        <v>91</v>
      </c>
      <c r="B32" s="553"/>
      <c r="C32" s="553"/>
      <c r="D32" s="216"/>
      <c r="E32" s="177">
        <v>56.205012316000001</v>
      </c>
      <c r="F32" s="151"/>
      <c r="G32" s="182">
        <v>20.599527827999999</v>
      </c>
      <c r="H32" s="151"/>
      <c r="I32" s="182">
        <v>14.264732488</v>
      </c>
      <c r="J32" s="187"/>
      <c r="K32" s="221">
        <v>15.743591326000001</v>
      </c>
      <c r="L32" s="151"/>
      <c r="M32" s="222">
        <v>7.5651436754999999</v>
      </c>
      <c r="N32" s="151"/>
      <c r="O32" s="222">
        <v>6.2446983995999998</v>
      </c>
      <c r="P32" s="187"/>
      <c r="Q32" s="177">
        <v>6.5777480211999997</v>
      </c>
      <c r="R32" s="151"/>
      <c r="S32" s="182">
        <v>6.1672825067000003</v>
      </c>
      <c r="T32" s="151"/>
      <c r="U32" s="182">
        <v>5.4957625801000001</v>
      </c>
      <c r="V32" s="187"/>
      <c r="W32" s="177">
        <v>8.9749827218</v>
      </c>
      <c r="X32" s="151"/>
      <c r="Y32" s="182">
        <v>8.4348855584999995</v>
      </c>
      <c r="Z32" s="151"/>
      <c r="AA32" s="182">
        <v>9.0929963779000005</v>
      </c>
      <c r="AB32" s="187"/>
      <c r="AC32" s="223" t="s">
        <v>577</v>
      </c>
      <c r="AD32" s="224" t="s">
        <v>577</v>
      </c>
      <c r="AE32" s="224" t="s">
        <v>577</v>
      </c>
    </row>
    <row r="33" spans="1:31" s="1" customFormat="1" x14ac:dyDescent="0.4">
      <c r="A33" s="6"/>
      <c r="B33" s="7"/>
      <c r="C33" s="7"/>
      <c r="D33" s="6"/>
      <c r="E33" s="158"/>
      <c r="F33" s="134"/>
      <c r="G33" s="158"/>
      <c r="H33" s="134"/>
      <c r="I33" s="158"/>
      <c r="J33" s="134"/>
      <c r="K33" s="170">
        <v>0.66842000000000001</v>
      </c>
      <c r="L33" s="142"/>
      <c r="M33" s="170">
        <v>0.62283999999999995</v>
      </c>
      <c r="N33" s="142"/>
      <c r="O33" s="170">
        <v>0.44897999999999999</v>
      </c>
      <c r="P33" s="142"/>
      <c r="Q33" s="171">
        <v>3.82694</v>
      </c>
      <c r="R33" s="65"/>
      <c r="S33" s="171">
        <v>3.2024599999999999</v>
      </c>
      <c r="T33" s="65"/>
      <c r="U33" s="171">
        <v>2.7566700000000002</v>
      </c>
      <c r="V33" s="65"/>
      <c r="W33" s="178">
        <v>3.0762900000000002</v>
      </c>
      <c r="X33" s="148"/>
      <c r="Y33" s="178">
        <v>2.2967</v>
      </c>
      <c r="Z33" s="148"/>
      <c r="AA33" s="178">
        <v>2.0331399999999999</v>
      </c>
      <c r="AB33" s="148"/>
      <c r="AC33" s="10"/>
      <c r="AD33" s="10"/>
      <c r="AE33" s="10"/>
    </row>
    <row r="34" spans="1:31" s="1" customFormat="1" x14ac:dyDescent="0.4">
      <c r="A34" s="9"/>
      <c r="B34" s="7"/>
      <c r="C34" s="7"/>
      <c r="D34" s="6"/>
      <c r="E34" s="61"/>
      <c r="F34" s="64"/>
      <c r="G34" s="61"/>
      <c r="H34" s="64"/>
      <c r="I34" s="61"/>
      <c r="J34" s="64"/>
      <c r="K34" s="171"/>
      <c r="L34" s="65"/>
      <c r="M34" s="171"/>
      <c r="N34" s="65"/>
      <c r="O34" s="171"/>
      <c r="P34" s="65"/>
      <c r="Q34" s="178"/>
      <c r="R34" s="148"/>
      <c r="S34" s="178"/>
      <c r="T34" s="148"/>
      <c r="U34" s="178"/>
      <c r="V34" s="148"/>
      <c r="W34" s="171"/>
      <c r="X34" s="65"/>
      <c r="Y34" s="171"/>
      <c r="Z34" s="65"/>
      <c r="AA34" s="171"/>
      <c r="AB34" s="65"/>
      <c r="AC34" s="3"/>
      <c r="AD34" s="3"/>
      <c r="AE34" s="3"/>
    </row>
    <row r="35" spans="1:31" s="1" customFormat="1" x14ac:dyDescent="0.4">
      <c r="A35" s="9"/>
      <c r="B35" s="7"/>
      <c r="C35" s="7"/>
      <c r="D35" s="6"/>
      <c r="E35" s="61"/>
      <c r="F35" s="64"/>
      <c r="G35" s="61"/>
      <c r="H35" s="64"/>
      <c r="I35" s="61"/>
      <c r="J35" s="64"/>
      <c r="K35" s="171"/>
      <c r="L35" s="65"/>
      <c r="M35" s="171"/>
      <c r="N35" s="65"/>
      <c r="O35" s="171"/>
      <c r="P35" s="65"/>
      <c r="Q35" s="179"/>
      <c r="R35" s="7"/>
      <c r="S35" s="179"/>
      <c r="T35" s="7"/>
      <c r="U35" s="179"/>
      <c r="V35" s="7"/>
      <c r="W35" s="171"/>
      <c r="X35" s="65"/>
      <c r="Y35" s="171"/>
      <c r="Z35" s="65"/>
      <c r="AA35" s="171"/>
      <c r="AB35" s="65"/>
      <c r="AC35" s="3"/>
      <c r="AD35" s="3"/>
      <c r="AE35" s="3"/>
    </row>
    <row r="36" spans="1:31" s="1" customFormat="1" x14ac:dyDescent="0.4">
      <c r="A36" s="9"/>
      <c r="B36" s="7"/>
      <c r="C36" s="7"/>
      <c r="D36" s="6"/>
      <c r="E36" s="61"/>
      <c r="F36" s="64"/>
      <c r="G36" s="61"/>
      <c r="H36" s="64"/>
      <c r="I36" s="61"/>
      <c r="J36" s="64"/>
      <c r="K36" s="171"/>
      <c r="L36" s="65"/>
      <c r="M36" s="171"/>
      <c r="N36" s="65"/>
      <c r="O36" s="171"/>
      <c r="P36" s="65"/>
      <c r="Q36" s="171"/>
      <c r="R36" s="65"/>
      <c r="S36" s="171"/>
      <c r="T36" s="65"/>
      <c r="U36" s="171"/>
      <c r="V36" s="65"/>
      <c r="W36" s="171"/>
      <c r="X36" s="65"/>
      <c r="Y36" s="171"/>
      <c r="Z36" s="65"/>
      <c r="AA36" s="171"/>
      <c r="AB36" s="65"/>
      <c r="AC36" s="3"/>
      <c r="AD36" s="3"/>
      <c r="AE36" s="3"/>
    </row>
    <row r="37" spans="1:31" s="1" customFormat="1" x14ac:dyDescent="0.4">
      <c r="A37" s="9"/>
      <c r="B37" s="7"/>
      <c r="C37" s="7"/>
      <c r="D37" s="6"/>
      <c r="E37" s="61"/>
      <c r="F37" s="64"/>
      <c r="G37" s="61"/>
      <c r="H37" s="64"/>
      <c r="I37" s="61"/>
      <c r="J37" s="64"/>
      <c r="K37" s="171"/>
      <c r="L37" s="65"/>
      <c r="M37" s="171"/>
      <c r="N37" s="65"/>
      <c r="O37" s="171"/>
      <c r="P37" s="65"/>
      <c r="Q37" s="171"/>
      <c r="R37" s="65"/>
      <c r="S37" s="171"/>
      <c r="T37" s="65"/>
      <c r="U37" s="171"/>
      <c r="V37" s="65"/>
      <c r="W37" s="171"/>
      <c r="X37" s="65"/>
      <c r="Y37" s="171"/>
      <c r="Z37" s="65"/>
      <c r="AA37" s="171"/>
      <c r="AB37" s="65"/>
      <c r="AC37" s="3"/>
      <c r="AD37" s="3"/>
      <c r="AE37" s="3"/>
    </row>
    <row r="38" spans="1:31" s="1" customFormat="1" x14ac:dyDescent="0.4">
      <c r="A38" s="9"/>
      <c r="B38" s="7"/>
      <c r="C38" s="7"/>
      <c r="D38" s="6"/>
      <c r="E38" s="61"/>
      <c r="F38" s="64"/>
      <c r="G38" s="61"/>
      <c r="H38" s="64"/>
      <c r="I38" s="61"/>
      <c r="J38" s="64"/>
      <c r="K38" s="171"/>
      <c r="L38" s="65"/>
      <c r="M38" s="171"/>
      <c r="N38" s="65"/>
      <c r="O38" s="171"/>
      <c r="P38" s="65"/>
      <c r="Q38" s="171"/>
      <c r="R38" s="65"/>
      <c r="S38" s="171"/>
      <c r="T38" s="65"/>
      <c r="U38" s="171"/>
      <c r="V38" s="65"/>
      <c r="W38" s="171"/>
      <c r="X38" s="65"/>
      <c r="Y38" s="171"/>
      <c r="Z38" s="65"/>
      <c r="AA38" s="171"/>
      <c r="AB38" s="65"/>
      <c r="AC38" s="3"/>
      <c r="AD38" s="3"/>
      <c r="AE38" s="3"/>
    </row>
    <row r="39" spans="1:31" s="1" customFormat="1" x14ac:dyDescent="0.4">
      <c r="A39" s="9"/>
      <c r="B39" s="7"/>
      <c r="C39" s="7"/>
      <c r="D39" s="6"/>
      <c r="E39" s="61"/>
      <c r="F39" s="64"/>
      <c r="G39" s="61"/>
      <c r="H39" s="64"/>
      <c r="I39" s="61"/>
      <c r="J39" s="64"/>
      <c r="K39" s="171"/>
      <c r="L39" s="65"/>
      <c r="M39" s="171"/>
      <c r="N39" s="65"/>
      <c r="O39" s="171"/>
      <c r="P39" s="65"/>
      <c r="Q39" s="171"/>
      <c r="R39" s="65"/>
      <c r="S39" s="171"/>
      <c r="T39" s="65"/>
      <c r="U39" s="171"/>
      <c r="V39" s="65"/>
      <c r="W39" s="171"/>
      <c r="X39" s="65"/>
      <c r="Y39" s="171"/>
      <c r="Z39" s="65"/>
      <c r="AA39" s="171"/>
      <c r="AB39" s="65"/>
      <c r="AC39" s="3"/>
      <c r="AD39" s="3"/>
      <c r="AE39" s="3"/>
    </row>
    <row r="40" spans="1:31" s="1" customFormat="1" x14ac:dyDescent="0.4">
      <c r="A40" s="9"/>
      <c r="B40" s="7"/>
      <c r="C40" s="7"/>
      <c r="D40" s="6"/>
      <c r="E40" s="61"/>
      <c r="F40" s="64"/>
      <c r="G40" s="61"/>
      <c r="H40" s="64"/>
      <c r="I40" s="61"/>
      <c r="J40" s="64"/>
      <c r="K40" s="171"/>
      <c r="L40" s="65"/>
      <c r="M40" s="171"/>
      <c r="N40" s="65"/>
      <c r="O40" s="171"/>
      <c r="P40" s="65"/>
      <c r="Q40" s="171"/>
      <c r="R40" s="65"/>
      <c r="S40" s="171"/>
      <c r="T40" s="65"/>
      <c r="U40" s="171"/>
      <c r="V40" s="65"/>
      <c r="W40" s="171"/>
      <c r="X40" s="65"/>
      <c r="Y40" s="171"/>
      <c r="Z40" s="65"/>
      <c r="AA40" s="171"/>
      <c r="AB40" s="65"/>
      <c r="AC40" s="3"/>
      <c r="AD40" s="3"/>
      <c r="AE40" s="3"/>
    </row>
    <row r="41" spans="1:31" s="1" customFormat="1" x14ac:dyDescent="0.4">
      <c r="A41" s="8"/>
      <c r="B41" s="7"/>
      <c r="C41" s="7"/>
      <c r="D41" s="6"/>
      <c r="E41" s="159"/>
      <c r="F41" s="135"/>
      <c r="G41" s="159"/>
      <c r="H41" s="135"/>
      <c r="I41" s="159"/>
      <c r="J41" s="135"/>
      <c r="K41" s="172"/>
      <c r="L41" s="143"/>
      <c r="M41" s="172"/>
      <c r="N41" s="143"/>
      <c r="O41" s="172"/>
      <c r="P41" s="143"/>
      <c r="Q41" s="172"/>
      <c r="R41" s="143"/>
      <c r="S41" s="172"/>
      <c r="T41" s="143"/>
      <c r="U41" s="172"/>
      <c r="V41" s="143"/>
      <c r="W41" s="172"/>
      <c r="X41" s="143"/>
      <c r="Y41" s="172"/>
      <c r="Z41" s="143"/>
      <c r="AA41" s="172"/>
      <c r="AB41" s="143"/>
      <c r="AC41" s="3"/>
      <c r="AD41" s="3"/>
      <c r="AE41" s="3"/>
    </row>
    <row r="42" spans="1:31" x14ac:dyDescent="0.4">
      <c r="A42" s="9"/>
      <c r="B42" s="7"/>
      <c r="C42" s="7"/>
      <c r="D42" s="6"/>
      <c r="E42" s="61"/>
      <c r="F42" s="64"/>
      <c r="G42" s="61"/>
      <c r="H42" s="64"/>
      <c r="I42" s="61"/>
      <c r="J42" s="64"/>
      <c r="W42" s="171"/>
      <c r="X42" s="65"/>
      <c r="Y42" s="171"/>
      <c r="Z42" s="65"/>
      <c r="AA42" s="171"/>
      <c r="AB42" s="65"/>
      <c r="AC42" s="3"/>
      <c r="AD42" s="3"/>
      <c r="AE42" s="3"/>
    </row>
    <row r="43" spans="1:31" ht="15" x14ac:dyDescent="0.4">
      <c r="A43" s="4"/>
      <c r="B43" s="7"/>
      <c r="C43" s="7"/>
      <c r="D43" s="6"/>
      <c r="E43" s="160"/>
      <c r="F43" s="136"/>
      <c r="G43" s="160"/>
      <c r="H43" s="136"/>
      <c r="I43" s="160"/>
      <c r="J43" s="136"/>
      <c r="K43" s="173"/>
      <c r="L43" s="144"/>
      <c r="M43" s="173"/>
      <c r="N43" s="144"/>
      <c r="O43" s="173"/>
      <c r="P43" s="144"/>
      <c r="Q43" s="173"/>
      <c r="R43" s="144"/>
      <c r="S43" s="173"/>
      <c r="T43" s="144"/>
      <c r="U43" s="173"/>
      <c r="V43" s="144"/>
    </row>
    <row r="44" spans="1:31" x14ac:dyDescent="0.4">
      <c r="B44" s="71"/>
      <c r="C44" s="71"/>
      <c r="D44" s="19"/>
    </row>
  </sheetData>
  <sortState xmlns:xlrd2="http://schemas.microsoft.com/office/spreadsheetml/2017/richdata2" ref="A5:AE28">
    <sortCondition descending="1" ref="E5:E28"/>
  </sortState>
  <mergeCells count="18">
    <mergeCell ref="AA3:AB3"/>
    <mergeCell ref="E3:F3"/>
    <mergeCell ref="G3:H3"/>
    <mergeCell ref="I3:J3"/>
    <mergeCell ref="K3:L3"/>
    <mergeCell ref="M3:N3"/>
    <mergeCell ref="O3:P3"/>
    <mergeCell ref="Q3:R3"/>
    <mergeCell ref="S3:T3"/>
    <mergeCell ref="U3:V3"/>
    <mergeCell ref="W3:X3"/>
    <mergeCell ref="Y3:Z3"/>
    <mergeCell ref="A1:AE1"/>
    <mergeCell ref="E2:J2"/>
    <mergeCell ref="K2:P2"/>
    <mergeCell ref="Q2:V2"/>
    <mergeCell ref="W2:AB2"/>
    <mergeCell ref="AC2:AE2"/>
  </mergeCells>
  <conditionalFormatting sqref="AB5:AB28">
    <cfRule type="containsText" priority="4" stopIfTrue="1" operator="containsText" text="AA">
      <formula>NOT(ISERROR(SEARCH("AA",AB5)))</formula>
    </cfRule>
    <cfRule type="containsText" dxfId="298" priority="5" stopIfTrue="1" operator="containsText" text="A">
      <formula>NOT(ISERROR(SEARCH("A",AB5)))</formula>
    </cfRule>
  </conditionalFormatting>
  <conditionalFormatting sqref="AC5:AE28">
    <cfRule type="aboveAverage" dxfId="297" priority="28" stopIfTrue="1"/>
  </conditionalFormatting>
  <conditionalFormatting sqref="F5:F28">
    <cfRule type="containsText" priority="26" stopIfTrue="1" operator="containsText" text="AA">
      <formula>NOT(ISERROR(SEARCH("AA",F5)))</formula>
    </cfRule>
    <cfRule type="containsText" dxfId="296" priority="27" stopIfTrue="1" operator="containsText" text="A">
      <formula>NOT(ISERROR(SEARCH("A",F5)))</formula>
    </cfRule>
  </conditionalFormatting>
  <conditionalFormatting sqref="H5:H28">
    <cfRule type="containsText" priority="24" stopIfTrue="1" operator="containsText" text="AA">
      <formula>NOT(ISERROR(SEARCH("AA",H5)))</formula>
    </cfRule>
    <cfRule type="containsText" dxfId="295" priority="25" stopIfTrue="1" operator="containsText" text="A">
      <formula>NOT(ISERROR(SEARCH("A",H5)))</formula>
    </cfRule>
  </conditionalFormatting>
  <conditionalFormatting sqref="J5:J28">
    <cfRule type="containsText" priority="22" stopIfTrue="1" operator="containsText" text="AA">
      <formula>NOT(ISERROR(SEARCH("AA",J5)))</formula>
    </cfRule>
    <cfRule type="containsText" dxfId="294" priority="23" stopIfTrue="1" operator="containsText" text="A">
      <formula>NOT(ISERROR(SEARCH("A",J5)))</formula>
    </cfRule>
  </conditionalFormatting>
  <conditionalFormatting sqref="L5:L28">
    <cfRule type="containsText" priority="20" stopIfTrue="1" operator="containsText" text="AA">
      <formula>NOT(ISERROR(SEARCH("AA",L5)))</formula>
    </cfRule>
    <cfRule type="containsText" dxfId="293" priority="21" stopIfTrue="1" operator="containsText" text="A">
      <formula>NOT(ISERROR(SEARCH("A",L5)))</formula>
    </cfRule>
  </conditionalFormatting>
  <conditionalFormatting sqref="N5:N28">
    <cfRule type="containsText" priority="18" stopIfTrue="1" operator="containsText" text="AA">
      <formula>NOT(ISERROR(SEARCH("AA",N5)))</formula>
    </cfRule>
    <cfRule type="containsText" dxfId="292" priority="19" stopIfTrue="1" operator="containsText" text="A">
      <formula>NOT(ISERROR(SEARCH("A",N5)))</formula>
    </cfRule>
  </conditionalFormatting>
  <conditionalFormatting sqref="P5:P28">
    <cfRule type="containsText" priority="16" stopIfTrue="1" operator="containsText" text="AA">
      <formula>NOT(ISERROR(SEARCH("AA",P5)))</formula>
    </cfRule>
    <cfRule type="containsText" dxfId="291" priority="17" stopIfTrue="1" operator="containsText" text="A">
      <formula>NOT(ISERROR(SEARCH("A",P5)))</formula>
    </cfRule>
  </conditionalFormatting>
  <conditionalFormatting sqref="R5:R28">
    <cfRule type="containsText" priority="14" stopIfTrue="1" operator="containsText" text="AA">
      <formula>NOT(ISERROR(SEARCH("AA",R5)))</formula>
    </cfRule>
    <cfRule type="containsText" dxfId="290" priority="15" stopIfTrue="1" operator="containsText" text="A">
      <formula>NOT(ISERROR(SEARCH("A",R5)))</formula>
    </cfRule>
  </conditionalFormatting>
  <conditionalFormatting sqref="T5:T28">
    <cfRule type="containsText" priority="12" stopIfTrue="1" operator="containsText" text="AA">
      <formula>NOT(ISERROR(SEARCH("AA",T5)))</formula>
    </cfRule>
    <cfRule type="containsText" dxfId="289" priority="13" stopIfTrue="1" operator="containsText" text="A">
      <formula>NOT(ISERROR(SEARCH("A",T5)))</formula>
    </cfRule>
  </conditionalFormatting>
  <conditionalFormatting sqref="V5:V28">
    <cfRule type="containsText" priority="10" stopIfTrue="1" operator="containsText" text="AA">
      <formula>NOT(ISERROR(SEARCH("AA",V5)))</formula>
    </cfRule>
    <cfRule type="containsText" dxfId="288" priority="11" stopIfTrue="1" operator="containsText" text="A">
      <formula>NOT(ISERROR(SEARCH("A",V5)))</formula>
    </cfRule>
  </conditionalFormatting>
  <conditionalFormatting sqref="X5:X28">
    <cfRule type="containsText" priority="8" stopIfTrue="1" operator="containsText" text="AA">
      <formula>NOT(ISERROR(SEARCH("AA",X5)))</formula>
    </cfRule>
    <cfRule type="containsText" dxfId="287" priority="9" stopIfTrue="1" operator="containsText" text="A">
      <formula>NOT(ISERROR(SEARCH("A",X5)))</formula>
    </cfRule>
  </conditionalFormatting>
  <conditionalFormatting sqref="Z5:Z28">
    <cfRule type="containsText" priority="6" stopIfTrue="1" operator="containsText" text="AA">
      <formula>NOT(ISERROR(SEARCH("AA",Z5)))</formula>
    </cfRule>
    <cfRule type="containsText" dxfId="286" priority="7" stopIfTrue="1" operator="containsText" text="A">
      <formula>NOT(ISERROR(SEARCH("A",Z5)))</formula>
    </cfRule>
  </conditionalFormatting>
  <conditionalFormatting sqref="E5:AE28">
    <cfRule type="expression" dxfId="285" priority="1155">
      <formula>MOD(ROW(),2)=0</formula>
    </cfRule>
  </conditionalFormatting>
  <conditionalFormatting sqref="D5:D28">
    <cfRule type="expression" dxfId="284" priority="2">
      <formula>MOD(ROW(),2)=0</formula>
    </cfRule>
  </conditionalFormatting>
  <conditionalFormatting sqref="A5:C28">
    <cfRule type="expression" dxfId="283" priority="1">
      <formula>MOD(ROW(),2)=0</formula>
    </cfRule>
  </conditionalFormatting>
  <conditionalFormatting sqref="W5:W28">
    <cfRule type="aboveAverage" dxfId="282" priority="41" stopIfTrue="1"/>
  </conditionalFormatting>
  <conditionalFormatting sqref="Y5:Y28">
    <cfRule type="aboveAverage" dxfId="281" priority="1144" stopIfTrue="1"/>
  </conditionalFormatting>
  <conditionalFormatting sqref="AA5:AA28">
    <cfRule type="aboveAverage" dxfId="280" priority="1145" stopIfTrue="1"/>
  </conditionalFormatting>
  <conditionalFormatting sqref="Q5:Q28">
    <cfRule type="aboveAverage" dxfId="279" priority="1146" stopIfTrue="1"/>
  </conditionalFormatting>
  <conditionalFormatting sqref="S5:S28">
    <cfRule type="aboveAverage" dxfId="278" priority="1147" stopIfTrue="1"/>
  </conditionalFormatting>
  <conditionalFormatting sqref="U5:U28">
    <cfRule type="aboveAverage" dxfId="277" priority="1148" stopIfTrue="1"/>
  </conditionalFormatting>
  <conditionalFormatting sqref="K5:K28">
    <cfRule type="aboveAverage" dxfId="276" priority="1149" stopIfTrue="1"/>
  </conditionalFormatting>
  <conditionalFormatting sqref="M5:M28">
    <cfRule type="aboveAverage" dxfId="275" priority="1150" stopIfTrue="1"/>
  </conditionalFormatting>
  <conditionalFormatting sqref="O5:O28">
    <cfRule type="aboveAverage" dxfId="274" priority="1151" stopIfTrue="1"/>
  </conditionalFormatting>
  <conditionalFormatting sqref="E5:E28">
    <cfRule type="aboveAverage" dxfId="273" priority="1152" stopIfTrue="1"/>
  </conditionalFormatting>
  <conditionalFormatting sqref="G5:G28">
    <cfRule type="aboveAverage" dxfId="272" priority="1153" stopIfTrue="1"/>
  </conditionalFormatting>
  <conditionalFormatting sqref="I5:I28">
    <cfRule type="aboveAverage" dxfId="271" priority="1154" stopIfTrue="1"/>
  </conditionalFormatting>
  <pageMargins left="0.5" right="0.5" top="0.5" bottom="0.5" header="0.3" footer="0.3"/>
  <pageSetup paperSize="5" scale="89"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6" tint="0.59999389629810485"/>
    <pageSetUpPr fitToPage="1"/>
  </sheetPr>
  <dimension ref="A1:AE34"/>
  <sheetViews>
    <sheetView zoomScaleNormal="100" workbookViewId="0">
      <pane ySplit="4" topLeftCell="A5" activePane="bottomLeft" state="frozen"/>
      <selection activeCell="W24" sqref="W24"/>
      <selection pane="bottomLeft" activeCell="A19" sqref="A5:XFD19"/>
    </sheetView>
  </sheetViews>
  <sheetFormatPr defaultRowHeight="13.15" x14ac:dyDescent="0.4"/>
  <cols>
    <col min="1" max="1" width="25.59765625" customWidth="1"/>
    <col min="2" max="3" width="10.59765625" style="65" customWidth="1"/>
    <col min="4" max="4" width="9.796875" style="1" hidden="1" customWidth="1"/>
    <col min="5" max="5" width="5.19921875" style="161" customWidth="1"/>
    <col min="6" max="6" width="5.19921875" style="11" customWidth="1"/>
    <col min="7" max="7" width="5.19921875" style="161" customWidth="1"/>
    <col min="8" max="8" width="5.19921875" style="11" customWidth="1"/>
    <col min="9" max="9" width="5.19921875" style="161" customWidth="1"/>
    <col min="10" max="10" width="5.19921875" style="11" customWidth="1"/>
    <col min="11" max="11" width="5.19921875" style="171" customWidth="1"/>
    <col min="12" max="12" width="5.19921875" style="65" customWidth="1"/>
    <col min="13" max="13" width="5.19921875" style="171" customWidth="1"/>
    <col min="14" max="14" width="5.19921875" style="65" customWidth="1"/>
    <col min="15" max="15" width="5.19921875" style="171" customWidth="1"/>
    <col min="16" max="16" width="5.19921875" style="65" customWidth="1"/>
    <col min="17" max="17" width="5.19921875" style="171" customWidth="1"/>
    <col min="18" max="18" width="5.19921875" style="65" customWidth="1"/>
    <col min="19" max="19" width="5.19921875" style="171" customWidth="1"/>
    <col min="20" max="20" width="5.19921875" style="65" customWidth="1"/>
    <col min="21" max="21" width="5.19921875" style="171" customWidth="1"/>
    <col min="22" max="22" width="5.19921875" style="65" customWidth="1"/>
    <col min="23" max="23" width="5.19921875" style="183" customWidth="1"/>
    <col min="24" max="24" width="5.19921875" style="152" customWidth="1"/>
    <col min="25" max="25" width="5.19921875" style="183" customWidth="1"/>
    <col min="26" max="26" width="5.19921875" style="152" customWidth="1"/>
    <col min="27" max="27" width="5.19921875" style="183" customWidth="1"/>
    <col min="28" max="28" width="5.19921875" style="152" customWidth="1"/>
    <col min="29" max="31" width="5.19921875" style="2" customWidth="1"/>
  </cols>
  <sheetData>
    <row r="1" spans="1:31" ht="30" customHeight="1" thickBot="1" x14ac:dyDescent="0.45">
      <c r="A1" s="709" t="s">
        <v>562</v>
      </c>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row>
    <row r="2" spans="1:31" ht="40.049999999999997" customHeight="1" x14ac:dyDescent="0.4">
      <c r="A2" s="30" t="s">
        <v>630</v>
      </c>
      <c r="B2" s="532" t="s">
        <v>626</v>
      </c>
      <c r="C2" s="532" t="s">
        <v>627</v>
      </c>
      <c r="D2" s="29"/>
      <c r="E2" s="712" t="s">
        <v>62</v>
      </c>
      <c r="F2" s="713"/>
      <c r="G2" s="713"/>
      <c r="H2" s="713"/>
      <c r="I2" s="713"/>
      <c r="J2" s="714"/>
      <c r="K2" s="712" t="s">
        <v>63</v>
      </c>
      <c r="L2" s="713"/>
      <c r="M2" s="713"/>
      <c r="N2" s="713"/>
      <c r="O2" s="713"/>
      <c r="P2" s="714"/>
      <c r="Q2" s="712" t="s">
        <v>64</v>
      </c>
      <c r="R2" s="713"/>
      <c r="S2" s="713"/>
      <c r="T2" s="713"/>
      <c r="U2" s="713"/>
      <c r="V2" s="714"/>
      <c r="W2" s="712" t="s">
        <v>65</v>
      </c>
      <c r="X2" s="713"/>
      <c r="Y2" s="713"/>
      <c r="Z2" s="713"/>
      <c r="AA2" s="713"/>
      <c r="AB2" s="714"/>
      <c r="AC2" s="710" t="s">
        <v>97</v>
      </c>
      <c r="AD2" s="711"/>
      <c r="AE2" s="711"/>
    </row>
    <row r="3" spans="1:31" ht="20.2" customHeight="1" x14ac:dyDescent="0.4">
      <c r="A3" s="82"/>
      <c r="B3" s="539"/>
      <c r="C3" s="539"/>
      <c r="D3" s="81"/>
      <c r="E3" s="718" t="s">
        <v>94</v>
      </c>
      <c r="F3" s="716"/>
      <c r="G3" s="716" t="s">
        <v>95</v>
      </c>
      <c r="H3" s="716"/>
      <c r="I3" s="716" t="s">
        <v>96</v>
      </c>
      <c r="J3" s="717"/>
      <c r="K3" s="716" t="s">
        <v>94</v>
      </c>
      <c r="L3" s="716"/>
      <c r="M3" s="716" t="s">
        <v>95</v>
      </c>
      <c r="N3" s="716"/>
      <c r="O3" s="716" t="s">
        <v>96</v>
      </c>
      <c r="P3" s="716"/>
      <c r="Q3" s="718" t="s">
        <v>94</v>
      </c>
      <c r="R3" s="716"/>
      <c r="S3" s="716" t="s">
        <v>95</v>
      </c>
      <c r="T3" s="716"/>
      <c r="U3" s="716" t="s">
        <v>96</v>
      </c>
      <c r="V3" s="717"/>
      <c r="W3" s="716" t="s">
        <v>94</v>
      </c>
      <c r="X3" s="716"/>
      <c r="Y3" s="716" t="s">
        <v>95</v>
      </c>
      <c r="Z3" s="716"/>
      <c r="AA3" s="716" t="s">
        <v>96</v>
      </c>
      <c r="AB3" s="716"/>
      <c r="AC3" s="95" t="s">
        <v>94</v>
      </c>
      <c r="AD3" s="88" t="s">
        <v>95</v>
      </c>
      <c r="AE3" s="88" t="s">
        <v>96</v>
      </c>
    </row>
    <row r="4" spans="1:31" ht="40.049999999999997" hidden="1" customHeight="1" x14ac:dyDescent="0.4">
      <c r="A4" s="82" t="s">
        <v>51</v>
      </c>
      <c r="B4" s="539" t="s">
        <v>92</v>
      </c>
      <c r="C4" s="539" t="s">
        <v>93</v>
      </c>
      <c r="D4" s="81"/>
      <c r="E4" s="194" t="s">
        <v>105</v>
      </c>
      <c r="F4" s="197" t="s">
        <v>108</v>
      </c>
      <c r="G4" s="193" t="s">
        <v>106</v>
      </c>
      <c r="H4" s="197" t="s">
        <v>109</v>
      </c>
      <c r="I4" s="193" t="s">
        <v>107</v>
      </c>
      <c r="J4" s="201" t="s">
        <v>110</v>
      </c>
      <c r="K4" s="193" t="s">
        <v>178</v>
      </c>
      <c r="L4" s="197" t="s">
        <v>179</v>
      </c>
      <c r="M4" s="193" t="s">
        <v>180</v>
      </c>
      <c r="N4" s="197" t="s">
        <v>181</v>
      </c>
      <c r="O4" s="193" t="s">
        <v>182</v>
      </c>
      <c r="P4" s="197" t="s">
        <v>183</v>
      </c>
      <c r="Q4" s="194" t="s">
        <v>111</v>
      </c>
      <c r="R4" s="197" t="s">
        <v>112</v>
      </c>
      <c r="S4" s="193" t="s">
        <v>113</v>
      </c>
      <c r="T4" s="197" t="s">
        <v>114</v>
      </c>
      <c r="U4" s="193" t="s">
        <v>115</v>
      </c>
      <c r="V4" s="201" t="s">
        <v>116</v>
      </c>
      <c r="W4" s="193" t="s">
        <v>117</v>
      </c>
      <c r="X4" s="197" t="s">
        <v>118</v>
      </c>
      <c r="Y4" s="193" t="s">
        <v>119</v>
      </c>
      <c r="Z4" s="197" t="s">
        <v>120</v>
      </c>
      <c r="AA4" s="193" t="s">
        <v>121</v>
      </c>
      <c r="AB4" s="197" t="s">
        <v>122</v>
      </c>
      <c r="AC4" s="95" t="s">
        <v>123</v>
      </c>
      <c r="AD4" s="88" t="s">
        <v>124</v>
      </c>
      <c r="AE4" s="88" t="s">
        <v>125</v>
      </c>
    </row>
    <row r="5" spans="1:31" ht="12.75" x14ac:dyDescent="0.35">
      <c r="A5" s="83" t="str">
        <f t="shared" ref="A5:A19" si="0">VLOOKUP(D5,VL_2020,2,FALSE)</f>
        <v>AgriGold A647-79 VT2Pro</v>
      </c>
      <c r="B5" s="527" t="str">
        <f t="shared" ref="B5:B19" si="1">VLOOKUP(D5,VL_2020,3,FALSE)</f>
        <v>RR</v>
      </c>
      <c r="C5" s="527" t="str">
        <f t="shared" ref="C5:C19" si="2">VLOOKUP(D5,VL_2020,4,FALSE)</f>
        <v>VT2P</v>
      </c>
      <c r="D5" s="584" t="s">
        <v>539</v>
      </c>
      <c r="E5" s="273">
        <v>23.078700000000001</v>
      </c>
      <c r="F5" s="274" t="s">
        <v>103</v>
      </c>
      <c r="G5" s="275"/>
      <c r="H5" s="274"/>
      <c r="I5" s="275"/>
      <c r="J5" s="274"/>
      <c r="K5" s="296">
        <v>16.346699999999998</v>
      </c>
      <c r="L5" s="274" t="s">
        <v>329</v>
      </c>
      <c r="M5" s="299"/>
      <c r="N5" s="274"/>
      <c r="O5" s="299"/>
      <c r="P5" s="274"/>
      <c r="Q5" s="273">
        <v>65.777799999999999</v>
      </c>
      <c r="R5" s="274" t="s">
        <v>103</v>
      </c>
      <c r="S5" s="275"/>
      <c r="T5" s="274"/>
      <c r="U5" s="275"/>
      <c r="V5" s="274"/>
      <c r="W5" s="273">
        <v>25.333300000000001</v>
      </c>
      <c r="X5" s="274" t="s">
        <v>329</v>
      </c>
      <c r="Y5" s="275"/>
      <c r="Z5" s="274"/>
      <c r="AA5" s="275"/>
      <c r="AB5" s="274"/>
      <c r="AC5" s="276">
        <v>1.7470760234</v>
      </c>
      <c r="AD5" s="277"/>
      <c r="AE5" s="277"/>
    </row>
    <row r="6" spans="1:31" ht="12.75" x14ac:dyDescent="0.35">
      <c r="A6" s="513" t="str">
        <f t="shared" si="0"/>
        <v xml:space="preserve">Dekalb DKC68-69**** </v>
      </c>
      <c r="B6" s="528" t="str">
        <f t="shared" si="1"/>
        <v>RR</v>
      </c>
      <c r="C6" s="528" t="str">
        <f t="shared" si="2"/>
        <v>VT2P</v>
      </c>
      <c r="D6" s="280" t="s">
        <v>215</v>
      </c>
      <c r="E6" s="125">
        <v>21.431899999999999</v>
      </c>
      <c r="F6" s="126" t="s">
        <v>103</v>
      </c>
      <c r="G6" s="128">
        <v>76.495000000000005</v>
      </c>
      <c r="H6" s="126" t="s">
        <v>103</v>
      </c>
      <c r="I6" s="128">
        <v>140.47999999999999</v>
      </c>
      <c r="J6" s="126" t="s">
        <v>103</v>
      </c>
      <c r="K6" s="302">
        <v>18.649999999999999</v>
      </c>
      <c r="L6" s="126" t="s">
        <v>103</v>
      </c>
      <c r="M6" s="307">
        <v>17.658300000000001</v>
      </c>
      <c r="N6" s="126" t="s">
        <v>103</v>
      </c>
      <c r="O6" s="307">
        <v>17.256699999999999</v>
      </c>
      <c r="P6" s="126" t="s">
        <v>103</v>
      </c>
      <c r="Q6" s="125">
        <v>59.555599999999998</v>
      </c>
      <c r="R6" s="126" t="s">
        <v>103</v>
      </c>
      <c r="S6" s="128">
        <v>73.888900000000007</v>
      </c>
      <c r="T6" s="126" t="s">
        <v>341</v>
      </c>
      <c r="U6" s="128">
        <v>89.370400000000004</v>
      </c>
      <c r="V6" s="126" t="s">
        <v>103</v>
      </c>
      <c r="W6" s="125">
        <v>22.222200000000001</v>
      </c>
      <c r="X6" s="126" t="s">
        <v>14</v>
      </c>
      <c r="Y6" s="128">
        <v>30.333300000000001</v>
      </c>
      <c r="Z6" s="126" t="s">
        <v>339</v>
      </c>
      <c r="AA6" s="128">
        <v>35.8889</v>
      </c>
      <c r="AB6" s="126" t="s">
        <v>103</v>
      </c>
      <c r="AC6" s="62">
        <v>0.6538461538</v>
      </c>
      <c r="AD6" s="46">
        <v>0.3269230769</v>
      </c>
      <c r="AE6" s="46">
        <v>0.21794871790000001</v>
      </c>
    </row>
    <row r="7" spans="1:31" ht="12.75" x14ac:dyDescent="0.35">
      <c r="A7" s="47" t="str">
        <f t="shared" si="0"/>
        <v>Revere 1898 TC</v>
      </c>
      <c r="B7" s="529" t="str">
        <f t="shared" si="1"/>
        <v>RR</v>
      </c>
      <c r="C7" s="529" t="str">
        <f t="shared" si="2"/>
        <v>TRE</v>
      </c>
      <c r="D7" s="280" t="s">
        <v>220</v>
      </c>
      <c r="E7" s="281">
        <v>16.830300000000001</v>
      </c>
      <c r="F7" s="282" t="s">
        <v>103</v>
      </c>
      <c r="G7" s="283">
        <v>77.747600000000006</v>
      </c>
      <c r="H7" s="282" t="s">
        <v>103</v>
      </c>
      <c r="I7" s="283">
        <v>142.44</v>
      </c>
      <c r="J7" s="282" t="s">
        <v>103</v>
      </c>
      <c r="K7" s="298">
        <v>16.3567</v>
      </c>
      <c r="L7" s="282" t="s">
        <v>329</v>
      </c>
      <c r="M7" s="301">
        <v>16.100000000000001</v>
      </c>
      <c r="N7" s="282" t="s">
        <v>177</v>
      </c>
      <c r="O7" s="301">
        <v>15.931100000000001</v>
      </c>
      <c r="P7" s="282" t="s">
        <v>177</v>
      </c>
      <c r="Q7" s="281">
        <v>65.111099999999993</v>
      </c>
      <c r="R7" s="282" t="s">
        <v>103</v>
      </c>
      <c r="S7" s="283">
        <v>76.333299999999994</v>
      </c>
      <c r="T7" s="282" t="s">
        <v>339</v>
      </c>
      <c r="U7" s="283">
        <v>89.444400000000002</v>
      </c>
      <c r="V7" s="282" t="s">
        <v>103</v>
      </c>
      <c r="W7" s="281">
        <v>26</v>
      </c>
      <c r="X7" s="282" t="s">
        <v>328</v>
      </c>
      <c r="Y7" s="283">
        <v>32.722200000000001</v>
      </c>
      <c r="Z7" s="282" t="s">
        <v>104</v>
      </c>
      <c r="AA7" s="283">
        <v>36.481499999999997</v>
      </c>
      <c r="AB7" s="282" t="s">
        <v>103</v>
      </c>
      <c r="AC7" s="285">
        <v>2.4685737942000001</v>
      </c>
      <c r="AD7" s="286">
        <v>1.2342868971000001</v>
      </c>
      <c r="AE7" s="286">
        <v>0.935091377</v>
      </c>
    </row>
    <row r="8" spans="1:31" ht="12.75" x14ac:dyDescent="0.35">
      <c r="A8" s="47" t="str">
        <f t="shared" si="0"/>
        <v xml:space="preserve">Dekalb DKC69-99* </v>
      </c>
      <c r="B8" s="529" t="str">
        <f t="shared" si="1"/>
        <v>RR</v>
      </c>
      <c r="C8" s="529" t="str">
        <f t="shared" si="2"/>
        <v>TRE</v>
      </c>
      <c r="D8" s="48" t="s">
        <v>320</v>
      </c>
      <c r="E8" s="125">
        <v>15.680199999999999</v>
      </c>
      <c r="F8" s="126" t="s">
        <v>103</v>
      </c>
      <c r="G8" s="128">
        <v>74.807699999999997</v>
      </c>
      <c r="H8" s="126" t="s">
        <v>103</v>
      </c>
      <c r="I8" s="128"/>
      <c r="J8" s="126"/>
      <c r="K8" s="302">
        <v>16.296700000000001</v>
      </c>
      <c r="L8" s="126" t="s">
        <v>329</v>
      </c>
      <c r="M8" s="307">
        <v>16.346</v>
      </c>
      <c r="N8" s="126" t="s">
        <v>104</v>
      </c>
      <c r="O8" s="307"/>
      <c r="P8" s="126"/>
      <c r="Q8" s="125">
        <v>66.888900000000007</v>
      </c>
      <c r="R8" s="126" t="s">
        <v>103</v>
      </c>
      <c r="S8" s="128">
        <v>76.055599999999998</v>
      </c>
      <c r="T8" s="126" t="s">
        <v>339</v>
      </c>
      <c r="U8" s="128"/>
      <c r="V8" s="126"/>
      <c r="W8" s="125">
        <v>25.1111</v>
      </c>
      <c r="X8" s="126" t="s">
        <v>329</v>
      </c>
      <c r="Y8" s="128">
        <v>33.666699999999999</v>
      </c>
      <c r="Z8" s="126" t="s">
        <v>103</v>
      </c>
      <c r="AA8" s="128"/>
      <c r="AB8" s="126"/>
      <c r="AC8" s="62">
        <v>2.0024420024</v>
      </c>
      <c r="AD8" s="46">
        <v>1.0012210012</v>
      </c>
      <c r="AE8" s="46"/>
    </row>
    <row r="9" spans="1:31" ht="12.75" x14ac:dyDescent="0.35">
      <c r="A9" s="280" t="str">
        <f t="shared" si="0"/>
        <v>Progeny 2118 VT2P</v>
      </c>
      <c r="B9" s="530" t="str">
        <f t="shared" si="1"/>
        <v>RR</v>
      </c>
      <c r="C9" s="530" t="str">
        <f t="shared" si="2"/>
        <v>VT2P</v>
      </c>
      <c r="D9" s="280" t="s">
        <v>322</v>
      </c>
      <c r="E9" s="125">
        <v>14.667999999999999</v>
      </c>
      <c r="F9" s="126" t="s">
        <v>103</v>
      </c>
      <c r="G9" s="128">
        <v>67.007199999999997</v>
      </c>
      <c r="H9" s="126" t="s">
        <v>103</v>
      </c>
      <c r="I9" s="128"/>
      <c r="J9" s="126"/>
      <c r="K9" s="302">
        <v>15.5733</v>
      </c>
      <c r="L9" s="126" t="s">
        <v>340</v>
      </c>
      <c r="M9" s="307">
        <v>15.9367</v>
      </c>
      <c r="N9" s="126" t="s">
        <v>177</v>
      </c>
      <c r="O9" s="307"/>
      <c r="P9" s="126"/>
      <c r="Q9" s="125">
        <v>60.333300000000001</v>
      </c>
      <c r="R9" s="126" t="s">
        <v>103</v>
      </c>
      <c r="S9" s="128">
        <v>72.666700000000006</v>
      </c>
      <c r="T9" s="126" t="s">
        <v>341</v>
      </c>
      <c r="U9" s="128"/>
      <c r="V9" s="126"/>
      <c r="W9" s="125">
        <v>24.222200000000001</v>
      </c>
      <c r="X9" s="126" t="s">
        <v>568</v>
      </c>
      <c r="Y9" s="128">
        <v>32.055599999999998</v>
      </c>
      <c r="Z9" s="126" t="s">
        <v>328</v>
      </c>
      <c r="AA9" s="128"/>
      <c r="AB9" s="126"/>
      <c r="AC9" s="62">
        <v>2.4164655991999999</v>
      </c>
      <c r="AD9" s="46">
        <v>1.2082327996</v>
      </c>
      <c r="AE9" s="46"/>
    </row>
    <row r="10" spans="1:31" ht="12.75" x14ac:dyDescent="0.35">
      <c r="A10" s="47" t="str">
        <f t="shared" si="0"/>
        <v xml:space="preserve">Dyna-Gro D57VC53 </v>
      </c>
      <c r="B10" s="529" t="str">
        <f t="shared" si="1"/>
        <v>RR</v>
      </c>
      <c r="C10" s="529" t="str">
        <f t="shared" si="2"/>
        <v>VT2P</v>
      </c>
      <c r="D10" s="280" t="s">
        <v>544</v>
      </c>
      <c r="E10" s="281">
        <v>12.200100000000001</v>
      </c>
      <c r="F10" s="282" t="s">
        <v>103</v>
      </c>
      <c r="G10" s="283"/>
      <c r="H10" s="282"/>
      <c r="I10" s="283"/>
      <c r="J10" s="282"/>
      <c r="K10" s="298">
        <v>15.1633</v>
      </c>
      <c r="L10" s="282" t="s">
        <v>568</v>
      </c>
      <c r="M10" s="301"/>
      <c r="N10" s="282"/>
      <c r="O10" s="301"/>
      <c r="P10" s="282"/>
      <c r="Q10" s="281">
        <v>66.666700000000006</v>
      </c>
      <c r="R10" s="282" t="s">
        <v>103</v>
      </c>
      <c r="S10" s="283"/>
      <c r="T10" s="282"/>
      <c r="U10" s="283"/>
      <c r="V10" s="282"/>
      <c r="W10" s="281">
        <v>27.1111</v>
      </c>
      <c r="X10" s="282" t="s">
        <v>104</v>
      </c>
      <c r="Y10" s="283"/>
      <c r="Z10" s="282"/>
      <c r="AA10" s="283"/>
      <c r="AB10" s="282"/>
      <c r="AC10" s="285">
        <v>1.6666666667000001</v>
      </c>
      <c r="AD10" s="286"/>
      <c r="AE10" s="286"/>
    </row>
    <row r="11" spans="1:31" ht="12.75" x14ac:dyDescent="0.35">
      <c r="A11" s="280" t="str">
        <f t="shared" si="0"/>
        <v>LG Seeds 69C03 VT2P</v>
      </c>
      <c r="B11" s="530" t="str">
        <f t="shared" si="1"/>
        <v>RR</v>
      </c>
      <c r="C11" s="530" t="str">
        <f t="shared" si="2"/>
        <v>VT2P</v>
      </c>
      <c r="D11" s="280" t="s">
        <v>550</v>
      </c>
      <c r="E11" s="125">
        <v>11.795400000000001</v>
      </c>
      <c r="F11" s="126" t="s">
        <v>103</v>
      </c>
      <c r="G11" s="128"/>
      <c r="H11" s="126"/>
      <c r="I11" s="128"/>
      <c r="J11" s="126"/>
      <c r="K11" s="302">
        <v>17.8</v>
      </c>
      <c r="L11" s="126" t="s">
        <v>328</v>
      </c>
      <c r="M11" s="307"/>
      <c r="N11" s="126"/>
      <c r="O11" s="307"/>
      <c r="P11" s="126"/>
      <c r="Q11" s="125">
        <v>65.444400000000002</v>
      </c>
      <c r="R11" s="126" t="s">
        <v>103</v>
      </c>
      <c r="S11" s="128"/>
      <c r="T11" s="126"/>
      <c r="U11" s="128"/>
      <c r="V11" s="126"/>
      <c r="W11" s="125">
        <v>25.666699999999999</v>
      </c>
      <c r="X11" s="126" t="s">
        <v>329</v>
      </c>
      <c r="Y11" s="128"/>
      <c r="Z11" s="126"/>
      <c r="AA11" s="128"/>
      <c r="AB11" s="126"/>
      <c r="AC11" s="62">
        <v>3.1161729767000002</v>
      </c>
      <c r="AD11" s="46"/>
      <c r="AE11" s="46"/>
    </row>
    <row r="12" spans="1:31" ht="12.75" x14ac:dyDescent="0.35">
      <c r="A12" s="280" t="str">
        <f t="shared" si="0"/>
        <v xml:space="preserve">Dyna-Gro D57TC29* </v>
      </c>
      <c r="B12" s="530" t="str">
        <f t="shared" si="1"/>
        <v>RR</v>
      </c>
      <c r="C12" s="530" t="str">
        <f t="shared" si="2"/>
        <v>TRE</v>
      </c>
      <c r="D12" s="48" t="s">
        <v>321</v>
      </c>
      <c r="E12" s="125">
        <v>11.795</v>
      </c>
      <c r="F12" s="126" t="s">
        <v>103</v>
      </c>
      <c r="G12" s="128">
        <v>80.959800000000001</v>
      </c>
      <c r="H12" s="126" t="s">
        <v>103</v>
      </c>
      <c r="I12" s="128"/>
      <c r="J12" s="126"/>
      <c r="K12" s="302">
        <v>17.433299999999999</v>
      </c>
      <c r="L12" s="126" t="s">
        <v>328</v>
      </c>
      <c r="M12" s="307">
        <v>16.6433</v>
      </c>
      <c r="N12" s="126" t="s">
        <v>104</v>
      </c>
      <c r="O12" s="307"/>
      <c r="P12" s="126"/>
      <c r="Q12" s="125">
        <v>68.222200000000001</v>
      </c>
      <c r="R12" s="126" t="s">
        <v>103</v>
      </c>
      <c r="S12" s="128">
        <v>82.888900000000007</v>
      </c>
      <c r="T12" s="126" t="s">
        <v>103</v>
      </c>
      <c r="U12" s="128"/>
      <c r="V12" s="126"/>
      <c r="W12" s="125">
        <v>27.555599999999998</v>
      </c>
      <c r="X12" s="126" t="s">
        <v>103</v>
      </c>
      <c r="Y12" s="128">
        <v>33.6111</v>
      </c>
      <c r="Z12" s="126" t="s">
        <v>103</v>
      </c>
      <c r="AA12" s="128"/>
      <c r="AB12" s="126"/>
      <c r="AC12" s="62">
        <v>2.0735318213</v>
      </c>
      <c r="AD12" s="46">
        <v>1.0367659106</v>
      </c>
      <c r="AE12" s="46"/>
    </row>
    <row r="13" spans="1:31" ht="12.75" x14ac:dyDescent="0.35">
      <c r="A13" s="280" t="str">
        <f t="shared" si="0"/>
        <v>AgriGold A650-21 VT2Pro</v>
      </c>
      <c r="B13" s="530" t="str">
        <f t="shared" si="1"/>
        <v>RR</v>
      </c>
      <c r="C13" s="530" t="str">
        <f t="shared" si="2"/>
        <v>VT2P</v>
      </c>
      <c r="D13" s="48" t="s">
        <v>540</v>
      </c>
      <c r="E13" s="281">
        <v>11.2913</v>
      </c>
      <c r="F13" s="282" t="s">
        <v>103</v>
      </c>
      <c r="G13" s="283"/>
      <c r="H13" s="282"/>
      <c r="I13" s="283"/>
      <c r="J13" s="282"/>
      <c r="K13" s="298">
        <v>14.1067</v>
      </c>
      <c r="L13" s="282" t="s">
        <v>330</v>
      </c>
      <c r="M13" s="301"/>
      <c r="N13" s="282"/>
      <c r="O13" s="301"/>
      <c r="P13" s="282"/>
      <c r="Q13" s="281">
        <v>65.222200000000001</v>
      </c>
      <c r="R13" s="282" t="s">
        <v>103</v>
      </c>
      <c r="S13" s="283"/>
      <c r="T13" s="282"/>
      <c r="U13" s="283"/>
      <c r="V13" s="282"/>
      <c r="W13" s="281">
        <v>24.444400000000002</v>
      </c>
      <c r="X13" s="282" t="s">
        <v>568</v>
      </c>
      <c r="Y13" s="283"/>
      <c r="Z13" s="282"/>
      <c r="AA13" s="283"/>
      <c r="AB13" s="282"/>
      <c r="AC13" s="285">
        <v>3.8822863610999998</v>
      </c>
      <c r="AD13" s="286"/>
      <c r="AE13" s="286"/>
    </row>
    <row r="14" spans="1:31" ht="12.75" x14ac:dyDescent="0.35">
      <c r="A14" s="513" t="str">
        <f t="shared" si="0"/>
        <v>Revere 1707 VT2P**</v>
      </c>
      <c r="B14" s="528" t="str">
        <f t="shared" si="1"/>
        <v>RR</v>
      </c>
      <c r="C14" s="528" t="str">
        <f t="shared" si="2"/>
        <v>VT2P</v>
      </c>
      <c r="D14" s="48" t="s">
        <v>222</v>
      </c>
      <c r="E14" s="125">
        <v>11.028</v>
      </c>
      <c r="F14" s="126" t="s">
        <v>103</v>
      </c>
      <c r="G14" s="128">
        <v>71.008600000000001</v>
      </c>
      <c r="H14" s="126" t="s">
        <v>103</v>
      </c>
      <c r="I14" s="128">
        <v>129.94999999999999</v>
      </c>
      <c r="J14" s="126" t="s">
        <v>103</v>
      </c>
      <c r="K14" s="302">
        <v>18.1267</v>
      </c>
      <c r="L14" s="126" t="s">
        <v>104</v>
      </c>
      <c r="M14" s="307">
        <v>17.625</v>
      </c>
      <c r="N14" s="126" t="s">
        <v>103</v>
      </c>
      <c r="O14" s="307">
        <v>17.191099999999999</v>
      </c>
      <c r="P14" s="126" t="s">
        <v>103</v>
      </c>
      <c r="Q14" s="125">
        <v>64.555599999999998</v>
      </c>
      <c r="R14" s="126" t="s">
        <v>103</v>
      </c>
      <c r="S14" s="128">
        <v>75.388900000000007</v>
      </c>
      <c r="T14" s="126" t="s">
        <v>339</v>
      </c>
      <c r="U14" s="128">
        <v>89.148099999999999</v>
      </c>
      <c r="V14" s="126" t="s">
        <v>103</v>
      </c>
      <c r="W14" s="125">
        <v>23.777799999999999</v>
      </c>
      <c r="X14" s="126" t="s">
        <v>568</v>
      </c>
      <c r="Y14" s="128">
        <v>31.3889</v>
      </c>
      <c r="Z14" s="126" t="s">
        <v>328</v>
      </c>
      <c r="AA14" s="128">
        <v>36.036999999999999</v>
      </c>
      <c r="AB14" s="126" t="s">
        <v>103</v>
      </c>
      <c r="AC14" s="62">
        <v>1.0780885781</v>
      </c>
      <c r="AD14" s="46">
        <v>0.53904428900000001</v>
      </c>
      <c r="AE14" s="46">
        <v>0.35936285940000001</v>
      </c>
    </row>
    <row r="15" spans="1:31" ht="12.75" x14ac:dyDescent="0.35">
      <c r="A15" s="280" t="str">
        <f t="shared" si="0"/>
        <v>NK Seeds NK1838 3110</v>
      </c>
      <c r="B15" s="530" t="str">
        <f t="shared" si="1"/>
        <v>RR</v>
      </c>
      <c r="C15" s="530">
        <f t="shared" si="2"/>
        <v>3110</v>
      </c>
      <c r="D15" s="48" t="s">
        <v>552</v>
      </c>
      <c r="E15" s="281">
        <v>10.4983</v>
      </c>
      <c r="F15" s="282" t="s">
        <v>103</v>
      </c>
      <c r="G15" s="283"/>
      <c r="H15" s="282"/>
      <c r="I15" s="283"/>
      <c r="J15" s="282"/>
      <c r="K15" s="298">
        <v>16.574999999999999</v>
      </c>
      <c r="L15" s="282" t="s">
        <v>329</v>
      </c>
      <c r="M15" s="301"/>
      <c r="N15" s="282"/>
      <c r="O15" s="301"/>
      <c r="P15" s="282"/>
      <c r="Q15" s="281">
        <v>62.333300000000001</v>
      </c>
      <c r="R15" s="282" t="s">
        <v>103</v>
      </c>
      <c r="S15" s="283"/>
      <c r="T15" s="282"/>
      <c r="U15" s="283"/>
      <c r="V15" s="282"/>
      <c r="W15" s="281">
        <v>23.333300000000001</v>
      </c>
      <c r="X15" s="282" t="s">
        <v>330</v>
      </c>
      <c r="Y15" s="283"/>
      <c r="Z15" s="282"/>
      <c r="AA15" s="283"/>
      <c r="AB15" s="282"/>
      <c r="AC15" s="285">
        <v>2.2343214358000001</v>
      </c>
      <c r="AD15" s="286"/>
      <c r="AE15" s="286"/>
    </row>
    <row r="16" spans="1:31" ht="12.75" x14ac:dyDescent="0.35">
      <c r="A16" s="513" t="str">
        <f t="shared" si="0"/>
        <v xml:space="preserve">Dekalb DKC67-44****** </v>
      </c>
      <c r="B16" s="528" t="str">
        <f t="shared" si="1"/>
        <v>RR</v>
      </c>
      <c r="C16" s="528" t="str">
        <f t="shared" si="2"/>
        <v>VT2P</v>
      </c>
      <c r="D16" s="511" t="s">
        <v>214</v>
      </c>
      <c r="E16" s="281">
        <v>10.470800000000001</v>
      </c>
      <c r="F16" s="585" t="s">
        <v>103</v>
      </c>
      <c r="G16" s="565">
        <v>75.752099999999999</v>
      </c>
      <c r="H16" s="585" t="s">
        <v>103</v>
      </c>
      <c r="I16" s="565">
        <v>139.74</v>
      </c>
      <c r="J16" s="585" t="s">
        <v>103</v>
      </c>
      <c r="K16" s="298">
        <v>15.6867</v>
      </c>
      <c r="L16" s="585" t="s">
        <v>340</v>
      </c>
      <c r="M16" s="586">
        <v>15.8733</v>
      </c>
      <c r="N16" s="585" t="s">
        <v>177</v>
      </c>
      <c r="O16" s="586">
        <v>15.9389</v>
      </c>
      <c r="P16" s="585" t="s">
        <v>177</v>
      </c>
      <c r="Q16" s="281">
        <v>65.888900000000007</v>
      </c>
      <c r="R16" s="585" t="s">
        <v>103</v>
      </c>
      <c r="S16" s="565">
        <v>77.277799999999999</v>
      </c>
      <c r="T16" s="585" t="s">
        <v>339</v>
      </c>
      <c r="U16" s="565">
        <v>90.629599999999996</v>
      </c>
      <c r="V16" s="585" t="s">
        <v>103</v>
      </c>
      <c r="W16" s="281">
        <v>24.666699999999999</v>
      </c>
      <c r="X16" s="585" t="s">
        <v>340</v>
      </c>
      <c r="Y16" s="565">
        <v>32.277799999999999</v>
      </c>
      <c r="Z16" s="585" t="s">
        <v>328</v>
      </c>
      <c r="AA16" s="565">
        <v>36.740699999999997</v>
      </c>
      <c r="AB16" s="585" t="s">
        <v>103</v>
      </c>
      <c r="AC16" s="285">
        <v>1.1111111111</v>
      </c>
      <c r="AD16" s="597">
        <v>0.70304818089999999</v>
      </c>
      <c r="AE16" s="597">
        <v>0.46869878729999997</v>
      </c>
    </row>
    <row r="17" spans="1:31" ht="12.75" x14ac:dyDescent="0.35">
      <c r="A17" s="280" t="str">
        <f t="shared" si="0"/>
        <v xml:space="preserve">Dekalb DKC67-94* </v>
      </c>
      <c r="B17" s="530" t="str">
        <f t="shared" si="1"/>
        <v>RR, LL </v>
      </c>
      <c r="C17" s="530" t="str">
        <f t="shared" si="2"/>
        <v>TRE</v>
      </c>
      <c r="D17" s="280" t="s">
        <v>319</v>
      </c>
      <c r="E17" s="125">
        <v>10.35</v>
      </c>
      <c r="F17" s="126" t="s">
        <v>103</v>
      </c>
      <c r="G17" s="128">
        <v>84.170100000000005</v>
      </c>
      <c r="H17" s="126" t="s">
        <v>103</v>
      </c>
      <c r="I17" s="128"/>
      <c r="J17" s="126"/>
      <c r="K17" s="302">
        <v>15.28</v>
      </c>
      <c r="L17" s="126" t="s">
        <v>568</v>
      </c>
      <c r="M17" s="307">
        <v>15.5467</v>
      </c>
      <c r="N17" s="126" t="s">
        <v>177</v>
      </c>
      <c r="O17" s="307"/>
      <c r="P17" s="126"/>
      <c r="Q17" s="125">
        <v>67.555599999999998</v>
      </c>
      <c r="R17" s="126" t="s">
        <v>103</v>
      </c>
      <c r="S17" s="128">
        <v>80.166700000000006</v>
      </c>
      <c r="T17" s="126" t="s">
        <v>104</v>
      </c>
      <c r="U17" s="128"/>
      <c r="V17" s="126"/>
      <c r="W17" s="125">
        <v>26</v>
      </c>
      <c r="X17" s="126" t="s">
        <v>328</v>
      </c>
      <c r="Y17" s="128">
        <v>33.277799999999999</v>
      </c>
      <c r="Z17" s="126" t="s">
        <v>103</v>
      </c>
      <c r="AA17" s="128"/>
      <c r="AB17" s="126"/>
      <c r="AC17" s="62">
        <v>0</v>
      </c>
      <c r="AD17" s="46">
        <v>0</v>
      </c>
      <c r="AE17" s="46"/>
    </row>
    <row r="18" spans="1:31" ht="12.75" x14ac:dyDescent="0.35">
      <c r="A18" s="513" t="str">
        <f t="shared" si="0"/>
        <v>Progeny 9117 VT2P****</v>
      </c>
      <c r="B18" s="528" t="str">
        <f t="shared" si="1"/>
        <v>RR</v>
      </c>
      <c r="C18" s="528" t="str">
        <f t="shared" si="2"/>
        <v>VT2P</v>
      </c>
      <c r="D18" s="48" t="s">
        <v>227</v>
      </c>
      <c r="E18" s="281">
        <v>10.240399999999999</v>
      </c>
      <c r="F18" s="282" t="s">
        <v>103</v>
      </c>
      <c r="G18" s="283">
        <v>72.764899999999997</v>
      </c>
      <c r="H18" s="282" t="s">
        <v>103</v>
      </c>
      <c r="I18" s="283">
        <v>129.69999999999999</v>
      </c>
      <c r="J18" s="282" t="s">
        <v>103</v>
      </c>
      <c r="K18" s="298">
        <v>16.03</v>
      </c>
      <c r="L18" s="282" t="s">
        <v>329</v>
      </c>
      <c r="M18" s="301">
        <v>16.156700000000001</v>
      </c>
      <c r="N18" s="282" t="s">
        <v>177</v>
      </c>
      <c r="O18" s="301">
        <v>16.214400000000001</v>
      </c>
      <c r="P18" s="282" t="s">
        <v>177</v>
      </c>
      <c r="Q18" s="281">
        <v>61.8889</v>
      </c>
      <c r="R18" s="282" t="s">
        <v>103</v>
      </c>
      <c r="S18" s="283">
        <v>73.444400000000002</v>
      </c>
      <c r="T18" s="282" t="s">
        <v>341</v>
      </c>
      <c r="U18" s="283">
        <v>88.407399999999996</v>
      </c>
      <c r="V18" s="282" t="s">
        <v>103</v>
      </c>
      <c r="W18" s="281">
        <v>23.8889</v>
      </c>
      <c r="X18" s="282" t="s">
        <v>568</v>
      </c>
      <c r="Y18" s="283">
        <v>30.222200000000001</v>
      </c>
      <c r="Z18" s="282" t="s">
        <v>341</v>
      </c>
      <c r="AA18" s="283">
        <v>33.592599999999997</v>
      </c>
      <c r="AB18" s="282" t="s">
        <v>103</v>
      </c>
      <c r="AC18" s="285">
        <v>1.4615991323999999</v>
      </c>
      <c r="AD18" s="286">
        <v>0.89261186390000002</v>
      </c>
      <c r="AE18" s="286">
        <v>0.93177491270000001</v>
      </c>
    </row>
    <row r="19" spans="1:31" ht="12.75" x14ac:dyDescent="0.35">
      <c r="A19" s="47" t="str">
        <f t="shared" si="0"/>
        <v>LG Seeds LG67C07 VT2Pro</v>
      </c>
      <c r="B19" s="529" t="str">
        <f t="shared" si="1"/>
        <v>RR</v>
      </c>
      <c r="C19" s="529" t="str">
        <f t="shared" si="2"/>
        <v>VT2P</v>
      </c>
      <c r="D19" s="280" t="s">
        <v>551</v>
      </c>
      <c r="E19" s="281">
        <v>9.3439999999999994</v>
      </c>
      <c r="F19" s="282" t="s">
        <v>103</v>
      </c>
      <c r="G19" s="283"/>
      <c r="H19" s="282"/>
      <c r="I19" s="283"/>
      <c r="J19" s="282"/>
      <c r="K19" s="298">
        <v>13.146699999999999</v>
      </c>
      <c r="L19" s="282" t="s">
        <v>14</v>
      </c>
      <c r="M19" s="301"/>
      <c r="N19" s="282"/>
      <c r="O19" s="301"/>
      <c r="P19" s="282"/>
      <c r="Q19" s="281">
        <v>63.444400000000002</v>
      </c>
      <c r="R19" s="282" t="s">
        <v>103</v>
      </c>
      <c r="S19" s="283"/>
      <c r="T19" s="282"/>
      <c r="U19" s="283"/>
      <c r="V19" s="282"/>
      <c r="W19" s="281">
        <v>24.1111</v>
      </c>
      <c r="X19" s="282" t="s">
        <v>568</v>
      </c>
      <c r="Y19" s="283"/>
      <c r="Z19" s="282"/>
      <c r="AA19" s="283"/>
      <c r="AB19" s="282"/>
      <c r="AC19" s="285">
        <v>6.2008239722000003</v>
      </c>
      <c r="AD19" s="286"/>
      <c r="AE19" s="286"/>
    </row>
    <row r="20" spans="1:31" ht="12.75" customHeight="1" x14ac:dyDescent="0.4">
      <c r="A20" s="67" t="s">
        <v>16</v>
      </c>
      <c r="B20" s="67"/>
      <c r="C20" s="67"/>
      <c r="D20" s="66"/>
      <c r="E20" s="154">
        <v>13.3802</v>
      </c>
      <c r="F20" s="138"/>
      <c r="G20" s="163">
        <v>75.634799999999998</v>
      </c>
      <c r="H20" s="138"/>
      <c r="I20" s="163">
        <v>136.46</v>
      </c>
      <c r="J20" s="184"/>
      <c r="K20" s="167">
        <v>16.171399999999998</v>
      </c>
      <c r="L20" s="138"/>
      <c r="M20" s="174">
        <v>16.431799999999999</v>
      </c>
      <c r="N20" s="138"/>
      <c r="O20" s="174">
        <v>16.506399999999999</v>
      </c>
      <c r="P20" s="184"/>
      <c r="Q20" s="154">
        <v>64.592600000000004</v>
      </c>
      <c r="R20" s="138"/>
      <c r="S20" s="163">
        <v>76.456800000000001</v>
      </c>
      <c r="T20" s="138"/>
      <c r="U20" s="163">
        <v>89.4</v>
      </c>
      <c r="V20" s="184"/>
      <c r="W20" s="154">
        <v>24.8963</v>
      </c>
      <c r="X20" s="138"/>
      <c r="Y20" s="163">
        <v>32.172800000000002</v>
      </c>
      <c r="Z20" s="138"/>
      <c r="AA20" s="163">
        <v>35.748100000000001</v>
      </c>
      <c r="AB20" s="184"/>
      <c r="AC20" s="106">
        <v>2.1408999999999998</v>
      </c>
      <c r="AD20" s="105">
        <v>0.77129999999999999</v>
      </c>
      <c r="AE20" s="105">
        <v>0.58260000000000001</v>
      </c>
    </row>
    <row r="21" spans="1:31" ht="12.75" customHeight="1" x14ac:dyDescent="0.4">
      <c r="A21" s="49" t="s">
        <v>90</v>
      </c>
      <c r="B21" s="49"/>
      <c r="C21" s="49"/>
      <c r="D21" s="52"/>
      <c r="E21" s="155">
        <v>3.4794999999999998</v>
      </c>
      <c r="F21" s="139"/>
      <c r="G21" s="164">
        <v>62.327399999999997</v>
      </c>
      <c r="H21" s="139"/>
      <c r="I21" s="164">
        <v>71.185500000000005</v>
      </c>
      <c r="J21" s="185"/>
      <c r="K21" s="168">
        <v>0.96509999999999996</v>
      </c>
      <c r="L21" s="139"/>
      <c r="M21" s="175">
        <v>0.48370000000000002</v>
      </c>
      <c r="N21" s="139"/>
      <c r="O21" s="175">
        <v>0.33260000000000001</v>
      </c>
      <c r="P21" s="185"/>
      <c r="Q21" s="155">
        <v>2.0396999999999998</v>
      </c>
      <c r="R21" s="139"/>
      <c r="S21" s="164">
        <v>12.1181</v>
      </c>
      <c r="T21" s="139"/>
      <c r="U21" s="164">
        <v>15.7562</v>
      </c>
      <c r="V21" s="185"/>
      <c r="W21" s="155">
        <v>1.0207999999999999</v>
      </c>
      <c r="X21" s="139"/>
      <c r="Y21" s="164">
        <v>7.3891</v>
      </c>
      <c r="Z21" s="139"/>
      <c r="AA21" s="164">
        <v>6.1124999999999998</v>
      </c>
      <c r="AB21" s="185"/>
      <c r="AC21" s="104">
        <v>1.1317999999999999</v>
      </c>
      <c r="AD21" s="103">
        <v>0.4602</v>
      </c>
      <c r="AE21" s="103">
        <v>0.30509999999999998</v>
      </c>
    </row>
    <row r="22" spans="1:31" ht="12.75" customHeight="1" x14ac:dyDescent="0.5">
      <c r="A22" s="50" t="s">
        <v>56</v>
      </c>
      <c r="B22" s="535"/>
      <c r="C22" s="535"/>
      <c r="D22" s="28"/>
      <c r="E22" s="156" t="s">
        <v>571</v>
      </c>
      <c r="F22" s="140"/>
      <c r="G22" s="165" t="s">
        <v>571</v>
      </c>
      <c r="H22" s="140"/>
      <c r="I22" s="165" t="s">
        <v>571</v>
      </c>
      <c r="J22" s="186"/>
      <c r="K22" s="169">
        <v>2.76</v>
      </c>
      <c r="L22" s="140"/>
      <c r="M22" s="176">
        <v>1.35</v>
      </c>
      <c r="N22" s="140"/>
      <c r="O22" s="176">
        <v>0.72</v>
      </c>
      <c r="P22" s="186"/>
      <c r="Q22" s="156" t="s">
        <v>571</v>
      </c>
      <c r="R22" s="140"/>
      <c r="S22" s="165">
        <v>4.84</v>
      </c>
      <c r="T22" s="140"/>
      <c r="U22" s="165" t="s">
        <v>571</v>
      </c>
      <c r="V22" s="186"/>
      <c r="W22" s="156">
        <v>2.58</v>
      </c>
      <c r="X22" s="140"/>
      <c r="Y22" s="165">
        <v>2.4300000000000002</v>
      </c>
      <c r="Z22" s="140"/>
      <c r="AA22" s="165" t="s">
        <v>571</v>
      </c>
      <c r="AB22" s="186"/>
      <c r="AC22" s="101" t="s">
        <v>577</v>
      </c>
      <c r="AD22" s="102" t="s">
        <v>577</v>
      </c>
      <c r="AE22" s="102" t="s">
        <v>577</v>
      </c>
    </row>
    <row r="23" spans="1:31" s="1" customFormat="1" ht="13.5" thickBot="1" x14ac:dyDescent="0.45">
      <c r="A23" s="220" t="s">
        <v>91</v>
      </c>
      <c r="B23" s="553"/>
      <c r="C23" s="553"/>
      <c r="D23" s="216"/>
      <c r="E23" s="177">
        <v>43.79967242</v>
      </c>
      <c r="F23" s="151"/>
      <c r="G23" s="182">
        <v>20.765740979</v>
      </c>
      <c r="H23" s="151"/>
      <c r="I23" s="182">
        <v>13.048901281999999</v>
      </c>
      <c r="J23" s="187"/>
      <c r="K23" s="221">
        <v>10.184078806</v>
      </c>
      <c r="L23" s="151"/>
      <c r="M23" s="222">
        <v>7.0488198756999996</v>
      </c>
      <c r="N23" s="151"/>
      <c r="O23" s="222">
        <v>4.5357938957000004</v>
      </c>
      <c r="P23" s="187"/>
      <c r="Q23" s="177">
        <v>5.3201086829999999</v>
      </c>
      <c r="R23" s="151"/>
      <c r="S23" s="182">
        <v>5.4281829328000004</v>
      </c>
      <c r="T23" s="151"/>
      <c r="U23" s="182">
        <v>4.6974481407999997</v>
      </c>
      <c r="V23" s="187"/>
      <c r="W23" s="177">
        <v>6.2003681049999999</v>
      </c>
      <c r="X23" s="151"/>
      <c r="Y23" s="182">
        <v>6.4618814279999999</v>
      </c>
      <c r="Z23" s="151"/>
      <c r="AA23" s="182">
        <v>7.8726950083</v>
      </c>
      <c r="AB23" s="187"/>
      <c r="AC23" s="223" t="s">
        <v>577</v>
      </c>
      <c r="AD23" s="224" t="s">
        <v>577</v>
      </c>
      <c r="AE23" s="224" t="s">
        <v>577</v>
      </c>
    </row>
    <row r="24" spans="1:31" s="1" customFormat="1" x14ac:dyDescent="0.4">
      <c r="A24" s="6"/>
      <c r="B24" s="7"/>
      <c r="C24" s="7"/>
      <c r="D24" s="6"/>
      <c r="E24" s="158"/>
      <c r="F24" s="134"/>
      <c r="G24" s="158"/>
      <c r="H24" s="134"/>
      <c r="I24" s="158"/>
      <c r="J24" s="134"/>
      <c r="K24" s="170">
        <v>0.66842000000000001</v>
      </c>
      <c r="L24" s="142"/>
      <c r="M24" s="170">
        <v>0.62283999999999995</v>
      </c>
      <c r="N24" s="142"/>
      <c r="O24" s="170">
        <v>0.44897999999999999</v>
      </c>
      <c r="P24" s="142"/>
      <c r="Q24" s="171">
        <v>3.82694</v>
      </c>
      <c r="R24" s="65"/>
      <c r="S24" s="171">
        <v>3.2024599999999999</v>
      </c>
      <c r="T24" s="65"/>
      <c r="U24" s="171">
        <v>2.7566700000000002</v>
      </c>
      <c r="V24" s="65"/>
      <c r="W24" s="178">
        <v>3.0762900000000002</v>
      </c>
      <c r="X24" s="148"/>
      <c r="Y24" s="178">
        <v>2.2967</v>
      </c>
      <c r="Z24" s="148"/>
      <c r="AA24" s="178">
        <v>2.0331399999999999</v>
      </c>
      <c r="AB24" s="148"/>
      <c r="AC24" s="10"/>
      <c r="AD24" s="10"/>
      <c r="AE24" s="10"/>
    </row>
    <row r="25" spans="1:31" s="1" customFormat="1" x14ac:dyDescent="0.4">
      <c r="A25" s="9"/>
      <c r="B25" s="7"/>
      <c r="C25" s="7"/>
      <c r="D25" s="6"/>
      <c r="E25" s="61"/>
      <c r="F25" s="64"/>
      <c r="G25" s="61"/>
      <c r="H25" s="64"/>
      <c r="I25" s="61"/>
      <c r="J25" s="64"/>
      <c r="K25" s="171"/>
      <c r="L25" s="65"/>
      <c r="M25" s="171"/>
      <c r="N25" s="65"/>
      <c r="O25" s="171"/>
      <c r="P25" s="65"/>
      <c r="Q25" s="179"/>
      <c r="R25" s="7"/>
      <c r="S25" s="179"/>
      <c r="T25" s="7"/>
      <c r="U25" s="179"/>
      <c r="V25" s="7"/>
      <c r="W25" s="171"/>
      <c r="X25" s="65"/>
      <c r="Y25" s="171"/>
      <c r="Z25" s="65"/>
      <c r="AA25" s="171"/>
      <c r="AB25" s="65"/>
      <c r="AC25" s="3"/>
      <c r="AD25" s="3"/>
      <c r="AE25" s="3"/>
    </row>
    <row r="26" spans="1:31" s="1" customFormat="1" x14ac:dyDescent="0.4">
      <c r="A26" s="9"/>
      <c r="B26" s="7"/>
      <c r="C26" s="7"/>
      <c r="D26" s="6"/>
      <c r="E26" s="61"/>
      <c r="F26" s="64"/>
      <c r="G26" s="61"/>
      <c r="H26" s="64"/>
      <c r="I26" s="61"/>
      <c r="J26" s="64"/>
      <c r="K26" s="171"/>
      <c r="L26" s="65"/>
      <c r="M26" s="171"/>
      <c r="N26" s="65"/>
      <c r="O26" s="171"/>
      <c r="P26" s="65"/>
      <c r="Q26" s="171"/>
      <c r="R26" s="65"/>
      <c r="S26" s="171"/>
      <c r="T26" s="65"/>
      <c r="U26" s="171"/>
      <c r="V26" s="65"/>
      <c r="W26" s="171"/>
      <c r="X26" s="65"/>
      <c r="Y26" s="171"/>
      <c r="Z26" s="65"/>
      <c r="AA26" s="171"/>
      <c r="AB26" s="65"/>
      <c r="AC26" s="3"/>
      <c r="AD26" s="3"/>
      <c r="AE26" s="3"/>
    </row>
    <row r="27" spans="1:31" s="1" customFormat="1" x14ac:dyDescent="0.4">
      <c r="A27" s="9"/>
      <c r="B27" s="7"/>
      <c r="C27" s="7"/>
      <c r="D27" s="6"/>
      <c r="E27" s="61"/>
      <c r="F27" s="64"/>
      <c r="G27" s="61"/>
      <c r="H27" s="64"/>
      <c r="I27" s="61"/>
      <c r="J27" s="64"/>
      <c r="K27" s="171"/>
      <c r="L27" s="65"/>
      <c r="M27" s="171"/>
      <c r="N27" s="65"/>
      <c r="O27" s="171"/>
      <c r="P27" s="65"/>
      <c r="Q27" s="171"/>
      <c r="R27" s="65"/>
      <c r="S27" s="171"/>
      <c r="T27" s="65"/>
      <c r="U27" s="171"/>
      <c r="V27" s="65"/>
      <c r="W27" s="171"/>
      <c r="X27" s="65"/>
      <c r="Y27" s="171"/>
      <c r="Z27" s="65"/>
      <c r="AA27" s="171"/>
      <c r="AB27" s="65"/>
      <c r="AC27" s="3"/>
      <c r="AD27" s="3"/>
      <c r="AE27" s="3"/>
    </row>
    <row r="28" spans="1:31" s="1" customFormat="1" x14ac:dyDescent="0.4">
      <c r="A28" s="9"/>
      <c r="B28" s="7"/>
      <c r="C28" s="7"/>
      <c r="D28" s="6"/>
      <c r="E28" s="61"/>
      <c r="F28" s="64"/>
      <c r="G28" s="61"/>
      <c r="H28" s="64"/>
      <c r="I28" s="61"/>
      <c r="J28" s="64"/>
      <c r="K28" s="171"/>
      <c r="L28" s="65"/>
      <c r="M28" s="171"/>
      <c r="N28" s="65"/>
      <c r="O28" s="171"/>
      <c r="P28" s="65"/>
      <c r="Q28" s="171"/>
      <c r="R28" s="65"/>
      <c r="S28" s="171"/>
      <c r="T28" s="65"/>
      <c r="U28" s="171"/>
      <c r="V28" s="65"/>
      <c r="W28" s="171"/>
      <c r="X28" s="65"/>
      <c r="Y28" s="171"/>
      <c r="Z28" s="65"/>
      <c r="AA28" s="171"/>
      <c r="AB28" s="65"/>
      <c r="AC28" s="3"/>
      <c r="AD28" s="3"/>
      <c r="AE28" s="3"/>
    </row>
    <row r="29" spans="1:31" s="1" customFormat="1" x14ac:dyDescent="0.4">
      <c r="A29" s="9"/>
      <c r="B29" s="7"/>
      <c r="C29" s="7"/>
      <c r="D29" s="6"/>
      <c r="E29" s="61"/>
      <c r="F29" s="64"/>
      <c r="G29" s="61"/>
      <c r="H29" s="64"/>
      <c r="I29" s="61"/>
      <c r="J29" s="64"/>
      <c r="K29" s="171"/>
      <c r="L29" s="65"/>
      <c r="M29" s="171"/>
      <c r="N29" s="65"/>
      <c r="O29" s="171"/>
      <c r="P29" s="65"/>
      <c r="Q29" s="171"/>
      <c r="R29" s="65"/>
      <c r="S29" s="171"/>
      <c r="T29" s="65"/>
      <c r="U29" s="171"/>
      <c r="V29" s="65"/>
      <c r="W29" s="171"/>
      <c r="X29" s="65"/>
      <c r="Y29" s="171"/>
      <c r="Z29" s="65"/>
      <c r="AA29" s="171"/>
      <c r="AB29" s="65"/>
      <c r="AC29" s="3"/>
      <c r="AD29" s="3"/>
      <c r="AE29" s="3"/>
    </row>
    <row r="30" spans="1:31" s="1" customFormat="1" x14ac:dyDescent="0.4">
      <c r="A30" s="9"/>
      <c r="B30" s="7"/>
      <c r="C30" s="7"/>
      <c r="D30" s="6"/>
      <c r="E30" s="61"/>
      <c r="F30" s="64"/>
      <c r="G30" s="61"/>
      <c r="H30" s="64"/>
      <c r="I30" s="61"/>
      <c r="J30" s="64"/>
      <c r="K30" s="171"/>
      <c r="L30" s="65"/>
      <c r="M30" s="171"/>
      <c r="N30" s="65"/>
      <c r="O30" s="171"/>
      <c r="P30" s="65"/>
      <c r="Q30" s="171"/>
      <c r="R30" s="65"/>
      <c r="S30" s="171"/>
      <c r="T30" s="65"/>
      <c r="U30" s="171"/>
      <c r="V30" s="65"/>
      <c r="W30" s="171"/>
      <c r="X30" s="65"/>
      <c r="Y30" s="171"/>
      <c r="Z30" s="65"/>
      <c r="AA30" s="171"/>
      <c r="AB30" s="65"/>
      <c r="AC30" s="3"/>
      <c r="AD30" s="3"/>
      <c r="AE30" s="3"/>
    </row>
    <row r="31" spans="1:31" s="1" customFormat="1" x14ac:dyDescent="0.4">
      <c r="A31" s="8"/>
      <c r="B31" s="7"/>
      <c r="C31" s="7"/>
      <c r="D31" s="6"/>
      <c r="E31" s="159"/>
      <c r="F31" s="135"/>
      <c r="G31" s="159"/>
      <c r="H31" s="135"/>
      <c r="I31" s="159"/>
      <c r="J31" s="135"/>
      <c r="K31" s="172"/>
      <c r="L31" s="143"/>
      <c r="M31" s="172"/>
      <c r="N31" s="143"/>
      <c r="O31" s="172"/>
      <c r="P31" s="143"/>
      <c r="Q31" s="172"/>
      <c r="R31" s="143"/>
      <c r="S31" s="172"/>
      <c r="T31" s="143"/>
      <c r="U31" s="172"/>
      <c r="V31" s="143"/>
      <c r="W31" s="172"/>
      <c r="X31" s="143"/>
      <c r="Y31" s="172"/>
      <c r="Z31" s="143"/>
      <c r="AA31" s="172"/>
      <c r="AB31" s="143"/>
      <c r="AC31" s="3"/>
      <c r="AD31" s="3"/>
      <c r="AE31" s="3"/>
    </row>
    <row r="32" spans="1:31" x14ac:dyDescent="0.4">
      <c r="A32" s="9"/>
      <c r="B32" s="7"/>
      <c r="C32" s="7"/>
      <c r="D32" s="6"/>
      <c r="E32" s="61"/>
      <c r="F32" s="64"/>
      <c r="G32" s="61"/>
      <c r="H32" s="64"/>
      <c r="I32" s="61"/>
      <c r="J32" s="64"/>
      <c r="W32" s="171"/>
      <c r="X32" s="65"/>
      <c r="Y32" s="171"/>
      <c r="Z32" s="65"/>
      <c r="AA32" s="171"/>
      <c r="AB32" s="65"/>
      <c r="AC32" s="3"/>
      <c r="AD32" s="3"/>
      <c r="AE32" s="3"/>
    </row>
    <row r="33" spans="1:22" ht="15" x14ac:dyDescent="0.4">
      <c r="A33" s="4"/>
      <c r="B33" s="7"/>
      <c r="C33" s="7"/>
      <c r="D33" s="6"/>
      <c r="E33" s="160"/>
      <c r="F33" s="136"/>
      <c r="G33" s="160"/>
      <c r="H33" s="136"/>
      <c r="I33" s="160"/>
      <c r="J33" s="136"/>
      <c r="K33" s="173"/>
      <c r="L33" s="144"/>
      <c r="M33" s="173"/>
      <c r="N33" s="144"/>
      <c r="O33" s="173"/>
      <c r="P33" s="144"/>
      <c r="Q33" s="173"/>
      <c r="R33" s="144"/>
      <c r="S33" s="173"/>
      <c r="T33" s="144"/>
      <c r="U33" s="173"/>
      <c r="V33" s="144"/>
    </row>
    <row r="34" spans="1:22" x14ac:dyDescent="0.4">
      <c r="B34" s="71"/>
      <c r="C34" s="71"/>
      <c r="D34" s="19"/>
    </row>
  </sheetData>
  <sortState xmlns:xlrd2="http://schemas.microsoft.com/office/spreadsheetml/2017/richdata2" ref="A5:AE19">
    <sortCondition descending="1" ref="E5:E19"/>
  </sortState>
  <mergeCells count="18">
    <mergeCell ref="AA3:AB3"/>
    <mergeCell ref="E3:F3"/>
    <mergeCell ref="G3:H3"/>
    <mergeCell ref="I3:J3"/>
    <mergeCell ref="K3:L3"/>
    <mergeCell ref="M3:N3"/>
    <mergeCell ref="O3:P3"/>
    <mergeCell ref="Q3:R3"/>
    <mergeCell ref="S3:T3"/>
    <mergeCell ref="U3:V3"/>
    <mergeCell ref="W3:X3"/>
    <mergeCell ref="Y3:Z3"/>
    <mergeCell ref="A1:AE1"/>
    <mergeCell ref="E2:J2"/>
    <mergeCell ref="K2:P2"/>
    <mergeCell ref="Q2:V2"/>
    <mergeCell ref="W2:AB2"/>
    <mergeCell ref="AC2:AE2"/>
  </mergeCells>
  <conditionalFormatting sqref="AB5:AB19">
    <cfRule type="containsText" priority="4" stopIfTrue="1" operator="containsText" text="AA">
      <formula>NOT(ISERROR(SEARCH("AA",AB5)))</formula>
    </cfRule>
    <cfRule type="containsText" dxfId="270" priority="5" stopIfTrue="1" operator="containsText" text="A">
      <formula>NOT(ISERROR(SEARCH("A",AB5)))</formula>
    </cfRule>
  </conditionalFormatting>
  <conditionalFormatting sqref="AC5:AE19">
    <cfRule type="aboveAverage" dxfId="269" priority="28" stopIfTrue="1"/>
  </conditionalFormatting>
  <conditionalFormatting sqref="W5:W19">
    <cfRule type="aboveAverage" dxfId="268" priority="29" stopIfTrue="1"/>
  </conditionalFormatting>
  <conditionalFormatting sqref="Y5:Y19">
    <cfRule type="aboveAverage" dxfId="267" priority="30" stopIfTrue="1"/>
  </conditionalFormatting>
  <conditionalFormatting sqref="AA5:AA19">
    <cfRule type="aboveAverage" dxfId="266" priority="31" stopIfTrue="1"/>
  </conditionalFormatting>
  <conditionalFormatting sqref="Q5:Q19">
    <cfRule type="aboveAverage" dxfId="265" priority="32" stopIfTrue="1"/>
  </conditionalFormatting>
  <conditionalFormatting sqref="S5:S19">
    <cfRule type="aboveAverage" dxfId="264" priority="33" stopIfTrue="1"/>
  </conditionalFormatting>
  <conditionalFormatting sqref="U5:U19">
    <cfRule type="aboveAverage" dxfId="263" priority="34" stopIfTrue="1"/>
  </conditionalFormatting>
  <conditionalFormatting sqref="K5:K19">
    <cfRule type="aboveAverage" dxfId="262" priority="35" stopIfTrue="1"/>
  </conditionalFormatting>
  <conditionalFormatting sqref="M5:M19">
    <cfRule type="aboveAverage" dxfId="261" priority="36" stopIfTrue="1"/>
  </conditionalFormatting>
  <conditionalFormatting sqref="O5:O19">
    <cfRule type="aboveAverage" dxfId="260" priority="37" stopIfTrue="1"/>
  </conditionalFormatting>
  <conditionalFormatting sqref="E5:E19">
    <cfRule type="aboveAverage" dxfId="259" priority="38" stopIfTrue="1"/>
  </conditionalFormatting>
  <conditionalFormatting sqref="G5:G19">
    <cfRule type="aboveAverage" dxfId="258" priority="39" stopIfTrue="1"/>
  </conditionalFormatting>
  <conditionalFormatting sqref="I5:I19">
    <cfRule type="aboveAverage" dxfId="257" priority="40" stopIfTrue="1"/>
  </conditionalFormatting>
  <conditionalFormatting sqref="F5:F19">
    <cfRule type="containsText" priority="26" stopIfTrue="1" operator="containsText" text="AA">
      <formula>NOT(ISERROR(SEARCH("AA",F5)))</formula>
    </cfRule>
    <cfRule type="containsText" dxfId="256" priority="27" stopIfTrue="1" operator="containsText" text="A">
      <formula>NOT(ISERROR(SEARCH("A",F5)))</formula>
    </cfRule>
  </conditionalFormatting>
  <conditionalFormatting sqref="H5:H19">
    <cfRule type="containsText" priority="24" stopIfTrue="1" operator="containsText" text="AA">
      <formula>NOT(ISERROR(SEARCH("AA",H5)))</formula>
    </cfRule>
    <cfRule type="containsText" dxfId="255" priority="25" stopIfTrue="1" operator="containsText" text="A">
      <formula>NOT(ISERROR(SEARCH("A",H5)))</formula>
    </cfRule>
  </conditionalFormatting>
  <conditionalFormatting sqref="J5:J19">
    <cfRule type="containsText" priority="22" stopIfTrue="1" operator="containsText" text="AA">
      <formula>NOT(ISERROR(SEARCH("AA",J5)))</formula>
    </cfRule>
    <cfRule type="containsText" dxfId="254" priority="23" stopIfTrue="1" operator="containsText" text="A">
      <formula>NOT(ISERROR(SEARCH("A",J5)))</formula>
    </cfRule>
  </conditionalFormatting>
  <conditionalFormatting sqref="L5:L19">
    <cfRule type="containsText" priority="20" stopIfTrue="1" operator="containsText" text="AA">
      <formula>NOT(ISERROR(SEARCH("AA",L5)))</formula>
    </cfRule>
    <cfRule type="containsText" dxfId="253" priority="21" stopIfTrue="1" operator="containsText" text="A">
      <formula>NOT(ISERROR(SEARCH("A",L5)))</formula>
    </cfRule>
  </conditionalFormatting>
  <conditionalFormatting sqref="N5:N19">
    <cfRule type="containsText" priority="18" stopIfTrue="1" operator="containsText" text="AA">
      <formula>NOT(ISERROR(SEARCH("AA",N5)))</formula>
    </cfRule>
    <cfRule type="containsText" dxfId="252" priority="19" stopIfTrue="1" operator="containsText" text="A">
      <formula>NOT(ISERROR(SEARCH("A",N5)))</formula>
    </cfRule>
  </conditionalFormatting>
  <conditionalFormatting sqref="P5:P19">
    <cfRule type="containsText" priority="16" stopIfTrue="1" operator="containsText" text="AA">
      <formula>NOT(ISERROR(SEARCH("AA",P5)))</formula>
    </cfRule>
    <cfRule type="containsText" dxfId="251" priority="17" stopIfTrue="1" operator="containsText" text="A">
      <formula>NOT(ISERROR(SEARCH("A",P5)))</formula>
    </cfRule>
  </conditionalFormatting>
  <conditionalFormatting sqref="R5:R19">
    <cfRule type="containsText" priority="14" stopIfTrue="1" operator="containsText" text="AA">
      <formula>NOT(ISERROR(SEARCH("AA",R5)))</formula>
    </cfRule>
    <cfRule type="containsText" dxfId="250" priority="15" stopIfTrue="1" operator="containsText" text="A">
      <formula>NOT(ISERROR(SEARCH("A",R5)))</formula>
    </cfRule>
  </conditionalFormatting>
  <conditionalFormatting sqref="T5:T19">
    <cfRule type="containsText" priority="12" stopIfTrue="1" operator="containsText" text="AA">
      <formula>NOT(ISERROR(SEARCH("AA",T5)))</formula>
    </cfRule>
    <cfRule type="containsText" dxfId="249" priority="13" stopIfTrue="1" operator="containsText" text="A">
      <formula>NOT(ISERROR(SEARCH("A",T5)))</formula>
    </cfRule>
  </conditionalFormatting>
  <conditionalFormatting sqref="V5:V19">
    <cfRule type="containsText" priority="10" stopIfTrue="1" operator="containsText" text="AA">
      <formula>NOT(ISERROR(SEARCH("AA",V5)))</formula>
    </cfRule>
    <cfRule type="containsText" dxfId="248" priority="11" stopIfTrue="1" operator="containsText" text="A">
      <formula>NOT(ISERROR(SEARCH("A",V5)))</formula>
    </cfRule>
  </conditionalFormatting>
  <conditionalFormatting sqref="X5:X19">
    <cfRule type="containsText" priority="8" stopIfTrue="1" operator="containsText" text="AA">
      <formula>NOT(ISERROR(SEARCH("AA",X5)))</formula>
    </cfRule>
    <cfRule type="containsText" dxfId="247" priority="9" stopIfTrue="1" operator="containsText" text="A">
      <formula>NOT(ISERROR(SEARCH("A",X5)))</formula>
    </cfRule>
  </conditionalFormatting>
  <conditionalFormatting sqref="Z5:Z19">
    <cfRule type="containsText" priority="6" stopIfTrue="1" operator="containsText" text="AA">
      <formula>NOT(ISERROR(SEARCH("AA",Z5)))</formula>
    </cfRule>
    <cfRule type="containsText" dxfId="246" priority="7" stopIfTrue="1" operator="containsText" text="A">
      <formula>NOT(ISERROR(SEARCH("A",Z5)))</formula>
    </cfRule>
  </conditionalFormatting>
  <conditionalFormatting sqref="E5:AE19">
    <cfRule type="expression" dxfId="245" priority="41">
      <formula>MOD(ROW(),2)=0</formula>
    </cfRule>
  </conditionalFormatting>
  <conditionalFormatting sqref="D5:D19">
    <cfRule type="expression" dxfId="244" priority="2">
      <formula>MOD(ROW(),2)=0</formula>
    </cfRule>
  </conditionalFormatting>
  <conditionalFormatting sqref="A5:C19">
    <cfRule type="expression" dxfId="243" priority="1">
      <formula>MOD(ROW(),2)=0</formula>
    </cfRule>
  </conditionalFormatting>
  <pageMargins left="0.5" right="0.5" top="0.5" bottom="0.5" header="0.3" footer="0.3"/>
  <pageSetup paperSize="5" scale="89" orientation="landscape"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6" tint="0.59999389629810485"/>
    <pageSetUpPr fitToPage="1"/>
  </sheetPr>
  <dimension ref="A1:U41"/>
  <sheetViews>
    <sheetView zoomScaleNormal="100" workbookViewId="0">
      <pane ySplit="4" topLeftCell="A5" activePane="bottomLeft" state="frozen"/>
      <selection activeCell="W24" sqref="W24"/>
      <selection pane="bottomLeft" activeCell="A25" sqref="A5:XFD25"/>
    </sheetView>
  </sheetViews>
  <sheetFormatPr defaultRowHeight="13.15" x14ac:dyDescent="0.4"/>
  <cols>
    <col min="1" max="1" width="25.59765625" customWidth="1"/>
    <col min="2" max="3" width="10.59765625" style="65" customWidth="1"/>
    <col min="4" max="4" width="9.796875" style="1" hidden="1" customWidth="1"/>
    <col min="5" max="5" width="5.19921875" style="161" customWidth="1"/>
    <col min="6" max="6" width="5.19921875" style="11" customWidth="1"/>
    <col min="7" max="7" width="5.19921875" style="161" customWidth="1"/>
    <col min="8" max="8" width="5.19921875" style="11" customWidth="1"/>
    <col min="9" max="9" width="5.19921875" style="161" customWidth="1"/>
    <col min="10" max="10" width="5.19921875" style="11" customWidth="1"/>
    <col min="11" max="11" width="5.19921875" style="171" customWidth="1"/>
    <col min="12" max="12" width="5.19921875" style="65" customWidth="1"/>
    <col min="13" max="13" width="5.19921875" style="171" customWidth="1"/>
    <col min="14" max="14" width="5.19921875" style="65" customWidth="1"/>
    <col min="15" max="15" width="5.19921875" style="171" customWidth="1"/>
    <col min="16" max="16" width="5.19921875" style="65" customWidth="1"/>
    <col min="17" max="19" width="5.19921875" style="2" customWidth="1"/>
  </cols>
  <sheetData>
    <row r="1" spans="1:21" ht="45" customHeight="1" thickBot="1" x14ac:dyDescent="0.45">
      <c r="A1" s="709" t="s">
        <v>662</v>
      </c>
      <c r="B1" s="709"/>
      <c r="C1" s="709"/>
      <c r="D1" s="709"/>
      <c r="E1" s="709"/>
      <c r="F1" s="709"/>
      <c r="G1" s="709"/>
      <c r="H1" s="709"/>
      <c r="I1" s="709"/>
      <c r="J1" s="709"/>
      <c r="K1" s="709"/>
      <c r="L1" s="709"/>
      <c r="M1" s="709"/>
      <c r="N1" s="709"/>
      <c r="O1" s="709"/>
      <c r="P1" s="709"/>
      <c r="Q1" s="709"/>
      <c r="R1" s="709"/>
      <c r="S1" s="709"/>
    </row>
    <row r="2" spans="1:21" ht="40.049999999999997" customHeight="1" x14ac:dyDescent="0.4">
      <c r="A2" s="30" t="s">
        <v>630</v>
      </c>
      <c r="B2" s="532" t="s">
        <v>626</v>
      </c>
      <c r="C2" s="532" t="s">
        <v>627</v>
      </c>
      <c r="D2" s="29"/>
      <c r="E2" s="712" t="s">
        <v>62</v>
      </c>
      <c r="F2" s="713"/>
      <c r="G2" s="713"/>
      <c r="H2" s="713"/>
      <c r="I2" s="713"/>
      <c r="J2" s="714"/>
      <c r="K2" s="712" t="s">
        <v>63</v>
      </c>
      <c r="L2" s="713"/>
      <c r="M2" s="713"/>
      <c r="N2" s="713"/>
      <c r="O2" s="713"/>
      <c r="P2" s="714"/>
      <c r="Q2" s="710" t="s">
        <v>97</v>
      </c>
      <c r="R2" s="711"/>
      <c r="S2" s="711"/>
    </row>
    <row r="3" spans="1:21" ht="20.2" customHeight="1" x14ac:dyDescent="0.4">
      <c r="A3" s="82"/>
      <c r="B3" s="539"/>
      <c r="C3" s="539"/>
      <c r="D3" s="81"/>
      <c r="E3" s="718" t="s">
        <v>94</v>
      </c>
      <c r="F3" s="716"/>
      <c r="G3" s="716" t="s">
        <v>95</v>
      </c>
      <c r="H3" s="716"/>
      <c r="I3" s="716" t="s">
        <v>96</v>
      </c>
      <c r="J3" s="717"/>
      <c r="K3" s="716" t="s">
        <v>94</v>
      </c>
      <c r="L3" s="716"/>
      <c r="M3" s="716" t="s">
        <v>95</v>
      </c>
      <c r="N3" s="716"/>
      <c r="O3" s="716" t="s">
        <v>96</v>
      </c>
      <c r="P3" s="716"/>
      <c r="Q3" s="95" t="s">
        <v>94</v>
      </c>
      <c r="R3" s="88" t="s">
        <v>95</v>
      </c>
      <c r="S3" s="88" t="s">
        <v>96</v>
      </c>
    </row>
    <row r="4" spans="1:21" ht="40.049999999999997" hidden="1" customHeight="1" x14ac:dyDescent="0.4">
      <c r="A4" s="82" t="s">
        <v>51</v>
      </c>
      <c r="B4" s="539" t="s">
        <v>92</v>
      </c>
      <c r="C4" s="539" t="s">
        <v>93</v>
      </c>
      <c r="D4" s="81"/>
      <c r="E4" s="194" t="s">
        <v>105</v>
      </c>
      <c r="F4" s="197" t="s">
        <v>108</v>
      </c>
      <c r="G4" s="193" t="s">
        <v>106</v>
      </c>
      <c r="H4" s="197" t="s">
        <v>109</v>
      </c>
      <c r="I4" s="193" t="s">
        <v>107</v>
      </c>
      <c r="J4" s="201" t="s">
        <v>110</v>
      </c>
      <c r="K4" s="193" t="s">
        <v>178</v>
      </c>
      <c r="L4" s="197" t="s">
        <v>179</v>
      </c>
      <c r="M4" s="193" t="s">
        <v>180</v>
      </c>
      <c r="N4" s="197" t="s">
        <v>181</v>
      </c>
      <c r="O4" s="193" t="s">
        <v>182</v>
      </c>
      <c r="P4" s="197" t="s">
        <v>183</v>
      </c>
      <c r="Q4" s="95" t="s">
        <v>123</v>
      </c>
      <c r="R4" s="88" t="s">
        <v>124</v>
      </c>
      <c r="S4" s="88" t="s">
        <v>125</v>
      </c>
    </row>
    <row r="5" spans="1:21" ht="12.75" x14ac:dyDescent="0.35">
      <c r="A5" s="83" t="str">
        <f t="shared" ref="A5:A25" si="0">VLOOKUP(D5,VL_2020,2,FALSE)</f>
        <v>Warren Seed DS 5018**</v>
      </c>
      <c r="B5" s="527" t="str">
        <f t="shared" ref="B5:B25" si="1">VLOOKUP(D5,VL_2020,3,FALSE)</f>
        <v>RR, LL </v>
      </c>
      <c r="C5" s="527" t="str">
        <f t="shared" ref="C5:C25" si="2">VLOOKUP(D5,VL_2020,4,FALSE)</f>
        <v>HX1,YGCB</v>
      </c>
      <c r="D5" s="584" t="s">
        <v>228</v>
      </c>
      <c r="E5" s="273">
        <v>259.12</v>
      </c>
      <c r="F5" s="274" t="s">
        <v>103</v>
      </c>
      <c r="G5" s="275">
        <v>265.31</v>
      </c>
      <c r="H5" s="274" t="s">
        <v>103</v>
      </c>
      <c r="I5" s="275">
        <v>250.68</v>
      </c>
      <c r="J5" s="274" t="s">
        <v>103</v>
      </c>
      <c r="K5" s="296">
        <v>15.103300000000001</v>
      </c>
      <c r="L5" s="274" t="s">
        <v>569</v>
      </c>
      <c r="M5" s="299">
        <v>15.77</v>
      </c>
      <c r="N5" s="274" t="s">
        <v>574</v>
      </c>
      <c r="O5" s="299">
        <v>15.345599999999999</v>
      </c>
      <c r="P5" s="274" t="s">
        <v>177</v>
      </c>
      <c r="Q5" s="276">
        <v>0</v>
      </c>
      <c r="R5" s="277">
        <v>0</v>
      </c>
      <c r="S5" s="277">
        <v>0</v>
      </c>
    </row>
    <row r="6" spans="1:21" ht="12.75" x14ac:dyDescent="0.35">
      <c r="A6" s="280" t="str">
        <f t="shared" si="0"/>
        <v xml:space="preserve">Dyna-Gro D50VC09 </v>
      </c>
      <c r="B6" s="530" t="str">
        <f t="shared" si="1"/>
        <v>RR</v>
      </c>
      <c r="C6" s="530" t="str">
        <f t="shared" si="2"/>
        <v>VT2P</v>
      </c>
      <c r="D6" s="48" t="s">
        <v>316</v>
      </c>
      <c r="E6" s="125">
        <v>256.04000000000002</v>
      </c>
      <c r="F6" s="126" t="s">
        <v>103</v>
      </c>
      <c r="G6" s="128">
        <v>258.5</v>
      </c>
      <c r="H6" s="126" t="s">
        <v>104</v>
      </c>
      <c r="I6" s="128"/>
      <c r="J6" s="126"/>
      <c r="K6" s="302">
        <v>16.276700000000002</v>
      </c>
      <c r="L6" s="126" t="s">
        <v>329</v>
      </c>
      <c r="M6" s="307">
        <v>16.646699999999999</v>
      </c>
      <c r="N6" s="126" t="s">
        <v>339</v>
      </c>
      <c r="O6" s="307"/>
      <c r="P6" s="126"/>
      <c r="Q6" s="62">
        <v>0</v>
      </c>
      <c r="R6" s="46">
        <v>0</v>
      </c>
      <c r="S6" s="46"/>
    </row>
    <row r="7" spans="1:21" ht="12.75" x14ac:dyDescent="0.35">
      <c r="A7" s="47" t="str">
        <f t="shared" si="0"/>
        <v>Revere 0918 VT2P</v>
      </c>
      <c r="B7" s="529" t="str">
        <f t="shared" si="1"/>
        <v>RR</v>
      </c>
      <c r="C7" s="529" t="str">
        <f t="shared" si="2"/>
        <v>VT2P</v>
      </c>
      <c r="D7" s="280" t="s">
        <v>523</v>
      </c>
      <c r="E7" s="125">
        <v>252.92</v>
      </c>
      <c r="F7" s="126" t="s">
        <v>103</v>
      </c>
      <c r="G7" s="128"/>
      <c r="H7" s="126"/>
      <c r="I7" s="128"/>
      <c r="J7" s="126"/>
      <c r="K7" s="302">
        <v>16.34</v>
      </c>
      <c r="L7" s="126" t="s">
        <v>328</v>
      </c>
      <c r="M7" s="307"/>
      <c r="N7" s="126"/>
      <c r="O7" s="307"/>
      <c r="P7" s="126"/>
      <c r="Q7" s="62">
        <v>0</v>
      </c>
      <c r="R7" s="46"/>
      <c r="S7" s="46"/>
    </row>
    <row r="8" spans="1:21" ht="12.75" x14ac:dyDescent="0.35">
      <c r="A8" s="280" t="str">
        <f t="shared" si="0"/>
        <v>Revere 1307 TC</v>
      </c>
      <c r="B8" s="530" t="str">
        <f t="shared" si="1"/>
        <v>RR</v>
      </c>
      <c r="C8" s="530" t="str">
        <f t="shared" si="2"/>
        <v>TRE</v>
      </c>
      <c r="D8" s="280" t="s">
        <v>221</v>
      </c>
      <c r="E8" s="125">
        <v>247</v>
      </c>
      <c r="F8" s="126" t="s">
        <v>103</v>
      </c>
      <c r="G8" s="128">
        <v>258.61</v>
      </c>
      <c r="H8" s="126" t="s">
        <v>104</v>
      </c>
      <c r="I8" s="128">
        <v>250.87</v>
      </c>
      <c r="J8" s="126" t="s">
        <v>103</v>
      </c>
      <c r="K8" s="302">
        <v>16.7333</v>
      </c>
      <c r="L8" s="126" t="s">
        <v>104</v>
      </c>
      <c r="M8" s="307">
        <v>16.965</v>
      </c>
      <c r="N8" s="126" t="s">
        <v>104</v>
      </c>
      <c r="O8" s="307">
        <v>16.312200000000001</v>
      </c>
      <c r="P8" s="126" t="s">
        <v>103</v>
      </c>
      <c r="Q8" s="62">
        <v>0</v>
      </c>
      <c r="R8" s="46">
        <v>0.15723270440000001</v>
      </c>
      <c r="S8" s="46">
        <v>0.1048218029</v>
      </c>
    </row>
    <row r="9" spans="1:21" ht="12.75" x14ac:dyDescent="0.35">
      <c r="A9" s="280" t="str">
        <f t="shared" si="0"/>
        <v>AgriGold A643-52 VT2RIB</v>
      </c>
      <c r="B9" s="530" t="str">
        <f t="shared" si="1"/>
        <v>RR</v>
      </c>
      <c r="C9" s="530" t="str">
        <f t="shared" si="2"/>
        <v>VT2P</v>
      </c>
      <c r="D9" s="48" t="s">
        <v>519</v>
      </c>
      <c r="E9" s="125">
        <v>242.79</v>
      </c>
      <c r="F9" s="126" t="s">
        <v>103</v>
      </c>
      <c r="G9" s="128"/>
      <c r="H9" s="126"/>
      <c r="I9" s="128"/>
      <c r="J9" s="126"/>
      <c r="K9" s="302">
        <v>15.08</v>
      </c>
      <c r="L9" s="126" t="s">
        <v>465</v>
      </c>
      <c r="M9" s="307"/>
      <c r="N9" s="126"/>
      <c r="O9" s="307"/>
      <c r="P9" s="126"/>
      <c r="Q9" s="62">
        <v>0</v>
      </c>
      <c r="R9" s="46"/>
      <c r="S9" s="46"/>
    </row>
    <row r="10" spans="1:21" ht="12.75" x14ac:dyDescent="0.35">
      <c r="A10" s="280" t="str">
        <f t="shared" si="0"/>
        <v xml:space="preserve">Dekalb DKC62-89 </v>
      </c>
      <c r="B10" s="530" t="str">
        <f t="shared" si="1"/>
        <v>RR</v>
      </c>
      <c r="C10" s="530" t="str">
        <f t="shared" si="2"/>
        <v>TRE</v>
      </c>
      <c r="D10" s="48" t="s">
        <v>315</v>
      </c>
      <c r="E10" s="281">
        <v>242.62</v>
      </c>
      <c r="F10" s="282" t="s">
        <v>103</v>
      </c>
      <c r="G10" s="283">
        <v>235.63</v>
      </c>
      <c r="H10" s="282" t="s">
        <v>339</v>
      </c>
      <c r="I10" s="283"/>
      <c r="J10" s="282"/>
      <c r="K10" s="298">
        <v>15.486700000000001</v>
      </c>
      <c r="L10" s="282" t="s">
        <v>578</v>
      </c>
      <c r="M10" s="301">
        <v>16.62</v>
      </c>
      <c r="N10" s="282" t="s">
        <v>339</v>
      </c>
      <c r="O10" s="301"/>
      <c r="P10" s="282"/>
      <c r="Q10" s="285">
        <v>0</v>
      </c>
      <c r="R10" s="286">
        <v>0</v>
      </c>
      <c r="S10" s="286"/>
    </row>
    <row r="11" spans="1:21" ht="12.75" x14ac:dyDescent="0.35">
      <c r="A11" s="280" t="str">
        <f t="shared" si="0"/>
        <v xml:space="preserve">Dekalb DKC59-82 </v>
      </c>
      <c r="B11" s="530" t="str">
        <f t="shared" si="1"/>
        <v>RR</v>
      </c>
      <c r="C11" s="530" t="str">
        <f t="shared" si="2"/>
        <v>VT2P</v>
      </c>
      <c r="D11" s="48" t="s">
        <v>520</v>
      </c>
      <c r="E11" s="125">
        <v>240.34</v>
      </c>
      <c r="F11" s="126" t="s">
        <v>103</v>
      </c>
      <c r="G11" s="128"/>
      <c r="H11" s="126"/>
      <c r="I11" s="128"/>
      <c r="J11" s="126"/>
      <c r="K11" s="302">
        <v>15.62</v>
      </c>
      <c r="L11" s="126" t="s">
        <v>333</v>
      </c>
      <c r="M11" s="307"/>
      <c r="N11" s="126"/>
      <c r="O11" s="307"/>
      <c r="P11" s="126"/>
      <c r="Q11" s="62">
        <v>0</v>
      </c>
      <c r="R11" s="46"/>
      <c r="S11" s="46"/>
      <c r="U11" s="19" t="s">
        <v>34</v>
      </c>
    </row>
    <row r="12" spans="1:21" ht="12.75" x14ac:dyDescent="0.35">
      <c r="A12" s="513" t="str">
        <f t="shared" si="0"/>
        <v>Progeny 2008 VT2P</v>
      </c>
      <c r="B12" s="528" t="str">
        <f t="shared" si="1"/>
        <v>RR</v>
      </c>
      <c r="C12" s="528" t="str">
        <f t="shared" si="2"/>
        <v>VT2P</v>
      </c>
      <c r="D12" s="48" t="s">
        <v>516</v>
      </c>
      <c r="E12" s="281">
        <v>237.84</v>
      </c>
      <c r="F12" s="282" t="s">
        <v>103</v>
      </c>
      <c r="G12" s="283"/>
      <c r="H12" s="282"/>
      <c r="I12" s="283"/>
      <c r="J12" s="282"/>
      <c r="K12" s="298">
        <v>15.8467</v>
      </c>
      <c r="L12" s="282" t="s">
        <v>333</v>
      </c>
      <c r="M12" s="301"/>
      <c r="N12" s="282"/>
      <c r="O12" s="301"/>
      <c r="P12" s="282"/>
      <c r="Q12" s="285">
        <v>0</v>
      </c>
      <c r="R12" s="286"/>
      <c r="S12" s="286"/>
    </row>
    <row r="13" spans="1:21" ht="12.75" x14ac:dyDescent="0.35">
      <c r="A13" s="47" t="str">
        <f t="shared" si="0"/>
        <v xml:space="preserve">Warren Seed DS 4878* </v>
      </c>
      <c r="B13" s="529" t="str">
        <f t="shared" si="1"/>
        <v>RR, LL</v>
      </c>
      <c r="C13" s="529" t="str">
        <f t="shared" si="2"/>
        <v>HX1,YGCB</v>
      </c>
      <c r="D13" s="280" t="s">
        <v>317</v>
      </c>
      <c r="E13" s="125">
        <v>237.53</v>
      </c>
      <c r="F13" s="126" t="s">
        <v>103</v>
      </c>
      <c r="G13" s="128">
        <v>246.89</v>
      </c>
      <c r="H13" s="126" t="s">
        <v>328</v>
      </c>
      <c r="I13" s="128"/>
      <c r="J13" s="126"/>
      <c r="K13" s="302">
        <v>14.96</v>
      </c>
      <c r="L13" s="126" t="s">
        <v>464</v>
      </c>
      <c r="M13" s="307">
        <v>15.925000000000001</v>
      </c>
      <c r="N13" s="126" t="s">
        <v>252</v>
      </c>
      <c r="O13" s="307"/>
      <c r="P13" s="126"/>
      <c r="Q13" s="62">
        <v>0</v>
      </c>
      <c r="R13" s="46">
        <v>0</v>
      </c>
      <c r="S13" s="46"/>
    </row>
    <row r="14" spans="1:21" ht="12.75" x14ac:dyDescent="0.35">
      <c r="A14" s="47" t="str">
        <f t="shared" si="0"/>
        <v>AgriGold A641-85 TRCRIB</v>
      </c>
      <c r="B14" s="529" t="str">
        <f t="shared" si="1"/>
        <v>RR</v>
      </c>
      <c r="C14" s="529" t="str">
        <f t="shared" si="2"/>
        <v>TRE</v>
      </c>
      <c r="D14" s="280" t="s">
        <v>518</v>
      </c>
      <c r="E14" s="125">
        <v>235.07</v>
      </c>
      <c r="F14" s="126" t="s">
        <v>103</v>
      </c>
      <c r="G14" s="128"/>
      <c r="H14" s="126"/>
      <c r="I14" s="128"/>
      <c r="J14" s="126"/>
      <c r="K14" s="302">
        <v>15.386699999999999</v>
      </c>
      <c r="L14" s="126" t="s">
        <v>578</v>
      </c>
      <c r="M14" s="307"/>
      <c r="N14" s="126"/>
      <c r="O14" s="307"/>
      <c r="P14" s="126"/>
      <c r="Q14" s="62">
        <v>0</v>
      </c>
      <c r="R14" s="46"/>
      <c r="S14" s="46"/>
    </row>
    <row r="15" spans="1:21" ht="12.75" x14ac:dyDescent="0.35">
      <c r="A15" s="47" t="str">
        <f t="shared" si="0"/>
        <v>Progeny 2012 VT2P</v>
      </c>
      <c r="B15" s="529" t="str">
        <f t="shared" si="1"/>
        <v>RR</v>
      </c>
      <c r="C15" s="529" t="str">
        <f t="shared" si="2"/>
        <v>VT2P</v>
      </c>
      <c r="D15" s="280" t="s">
        <v>223</v>
      </c>
      <c r="E15" s="281">
        <v>233.14</v>
      </c>
      <c r="F15" s="282" t="s">
        <v>103</v>
      </c>
      <c r="G15" s="283">
        <v>238.05</v>
      </c>
      <c r="H15" s="282" t="s">
        <v>339</v>
      </c>
      <c r="I15" s="283">
        <v>226.82</v>
      </c>
      <c r="J15" s="282" t="s">
        <v>177</v>
      </c>
      <c r="K15" s="298">
        <v>16.12</v>
      </c>
      <c r="L15" s="282" t="s">
        <v>333</v>
      </c>
      <c r="M15" s="301">
        <v>17.0733</v>
      </c>
      <c r="N15" s="282" t="s">
        <v>104</v>
      </c>
      <c r="O15" s="301">
        <v>16.383299999999998</v>
      </c>
      <c r="P15" s="282" t="s">
        <v>103</v>
      </c>
      <c r="Q15" s="285">
        <v>0</v>
      </c>
      <c r="R15" s="286">
        <v>0</v>
      </c>
      <c r="S15" s="286">
        <v>0</v>
      </c>
    </row>
    <row r="16" spans="1:21" ht="12.75" x14ac:dyDescent="0.35">
      <c r="A16" s="280" t="str">
        <f t="shared" si="0"/>
        <v xml:space="preserve">Dyna-Gro D52DC82 </v>
      </c>
      <c r="B16" s="530" t="str">
        <f t="shared" si="1"/>
        <v>RR</v>
      </c>
      <c r="C16" s="530" t="str">
        <f t="shared" si="2"/>
        <v>VT2P</v>
      </c>
      <c r="D16" s="48" t="s">
        <v>521</v>
      </c>
      <c r="E16" s="281">
        <v>231.64</v>
      </c>
      <c r="F16" s="282" t="s">
        <v>103</v>
      </c>
      <c r="G16" s="283"/>
      <c r="H16" s="282"/>
      <c r="I16" s="283"/>
      <c r="J16" s="282"/>
      <c r="K16" s="298">
        <v>16.38</v>
      </c>
      <c r="L16" s="282" t="s">
        <v>328</v>
      </c>
      <c r="M16" s="301"/>
      <c r="N16" s="282"/>
      <c r="O16" s="301"/>
      <c r="P16" s="282"/>
      <c r="Q16" s="285">
        <v>0</v>
      </c>
      <c r="R16" s="286"/>
      <c r="S16" s="286"/>
    </row>
    <row r="17" spans="1:19" ht="12.75" x14ac:dyDescent="0.35">
      <c r="A17" s="47" t="str">
        <f t="shared" si="0"/>
        <v xml:space="preserve">Warren Seed DS 5095 </v>
      </c>
      <c r="B17" s="529" t="str">
        <f t="shared" si="1"/>
        <v>RR, LL </v>
      </c>
      <c r="C17" s="529" t="str">
        <f t="shared" si="2"/>
        <v>HX1,YGCB</v>
      </c>
      <c r="D17" s="280" t="s">
        <v>524</v>
      </c>
      <c r="E17" s="125">
        <v>231.63</v>
      </c>
      <c r="F17" s="126" t="s">
        <v>103</v>
      </c>
      <c r="G17" s="128"/>
      <c r="H17" s="126"/>
      <c r="I17" s="128"/>
      <c r="J17" s="126"/>
      <c r="K17" s="302">
        <v>16.186699999999998</v>
      </c>
      <c r="L17" s="126" t="s">
        <v>334</v>
      </c>
      <c r="M17" s="307"/>
      <c r="N17" s="126"/>
      <c r="O17" s="307"/>
      <c r="P17" s="126"/>
      <c r="Q17" s="62">
        <v>0</v>
      </c>
      <c r="R17" s="46"/>
      <c r="S17" s="46"/>
    </row>
    <row r="18" spans="1:19" ht="12.75" x14ac:dyDescent="0.35">
      <c r="A18" s="47" t="str">
        <f t="shared" si="0"/>
        <v xml:space="preserve">Dekalb DKC62-70 </v>
      </c>
      <c r="B18" s="529" t="str">
        <f t="shared" si="1"/>
        <v>RR</v>
      </c>
      <c r="C18" s="529" t="str">
        <f t="shared" si="2"/>
        <v>VT2P</v>
      </c>
      <c r="D18" s="280" t="s">
        <v>314</v>
      </c>
      <c r="E18" s="281">
        <v>230.82</v>
      </c>
      <c r="F18" s="282" t="s">
        <v>103</v>
      </c>
      <c r="G18" s="283">
        <v>229.65</v>
      </c>
      <c r="H18" s="282" t="s">
        <v>341</v>
      </c>
      <c r="I18" s="283"/>
      <c r="J18" s="282"/>
      <c r="K18" s="298">
        <v>15.603300000000001</v>
      </c>
      <c r="L18" s="282" t="s">
        <v>333</v>
      </c>
      <c r="M18" s="301">
        <v>16.805</v>
      </c>
      <c r="N18" s="282" t="s">
        <v>104</v>
      </c>
      <c r="O18" s="301"/>
      <c r="P18" s="282"/>
      <c r="Q18" s="285">
        <v>0</v>
      </c>
      <c r="R18" s="286">
        <v>0</v>
      </c>
      <c r="S18" s="286"/>
    </row>
    <row r="19" spans="1:19" ht="12.75" x14ac:dyDescent="0.35">
      <c r="A19" s="513" t="str">
        <f t="shared" si="0"/>
        <v xml:space="preserve">Dyna-Gro D52VC63 </v>
      </c>
      <c r="B19" s="528" t="str">
        <f t="shared" si="1"/>
        <v>RR</v>
      </c>
      <c r="C19" s="528" t="str">
        <f t="shared" si="2"/>
        <v>VT2P</v>
      </c>
      <c r="D19" s="511" t="s">
        <v>514</v>
      </c>
      <c r="E19" s="281">
        <v>230.6</v>
      </c>
      <c r="F19" s="585" t="s">
        <v>103</v>
      </c>
      <c r="G19" s="565"/>
      <c r="H19" s="585"/>
      <c r="I19" s="565"/>
      <c r="J19" s="585"/>
      <c r="K19" s="298">
        <v>15.8933</v>
      </c>
      <c r="L19" s="585" t="s">
        <v>333</v>
      </c>
      <c r="M19" s="586"/>
      <c r="N19" s="585"/>
      <c r="O19" s="586"/>
      <c r="P19" s="585"/>
      <c r="Q19" s="285">
        <v>0</v>
      </c>
      <c r="R19" s="597"/>
      <c r="S19" s="597"/>
    </row>
    <row r="20" spans="1:19" ht="12.75" x14ac:dyDescent="0.35">
      <c r="A20" s="47" t="str">
        <f t="shared" si="0"/>
        <v>Revere 1398 VT2P</v>
      </c>
      <c r="B20" s="529" t="str">
        <f t="shared" si="1"/>
        <v>RR</v>
      </c>
      <c r="C20" s="529" t="str">
        <f t="shared" si="2"/>
        <v>VT2P</v>
      </c>
      <c r="D20" s="48" t="s">
        <v>219</v>
      </c>
      <c r="E20" s="281">
        <v>229.06</v>
      </c>
      <c r="F20" s="282" t="s">
        <v>103</v>
      </c>
      <c r="G20" s="283">
        <v>246.98</v>
      </c>
      <c r="H20" s="282" t="s">
        <v>328</v>
      </c>
      <c r="I20" s="283">
        <v>239.05</v>
      </c>
      <c r="J20" s="282" t="s">
        <v>104</v>
      </c>
      <c r="K20" s="298">
        <v>15.583299999999999</v>
      </c>
      <c r="L20" s="282" t="s">
        <v>333</v>
      </c>
      <c r="M20" s="301">
        <v>16.908300000000001</v>
      </c>
      <c r="N20" s="282" t="s">
        <v>104</v>
      </c>
      <c r="O20" s="301">
        <v>16.4511</v>
      </c>
      <c r="P20" s="282" t="s">
        <v>103</v>
      </c>
      <c r="Q20" s="285">
        <v>0</v>
      </c>
      <c r="R20" s="286">
        <v>0</v>
      </c>
      <c r="S20" s="286">
        <v>0</v>
      </c>
    </row>
    <row r="21" spans="1:19" ht="12.75" x14ac:dyDescent="0.35">
      <c r="A21" s="47" t="str">
        <f t="shared" si="0"/>
        <v xml:space="preserve">Dyna-Gro D53TC23 </v>
      </c>
      <c r="B21" s="529" t="str">
        <f t="shared" si="1"/>
        <v>RR</v>
      </c>
      <c r="C21" s="529" t="str">
        <f t="shared" si="2"/>
        <v>TRE</v>
      </c>
      <c r="D21" s="48" t="s">
        <v>522</v>
      </c>
      <c r="E21" s="125">
        <v>226.17</v>
      </c>
      <c r="F21" s="126" t="s">
        <v>103</v>
      </c>
      <c r="G21" s="128"/>
      <c r="H21" s="126"/>
      <c r="I21" s="128"/>
      <c r="J21" s="126"/>
      <c r="K21" s="302">
        <v>15.76</v>
      </c>
      <c r="L21" s="126" t="s">
        <v>333</v>
      </c>
      <c r="M21" s="307"/>
      <c r="N21" s="126"/>
      <c r="O21" s="307"/>
      <c r="P21" s="126"/>
      <c r="Q21" s="62">
        <v>0</v>
      </c>
      <c r="R21" s="46"/>
      <c r="S21" s="46"/>
    </row>
    <row r="22" spans="1:19" ht="12.75" x14ac:dyDescent="0.35">
      <c r="A22" s="513" t="str">
        <f t="shared" si="0"/>
        <v>Progeny 1912 VT2P</v>
      </c>
      <c r="B22" s="528" t="str">
        <f t="shared" si="1"/>
        <v>RR</v>
      </c>
      <c r="C22" s="528" t="str">
        <f t="shared" si="2"/>
        <v>VT2P</v>
      </c>
      <c r="D22" s="48" t="s">
        <v>515</v>
      </c>
      <c r="E22" s="125">
        <v>224.52</v>
      </c>
      <c r="F22" s="126" t="s">
        <v>103</v>
      </c>
      <c r="G22" s="128"/>
      <c r="H22" s="126"/>
      <c r="I22" s="128"/>
      <c r="J22" s="126"/>
      <c r="K22" s="302">
        <v>15.216699999999999</v>
      </c>
      <c r="L22" s="126" t="s">
        <v>578</v>
      </c>
      <c r="M22" s="307"/>
      <c r="N22" s="126"/>
      <c r="O22" s="307"/>
      <c r="P22" s="126"/>
      <c r="Q22" s="62">
        <v>0</v>
      </c>
      <c r="R22" s="46"/>
      <c r="S22" s="46"/>
    </row>
    <row r="23" spans="1:19" ht="12.75" x14ac:dyDescent="0.35">
      <c r="A23" s="280" t="str">
        <f t="shared" si="0"/>
        <v xml:space="preserve">Spectrum 6228 </v>
      </c>
      <c r="B23" s="530" t="str">
        <f t="shared" si="1"/>
        <v>None</v>
      </c>
      <c r="C23" s="530" t="str">
        <f t="shared" si="2"/>
        <v>None</v>
      </c>
      <c r="D23" s="280" t="s">
        <v>517</v>
      </c>
      <c r="E23" s="281">
        <v>217.32</v>
      </c>
      <c r="F23" s="282" t="s">
        <v>103</v>
      </c>
      <c r="G23" s="283"/>
      <c r="H23" s="282"/>
      <c r="I23" s="283"/>
      <c r="J23" s="282"/>
      <c r="K23" s="298">
        <v>15.503299999999999</v>
      </c>
      <c r="L23" s="282" t="s">
        <v>578</v>
      </c>
      <c r="M23" s="301"/>
      <c r="N23" s="282"/>
      <c r="O23" s="301"/>
      <c r="P23" s="282"/>
      <c r="Q23" s="285">
        <v>0</v>
      </c>
      <c r="R23" s="286"/>
      <c r="S23" s="286"/>
    </row>
    <row r="24" spans="1:19" ht="12.75" x14ac:dyDescent="0.35">
      <c r="A24" s="280" t="str">
        <f t="shared" si="0"/>
        <v xml:space="preserve">Warren Seed DS 5250* </v>
      </c>
      <c r="B24" s="530" t="str">
        <f t="shared" si="1"/>
        <v>RR, LL</v>
      </c>
      <c r="C24" s="530" t="str">
        <f t="shared" si="2"/>
        <v>HX1,YGCB</v>
      </c>
      <c r="D24" s="280" t="s">
        <v>318</v>
      </c>
      <c r="E24" s="281">
        <v>213.69</v>
      </c>
      <c r="F24" s="282" t="s">
        <v>103</v>
      </c>
      <c r="G24" s="283">
        <v>227.09</v>
      </c>
      <c r="H24" s="282" t="s">
        <v>341</v>
      </c>
      <c r="I24" s="283"/>
      <c r="J24" s="282"/>
      <c r="K24" s="298">
        <v>16.2867</v>
      </c>
      <c r="L24" s="282" t="s">
        <v>329</v>
      </c>
      <c r="M24" s="301">
        <v>17.488299999999999</v>
      </c>
      <c r="N24" s="282" t="s">
        <v>103</v>
      </c>
      <c r="O24" s="301"/>
      <c r="P24" s="282"/>
      <c r="Q24" s="285">
        <v>0.57471264369999997</v>
      </c>
      <c r="R24" s="286">
        <v>0.28735632179999998</v>
      </c>
      <c r="S24" s="286"/>
    </row>
    <row r="25" spans="1:19" ht="12.75" x14ac:dyDescent="0.35">
      <c r="A25" s="47" t="str">
        <f t="shared" si="0"/>
        <v>Warren Seed DS 5383</v>
      </c>
      <c r="B25" s="529" t="str">
        <f t="shared" si="1"/>
        <v>RR, LL </v>
      </c>
      <c r="C25" s="529" t="str">
        <f t="shared" si="2"/>
        <v>HX1,YGCB</v>
      </c>
      <c r="D25" s="280" t="s">
        <v>525</v>
      </c>
      <c r="E25" s="125">
        <v>192.79</v>
      </c>
      <c r="F25" s="126" t="s">
        <v>103</v>
      </c>
      <c r="G25" s="128"/>
      <c r="H25" s="126"/>
      <c r="I25" s="128"/>
      <c r="J25" s="126"/>
      <c r="K25" s="302">
        <v>17.34</v>
      </c>
      <c r="L25" s="126" t="s">
        <v>103</v>
      </c>
      <c r="M25" s="307"/>
      <c r="N25" s="126"/>
      <c r="O25" s="307"/>
      <c r="P25" s="126"/>
      <c r="Q25" s="62">
        <v>0</v>
      </c>
      <c r="R25" s="46"/>
      <c r="S25" s="46"/>
    </row>
    <row r="26" spans="1:19" ht="12.75" customHeight="1" x14ac:dyDescent="0.4">
      <c r="A26" s="67" t="s">
        <v>16</v>
      </c>
      <c r="B26" s="67"/>
      <c r="C26" s="67"/>
      <c r="D26" s="66"/>
      <c r="E26" s="154">
        <v>233.93</v>
      </c>
      <c r="F26" s="138"/>
      <c r="G26" s="163">
        <v>245.19</v>
      </c>
      <c r="H26" s="138"/>
      <c r="I26" s="163">
        <v>241.85</v>
      </c>
      <c r="J26" s="184"/>
      <c r="K26" s="167">
        <v>15.8432</v>
      </c>
      <c r="L26" s="138"/>
      <c r="M26" s="174">
        <v>16.6891</v>
      </c>
      <c r="N26" s="138"/>
      <c r="O26" s="174">
        <v>16.123100000000001</v>
      </c>
      <c r="P26" s="184"/>
      <c r="Q26" s="106">
        <v>2.7369999999999998E-2</v>
      </c>
      <c r="R26" s="105">
        <v>4.9399999999999999E-2</v>
      </c>
      <c r="S26" s="105">
        <v>2.6210000000000001E-2</v>
      </c>
    </row>
    <row r="27" spans="1:19" ht="12.75" customHeight="1" x14ac:dyDescent="0.4">
      <c r="A27" s="49" t="s">
        <v>90</v>
      </c>
      <c r="B27" s="49"/>
      <c r="C27" s="49"/>
      <c r="D27" s="52"/>
      <c r="E27" s="155">
        <v>15.1995</v>
      </c>
      <c r="F27" s="139"/>
      <c r="G27" s="164">
        <v>10.2653</v>
      </c>
      <c r="H27" s="139"/>
      <c r="I27" s="164">
        <v>12.841699999999999</v>
      </c>
      <c r="J27" s="185"/>
      <c r="K27" s="168">
        <v>0.47020000000000001</v>
      </c>
      <c r="L27" s="139"/>
      <c r="M27" s="175">
        <v>0.92700000000000005</v>
      </c>
      <c r="N27" s="139"/>
      <c r="O27" s="175">
        <v>0.73909999999999998</v>
      </c>
      <c r="P27" s="185"/>
      <c r="Q27" s="104">
        <v>2.7369999999999998E-2</v>
      </c>
      <c r="R27" s="103">
        <v>4.9399999999999999E-2</v>
      </c>
      <c r="S27" s="103">
        <v>2.6210000000000001E-2</v>
      </c>
    </row>
    <row r="28" spans="1:19" ht="12.75" customHeight="1" x14ac:dyDescent="0.5">
      <c r="A28" s="50" t="s">
        <v>56</v>
      </c>
      <c r="B28" s="535"/>
      <c r="C28" s="535"/>
      <c r="D28" s="28"/>
      <c r="E28" s="156" t="s">
        <v>571</v>
      </c>
      <c r="F28" s="140"/>
      <c r="G28" s="165">
        <v>24</v>
      </c>
      <c r="H28" s="140"/>
      <c r="I28" s="165">
        <v>15.9</v>
      </c>
      <c r="J28" s="186"/>
      <c r="K28" s="169">
        <v>1.19</v>
      </c>
      <c r="L28" s="140"/>
      <c r="M28" s="176">
        <v>0.74</v>
      </c>
      <c r="N28" s="140"/>
      <c r="O28" s="176">
        <v>0.55000000000000004</v>
      </c>
      <c r="P28" s="186"/>
      <c r="Q28" s="101" t="s">
        <v>577</v>
      </c>
      <c r="R28" s="102" t="s">
        <v>577</v>
      </c>
      <c r="S28" s="102" t="s">
        <v>577</v>
      </c>
    </row>
    <row r="29" spans="1:19" ht="12.75" customHeight="1" thickBot="1" x14ac:dyDescent="0.45">
      <c r="A29" s="220" t="s">
        <v>91</v>
      </c>
      <c r="B29" s="553"/>
      <c r="C29" s="553"/>
      <c r="D29" s="216"/>
      <c r="E29" s="177">
        <v>11.129435515000001</v>
      </c>
      <c r="F29" s="151"/>
      <c r="G29" s="182">
        <v>8.3673364920999997</v>
      </c>
      <c r="H29" s="151"/>
      <c r="I29" s="182">
        <v>6.8201015388000004</v>
      </c>
      <c r="J29" s="187"/>
      <c r="K29" s="221">
        <v>4.5626955043999997</v>
      </c>
      <c r="L29" s="151"/>
      <c r="M29" s="222">
        <v>3.8024023810999998</v>
      </c>
      <c r="N29" s="151"/>
      <c r="O29" s="222">
        <v>3.5121746959000002</v>
      </c>
      <c r="P29" s="187"/>
      <c r="Q29" s="223" t="s">
        <v>577</v>
      </c>
      <c r="R29" s="224" t="s">
        <v>577</v>
      </c>
      <c r="S29" s="224" t="s">
        <v>577</v>
      </c>
    </row>
    <row r="30" spans="1:19" s="1" customFormat="1" x14ac:dyDescent="0.4">
      <c r="A30" s="6"/>
      <c r="B30" s="7"/>
      <c r="C30" s="7"/>
      <c r="D30" s="6"/>
      <c r="E30" s="158"/>
      <c r="F30" s="134"/>
      <c r="G30" s="158"/>
      <c r="H30" s="134"/>
      <c r="I30" s="158"/>
      <c r="J30" s="134"/>
      <c r="K30" s="170">
        <v>0.66842000000000001</v>
      </c>
      <c r="L30" s="142"/>
      <c r="M30" s="170">
        <v>0.62283999999999995</v>
      </c>
      <c r="N30" s="142"/>
      <c r="O30" s="170">
        <v>0.44897999999999999</v>
      </c>
      <c r="P30" s="142"/>
      <c r="Q30" s="10"/>
      <c r="R30" s="10"/>
      <c r="S30" s="10"/>
    </row>
    <row r="31" spans="1:19" s="1" customFormat="1" x14ac:dyDescent="0.4">
      <c r="A31" s="9"/>
      <c r="B31" s="7"/>
      <c r="C31" s="7"/>
      <c r="D31" s="6"/>
      <c r="E31" s="61"/>
      <c r="F31" s="64"/>
      <c r="G31" s="61"/>
      <c r="H31" s="64"/>
      <c r="I31" s="61"/>
      <c r="J31" s="64"/>
      <c r="K31" s="171"/>
      <c r="L31" s="65"/>
      <c r="M31" s="171"/>
      <c r="N31" s="65"/>
      <c r="O31" s="171"/>
      <c r="P31" s="65"/>
      <c r="Q31" s="3"/>
      <c r="R31" s="3"/>
      <c r="S31" s="3"/>
    </row>
    <row r="32" spans="1:19" s="1" customFormat="1" x14ac:dyDescent="0.4">
      <c r="A32" s="9"/>
      <c r="B32" s="7"/>
      <c r="C32" s="7"/>
      <c r="D32" s="6"/>
      <c r="E32" s="61"/>
      <c r="F32" s="64"/>
      <c r="G32" s="61"/>
      <c r="H32" s="64"/>
      <c r="I32" s="61"/>
      <c r="J32" s="64"/>
      <c r="K32" s="171"/>
      <c r="L32" s="65"/>
      <c r="M32" s="171"/>
      <c r="N32" s="65"/>
      <c r="O32" s="171"/>
      <c r="P32" s="65"/>
      <c r="Q32" s="3"/>
      <c r="R32" s="3"/>
      <c r="S32" s="3"/>
    </row>
    <row r="33" spans="1:19" s="1" customFormat="1" x14ac:dyDescent="0.4">
      <c r="A33" s="9"/>
      <c r="B33" s="7"/>
      <c r="C33" s="7"/>
      <c r="D33" s="6"/>
      <c r="E33" s="61"/>
      <c r="F33" s="64"/>
      <c r="G33" s="61"/>
      <c r="H33" s="64"/>
      <c r="I33" s="61"/>
      <c r="J33" s="64"/>
      <c r="K33" s="171"/>
      <c r="L33" s="65"/>
      <c r="M33" s="171"/>
      <c r="N33" s="65"/>
      <c r="O33" s="171"/>
      <c r="P33" s="65"/>
      <c r="Q33" s="3"/>
      <c r="R33" s="3"/>
      <c r="S33" s="3"/>
    </row>
    <row r="34" spans="1:19" s="1" customFormat="1" x14ac:dyDescent="0.4">
      <c r="A34" s="9"/>
      <c r="B34" s="7"/>
      <c r="C34" s="7"/>
      <c r="D34" s="6"/>
      <c r="E34" s="61"/>
      <c r="F34" s="64"/>
      <c r="G34" s="61"/>
      <c r="H34" s="64"/>
      <c r="I34" s="61"/>
      <c r="J34" s="64"/>
      <c r="K34" s="171"/>
      <c r="L34" s="65"/>
      <c r="M34" s="171"/>
      <c r="N34" s="65"/>
      <c r="O34" s="171"/>
      <c r="P34" s="65"/>
      <c r="Q34" s="3"/>
      <c r="R34" s="3"/>
      <c r="S34" s="3"/>
    </row>
    <row r="35" spans="1:19" s="1" customFormat="1" x14ac:dyDescent="0.4">
      <c r="A35" s="9"/>
      <c r="B35" s="7"/>
      <c r="C35" s="7"/>
      <c r="D35" s="6"/>
      <c r="E35" s="61"/>
      <c r="F35" s="64"/>
      <c r="G35" s="61"/>
      <c r="H35" s="64"/>
      <c r="I35" s="61"/>
      <c r="J35" s="64"/>
      <c r="K35" s="171"/>
      <c r="L35" s="65"/>
      <c r="M35" s="171"/>
      <c r="N35" s="65"/>
      <c r="O35" s="171"/>
      <c r="P35" s="65"/>
      <c r="Q35" s="3"/>
      <c r="R35" s="3"/>
      <c r="S35" s="3"/>
    </row>
    <row r="36" spans="1:19" s="1" customFormat="1" x14ac:dyDescent="0.4">
      <c r="A36" s="9"/>
      <c r="B36" s="7"/>
      <c r="C36" s="7"/>
      <c r="D36" s="6"/>
      <c r="E36" s="61"/>
      <c r="F36" s="64"/>
      <c r="G36" s="61"/>
      <c r="H36" s="64"/>
      <c r="I36" s="61"/>
      <c r="J36" s="64"/>
      <c r="K36" s="171"/>
      <c r="L36" s="65"/>
      <c r="M36" s="171"/>
      <c r="N36" s="65"/>
      <c r="O36" s="171"/>
      <c r="P36" s="65"/>
      <c r="Q36" s="3"/>
      <c r="R36" s="3"/>
      <c r="S36" s="3"/>
    </row>
    <row r="37" spans="1:19" s="1" customFormat="1" x14ac:dyDescent="0.4">
      <c r="A37" s="9"/>
      <c r="B37" s="7"/>
      <c r="C37" s="7"/>
      <c r="D37" s="6"/>
      <c r="E37" s="61"/>
      <c r="F37" s="64"/>
      <c r="G37" s="61"/>
      <c r="H37" s="64"/>
      <c r="I37" s="61"/>
      <c r="J37" s="64"/>
      <c r="K37" s="171"/>
      <c r="L37" s="65"/>
      <c r="M37" s="171"/>
      <c r="N37" s="65"/>
      <c r="O37" s="171"/>
      <c r="P37" s="65"/>
      <c r="Q37" s="3"/>
      <c r="R37" s="3"/>
      <c r="S37" s="3"/>
    </row>
    <row r="38" spans="1:19" s="1" customFormat="1" x14ac:dyDescent="0.4">
      <c r="A38" s="8"/>
      <c r="B38" s="7"/>
      <c r="C38" s="7"/>
      <c r="D38" s="6"/>
      <c r="E38" s="159"/>
      <c r="F38" s="135"/>
      <c r="G38" s="159"/>
      <c r="H38" s="135"/>
      <c r="I38" s="159"/>
      <c r="J38" s="135"/>
      <c r="K38" s="172"/>
      <c r="L38" s="143"/>
      <c r="M38" s="172"/>
      <c r="N38" s="143"/>
      <c r="O38" s="172"/>
      <c r="P38" s="143"/>
      <c r="Q38" s="3"/>
      <c r="R38" s="3"/>
      <c r="S38" s="3"/>
    </row>
    <row r="39" spans="1:19" x14ac:dyDescent="0.4">
      <c r="A39" s="9"/>
      <c r="B39" s="7"/>
      <c r="C39" s="7"/>
      <c r="D39" s="6"/>
      <c r="E39" s="61"/>
      <c r="F39" s="64"/>
      <c r="G39" s="61"/>
      <c r="H39" s="64"/>
      <c r="I39" s="61"/>
      <c r="J39" s="64"/>
      <c r="Q39" s="3"/>
      <c r="R39" s="3"/>
      <c r="S39" s="3"/>
    </row>
    <row r="40" spans="1:19" ht="15" x14ac:dyDescent="0.4">
      <c r="A40" s="4"/>
      <c r="B40" s="7"/>
      <c r="C40" s="7"/>
      <c r="D40" s="6"/>
      <c r="E40" s="160"/>
      <c r="F40" s="136"/>
      <c r="G40" s="160"/>
      <c r="H40" s="136"/>
      <c r="I40" s="160"/>
      <c r="J40" s="136"/>
      <c r="K40" s="173"/>
      <c r="L40" s="144"/>
      <c r="M40" s="173"/>
      <c r="N40" s="144"/>
      <c r="O40" s="173"/>
      <c r="P40" s="144"/>
    </row>
    <row r="41" spans="1:19" x14ac:dyDescent="0.4">
      <c r="B41" s="71"/>
      <c r="C41" s="71"/>
      <c r="D41" s="19"/>
    </row>
  </sheetData>
  <sortState xmlns:xlrd2="http://schemas.microsoft.com/office/spreadsheetml/2017/richdata2" ref="A5:U25">
    <sortCondition descending="1" ref="E5:E25"/>
  </sortState>
  <mergeCells count="10">
    <mergeCell ref="A1:S1"/>
    <mergeCell ref="E2:J2"/>
    <mergeCell ref="K2:P2"/>
    <mergeCell ref="Q2:S2"/>
    <mergeCell ref="E3:F3"/>
    <mergeCell ref="G3:H3"/>
    <mergeCell ref="I3:J3"/>
    <mergeCell ref="K3:L3"/>
    <mergeCell ref="M3:N3"/>
    <mergeCell ref="O3:P3"/>
  </mergeCells>
  <conditionalFormatting sqref="F5:F25">
    <cfRule type="containsText" priority="16" stopIfTrue="1" operator="containsText" text="AA">
      <formula>NOT(ISERROR(SEARCH("AA",F5)))</formula>
    </cfRule>
    <cfRule type="containsText" dxfId="242" priority="17" stopIfTrue="1" operator="containsText" text="A">
      <formula>NOT(ISERROR(SEARCH("A",F5)))</formula>
    </cfRule>
  </conditionalFormatting>
  <conditionalFormatting sqref="H5:H25">
    <cfRule type="containsText" priority="14" stopIfTrue="1" operator="containsText" text="AA">
      <formula>NOT(ISERROR(SEARCH("AA",H5)))</formula>
    </cfRule>
    <cfRule type="containsText" dxfId="241" priority="15" stopIfTrue="1" operator="containsText" text="A">
      <formula>NOT(ISERROR(SEARCH("A",H5)))</formula>
    </cfRule>
  </conditionalFormatting>
  <conditionalFormatting sqref="J5:J25">
    <cfRule type="containsText" priority="12" stopIfTrue="1" operator="containsText" text="AA">
      <formula>NOT(ISERROR(SEARCH("AA",J5)))</formula>
    </cfRule>
    <cfRule type="containsText" dxfId="240" priority="13" stopIfTrue="1" operator="containsText" text="A">
      <formula>NOT(ISERROR(SEARCH("A",J5)))</formula>
    </cfRule>
  </conditionalFormatting>
  <conditionalFormatting sqref="L5:L25">
    <cfRule type="containsText" priority="10" stopIfTrue="1" operator="containsText" text="AA">
      <formula>NOT(ISERROR(SEARCH("AA",L5)))</formula>
    </cfRule>
    <cfRule type="containsText" dxfId="239" priority="11" stopIfTrue="1" operator="containsText" text="A">
      <formula>NOT(ISERROR(SEARCH("A",L5)))</formula>
    </cfRule>
  </conditionalFormatting>
  <conditionalFormatting sqref="N5:N25">
    <cfRule type="containsText" priority="8" stopIfTrue="1" operator="containsText" text="AA">
      <formula>NOT(ISERROR(SEARCH("AA",N5)))</formula>
    </cfRule>
    <cfRule type="containsText" dxfId="238" priority="9" stopIfTrue="1" operator="containsText" text="A">
      <formula>NOT(ISERROR(SEARCH("A",N5)))</formula>
    </cfRule>
  </conditionalFormatting>
  <conditionalFormatting sqref="P5:P25">
    <cfRule type="containsText" priority="6" stopIfTrue="1" operator="containsText" text="AA">
      <formula>NOT(ISERROR(SEARCH("AA",P5)))</formula>
    </cfRule>
    <cfRule type="containsText" dxfId="237" priority="7" stopIfTrue="1" operator="containsText" text="A">
      <formula>NOT(ISERROR(SEARCH("A",P5)))</formula>
    </cfRule>
  </conditionalFormatting>
  <conditionalFormatting sqref="E5:P25">
    <cfRule type="expression" dxfId="236" priority="1143">
      <formula>MOD(ROW(),2)=0</formula>
    </cfRule>
  </conditionalFormatting>
  <conditionalFormatting sqref="Q5:S25">
    <cfRule type="aboveAverage" dxfId="235" priority="5" stopIfTrue="1"/>
  </conditionalFormatting>
  <conditionalFormatting sqref="Q5:S25">
    <cfRule type="expression" dxfId="234" priority="1142">
      <formula>MOD(ROW(),2)=0</formula>
    </cfRule>
  </conditionalFormatting>
  <conditionalFormatting sqref="D5:D25">
    <cfRule type="expression" dxfId="233" priority="2">
      <formula>MOD(ROW(),2)=0</formula>
    </cfRule>
  </conditionalFormatting>
  <conditionalFormatting sqref="A5:C25">
    <cfRule type="expression" dxfId="232" priority="1">
      <formula>MOD(ROW(),2)=0</formula>
    </cfRule>
  </conditionalFormatting>
  <conditionalFormatting sqref="K5:K25">
    <cfRule type="aboveAverage" dxfId="231" priority="18" stopIfTrue="1"/>
  </conditionalFormatting>
  <conditionalFormatting sqref="M5:M25">
    <cfRule type="aboveAverage" dxfId="230" priority="25" stopIfTrue="1"/>
  </conditionalFormatting>
  <conditionalFormatting sqref="O5:O25">
    <cfRule type="aboveAverage" dxfId="229" priority="1138" stopIfTrue="1"/>
  </conditionalFormatting>
  <conditionalFormatting sqref="E5:E25">
    <cfRule type="aboveAverage" dxfId="228" priority="1139" stopIfTrue="1"/>
  </conditionalFormatting>
  <conditionalFormatting sqref="G5:G25">
    <cfRule type="aboveAverage" dxfId="227" priority="1140" stopIfTrue="1"/>
  </conditionalFormatting>
  <conditionalFormatting sqref="I5:I25">
    <cfRule type="aboveAverage" dxfId="226" priority="1141" stopIfTrue="1"/>
  </conditionalFormatting>
  <pageMargins left="0.5" right="0.5" top="0.5" bottom="0.5" header="0.3" footer="0.3"/>
  <pageSetup paperSize="5" orientation="landscape"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6" tint="0.59999389629810485"/>
    <pageSetUpPr fitToPage="1"/>
  </sheetPr>
  <dimension ref="A1:V44"/>
  <sheetViews>
    <sheetView zoomScaleNormal="100" workbookViewId="0">
      <pane ySplit="4" topLeftCell="A5" activePane="bottomLeft" state="frozen"/>
      <selection activeCell="W24" sqref="W24"/>
      <selection pane="bottomLeft" activeCell="A28" sqref="A5:XFD28"/>
    </sheetView>
  </sheetViews>
  <sheetFormatPr defaultRowHeight="13.15" x14ac:dyDescent="0.4"/>
  <cols>
    <col min="1" max="1" width="25.59765625" customWidth="1"/>
    <col min="2" max="3" width="10.59765625" style="65" customWidth="1"/>
    <col min="4" max="4" width="9.796875" style="1" hidden="1" customWidth="1"/>
    <col min="5" max="5" width="5.19921875" style="161" customWidth="1"/>
    <col min="6" max="6" width="5.19921875" style="11" customWidth="1"/>
    <col min="7" max="7" width="5.19921875" style="161" customWidth="1"/>
    <col min="8" max="8" width="5.19921875" style="11" customWidth="1"/>
    <col min="9" max="9" width="5.19921875" style="161" customWidth="1"/>
    <col min="10" max="10" width="5.19921875" style="11" customWidth="1"/>
    <col min="11" max="11" width="5.19921875" style="171" customWidth="1"/>
    <col min="12" max="12" width="5.19921875" style="65" customWidth="1"/>
    <col min="13" max="13" width="5.19921875" style="171" customWidth="1"/>
    <col min="14" max="14" width="5.19921875" style="65" customWidth="1"/>
    <col min="15" max="15" width="5.19921875" style="171" customWidth="1"/>
    <col min="16" max="16" width="5.19921875" style="65" customWidth="1"/>
    <col min="17" max="19" width="5.19921875" style="2" customWidth="1"/>
  </cols>
  <sheetData>
    <row r="1" spans="1:22" ht="45" customHeight="1" thickBot="1" x14ac:dyDescent="0.45">
      <c r="A1" s="709" t="s">
        <v>663</v>
      </c>
      <c r="B1" s="709"/>
      <c r="C1" s="709"/>
      <c r="D1" s="709"/>
      <c r="E1" s="709"/>
      <c r="F1" s="709"/>
      <c r="G1" s="709"/>
      <c r="H1" s="709"/>
      <c r="I1" s="709"/>
      <c r="J1" s="709"/>
      <c r="K1" s="709"/>
      <c r="L1" s="709"/>
      <c r="M1" s="709"/>
      <c r="N1" s="709"/>
      <c r="O1" s="709"/>
      <c r="P1" s="709"/>
      <c r="Q1" s="709"/>
      <c r="R1" s="709"/>
      <c r="S1" s="709"/>
    </row>
    <row r="2" spans="1:22" ht="40.049999999999997" customHeight="1" x14ac:dyDescent="0.4">
      <c r="A2" s="30" t="s">
        <v>630</v>
      </c>
      <c r="B2" s="532" t="s">
        <v>628</v>
      </c>
      <c r="C2" s="532" t="s">
        <v>629</v>
      </c>
      <c r="D2" s="29"/>
      <c r="E2" s="712" t="s">
        <v>62</v>
      </c>
      <c r="F2" s="713"/>
      <c r="G2" s="713"/>
      <c r="H2" s="713"/>
      <c r="I2" s="713"/>
      <c r="J2" s="714"/>
      <c r="K2" s="712" t="s">
        <v>63</v>
      </c>
      <c r="L2" s="713"/>
      <c r="M2" s="713"/>
      <c r="N2" s="713"/>
      <c r="O2" s="713"/>
      <c r="P2" s="714"/>
      <c r="Q2" s="710" t="s">
        <v>97</v>
      </c>
      <c r="R2" s="711"/>
      <c r="S2" s="711"/>
    </row>
    <row r="3" spans="1:22" ht="20.2" customHeight="1" x14ac:dyDescent="0.4">
      <c r="A3" s="82"/>
      <c r="B3" s="539"/>
      <c r="C3" s="539"/>
      <c r="D3" s="81"/>
      <c r="E3" s="718" t="s">
        <v>94</v>
      </c>
      <c r="F3" s="716"/>
      <c r="G3" s="716" t="s">
        <v>95</v>
      </c>
      <c r="H3" s="716"/>
      <c r="I3" s="716" t="s">
        <v>96</v>
      </c>
      <c r="J3" s="717"/>
      <c r="K3" s="716" t="s">
        <v>94</v>
      </c>
      <c r="L3" s="716"/>
      <c r="M3" s="716" t="s">
        <v>95</v>
      </c>
      <c r="N3" s="716"/>
      <c r="O3" s="716" t="s">
        <v>96</v>
      </c>
      <c r="P3" s="716"/>
      <c r="Q3" s="95" t="s">
        <v>94</v>
      </c>
      <c r="R3" s="88" t="s">
        <v>95</v>
      </c>
      <c r="S3" s="88" t="s">
        <v>96</v>
      </c>
    </row>
    <row r="4" spans="1:22" ht="40.049999999999997" hidden="1" customHeight="1" x14ac:dyDescent="0.4">
      <c r="A4" s="82" t="s">
        <v>51</v>
      </c>
      <c r="B4" s="539" t="s">
        <v>92</v>
      </c>
      <c r="C4" s="539" t="s">
        <v>93</v>
      </c>
      <c r="D4" s="81"/>
      <c r="E4" s="194" t="s">
        <v>105</v>
      </c>
      <c r="F4" s="197" t="s">
        <v>108</v>
      </c>
      <c r="G4" s="193" t="s">
        <v>106</v>
      </c>
      <c r="H4" s="197" t="s">
        <v>109</v>
      </c>
      <c r="I4" s="193" t="s">
        <v>107</v>
      </c>
      <c r="J4" s="201" t="s">
        <v>110</v>
      </c>
      <c r="K4" s="193" t="s">
        <v>178</v>
      </c>
      <c r="L4" s="197" t="s">
        <v>179</v>
      </c>
      <c r="M4" s="193" t="s">
        <v>180</v>
      </c>
      <c r="N4" s="197" t="s">
        <v>181</v>
      </c>
      <c r="O4" s="193" t="s">
        <v>182</v>
      </c>
      <c r="P4" s="197" t="s">
        <v>183</v>
      </c>
      <c r="Q4" s="95" t="s">
        <v>123</v>
      </c>
      <c r="R4" s="88" t="s">
        <v>124</v>
      </c>
      <c r="S4" s="88" t="s">
        <v>125</v>
      </c>
    </row>
    <row r="5" spans="1:22" ht="12.75" x14ac:dyDescent="0.35">
      <c r="A5" s="83" t="str">
        <f t="shared" ref="A5:A28" si="0">VLOOKUP(D5,VL_2020,2,FALSE)</f>
        <v>Progeny 9114 VT2P*</v>
      </c>
      <c r="B5" s="527" t="str">
        <f t="shared" ref="B5:B28" si="1">VLOOKUP(D5,VL_2020,3,FALSE)</f>
        <v>RR</v>
      </c>
      <c r="C5" s="527" t="str">
        <f t="shared" ref="C5:C28" si="2">VLOOKUP(D5,VL_2020,4,FALSE)</f>
        <v>VT2P</v>
      </c>
      <c r="D5" s="584" t="s">
        <v>226</v>
      </c>
      <c r="E5" s="333">
        <v>249.9</v>
      </c>
      <c r="F5" s="137" t="s">
        <v>103</v>
      </c>
      <c r="G5" s="334">
        <v>260.04000000000002</v>
      </c>
      <c r="H5" s="137" t="s">
        <v>103</v>
      </c>
      <c r="I5" s="334">
        <v>246.54</v>
      </c>
      <c r="J5" s="137" t="s">
        <v>103</v>
      </c>
      <c r="K5" s="335">
        <v>15.6533</v>
      </c>
      <c r="L5" s="137" t="s">
        <v>103</v>
      </c>
      <c r="M5" s="336">
        <v>15.7683</v>
      </c>
      <c r="N5" s="137" t="s">
        <v>103</v>
      </c>
      <c r="O5" s="336">
        <v>15.3422</v>
      </c>
      <c r="P5" s="137" t="s">
        <v>103</v>
      </c>
      <c r="Q5" s="85">
        <v>0</v>
      </c>
      <c r="R5" s="86">
        <v>0</v>
      </c>
      <c r="S5" s="86">
        <v>0</v>
      </c>
    </row>
    <row r="6" spans="1:22" ht="12.75" x14ac:dyDescent="0.35">
      <c r="A6" s="47" t="str">
        <f t="shared" si="0"/>
        <v xml:space="preserve">Innvictis A1462 </v>
      </c>
      <c r="B6" s="529" t="str">
        <f t="shared" si="1"/>
        <v>RR</v>
      </c>
      <c r="C6" s="529" t="str">
        <f t="shared" si="2"/>
        <v>VT2P</v>
      </c>
      <c r="D6" s="280" t="s">
        <v>546</v>
      </c>
      <c r="E6" s="281">
        <v>243.99</v>
      </c>
      <c r="F6" s="282" t="s">
        <v>103</v>
      </c>
      <c r="G6" s="283"/>
      <c r="H6" s="282"/>
      <c r="I6" s="283"/>
      <c r="J6" s="282"/>
      <c r="K6" s="298">
        <v>15.74</v>
      </c>
      <c r="L6" s="282" t="s">
        <v>103</v>
      </c>
      <c r="M6" s="301"/>
      <c r="N6" s="282"/>
      <c r="O6" s="301"/>
      <c r="P6" s="282"/>
      <c r="Q6" s="285">
        <v>0</v>
      </c>
      <c r="R6" s="286"/>
      <c r="S6" s="286"/>
    </row>
    <row r="7" spans="1:22" ht="12.75" x14ac:dyDescent="0.35">
      <c r="A7" s="280" t="str">
        <f t="shared" si="0"/>
        <v xml:space="preserve">Dekalb DKC65-99** </v>
      </c>
      <c r="B7" s="530" t="str">
        <f t="shared" si="1"/>
        <v>RR</v>
      </c>
      <c r="C7" s="530" t="str">
        <f t="shared" si="2"/>
        <v>TRE</v>
      </c>
      <c r="D7" s="48" t="s">
        <v>212</v>
      </c>
      <c r="E7" s="281">
        <v>239.53</v>
      </c>
      <c r="F7" s="282" t="s">
        <v>103</v>
      </c>
      <c r="G7" s="283">
        <v>246.19</v>
      </c>
      <c r="H7" s="282" t="s">
        <v>103</v>
      </c>
      <c r="I7" s="283">
        <v>239.71</v>
      </c>
      <c r="J7" s="282" t="s">
        <v>103</v>
      </c>
      <c r="K7" s="298">
        <v>15.966699999999999</v>
      </c>
      <c r="L7" s="282" t="s">
        <v>103</v>
      </c>
      <c r="M7" s="301">
        <v>16.351700000000001</v>
      </c>
      <c r="N7" s="282" t="s">
        <v>103</v>
      </c>
      <c r="O7" s="301">
        <v>15.7256</v>
      </c>
      <c r="P7" s="282" t="s">
        <v>103</v>
      </c>
      <c r="Q7" s="285">
        <v>0</v>
      </c>
      <c r="R7" s="286">
        <v>0</v>
      </c>
      <c r="S7" s="286">
        <v>0</v>
      </c>
    </row>
    <row r="8" spans="1:22" ht="12.75" x14ac:dyDescent="0.35">
      <c r="A8" s="513" t="str">
        <f t="shared" si="0"/>
        <v xml:space="preserve">Dekalb DKC65-95** </v>
      </c>
      <c r="B8" s="528" t="str">
        <f t="shared" si="1"/>
        <v>RR</v>
      </c>
      <c r="C8" s="528" t="str">
        <f t="shared" si="2"/>
        <v>VT2P</v>
      </c>
      <c r="D8" s="511" t="s">
        <v>211</v>
      </c>
      <c r="E8" s="125">
        <v>234.42</v>
      </c>
      <c r="F8" s="572" t="s">
        <v>103</v>
      </c>
      <c r="G8" s="574">
        <v>247.3</v>
      </c>
      <c r="H8" s="572" t="s">
        <v>103</v>
      </c>
      <c r="I8" s="574">
        <v>242.95</v>
      </c>
      <c r="J8" s="572" t="s">
        <v>103</v>
      </c>
      <c r="K8" s="302">
        <v>16.173300000000001</v>
      </c>
      <c r="L8" s="572" t="s">
        <v>103</v>
      </c>
      <c r="M8" s="587">
        <v>16.59</v>
      </c>
      <c r="N8" s="572" t="s">
        <v>103</v>
      </c>
      <c r="O8" s="587">
        <v>15.8856</v>
      </c>
      <c r="P8" s="572" t="s">
        <v>103</v>
      </c>
      <c r="Q8" s="62">
        <v>0</v>
      </c>
      <c r="R8" s="595">
        <v>0</v>
      </c>
      <c r="S8" s="595">
        <v>0</v>
      </c>
    </row>
    <row r="9" spans="1:22" ht="12.75" x14ac:dyDescent="0.35">
      <c r="A9" s="47" t="str">
        <f t="shared" si="0"/>
        <v xml:space="preserve">Dekalb DKC66-18 </v>
      </c>
      <c r="B9" s="529" t="str">
        <f t="shared" si="1"/>
        <v>RR</v>
      </c>
      <c r="C9" s="529" t="str">
        <f t="shared" si="2"/>
        <v>VT2P</v>
      </c>
      <c r="D9" s="280" t="s">
        <v>213</v>
      </c>
      <c r="E9" s="125">
        <v>234.42</v>
      </c>
      <c r="F9" s="126" t="s">
        <v>103</v>
      </c>
      <c r="G9" s="128">
        <v>251.3</v>
      </c>
      <c r="H9" s="126" t="s">
        <v>103</v>
      </c>
      <c r="I9" s="128">
        <v>249.94</v>
      </c>
      <c r="J9" s="126" t="s">
        <v>103</v>
      </c>
      <c r="K9" s="302">
        <v>16.54</v>
      </c>
      <c r="L9" s="126" t="s">
        <v>103</v>
      </c>
      <c r="M9" s="307">
        <v>16.5017</v>
      </c>
      <c r="N9" s="126" t="s">
        <v>103</v>
      </c>
      <c r="O9" s="307">
        <v>15.8033</v>
      </c>
      <c r="P9" s="126" t="s">
        <v>103</v>
      </c>
      <c r="Q9" s="62">
        <v>0</v>
      </c>
      <c r="R9" s="46">
        <v>0</v>
      </c>
      <c r="S9" s="46">
        <v>0</v>
      </c>
    </row>
    <row r="10" spans="1:22" ht="12.75" x14ac:dyDescent="0.35">
      <c r="A10" s="47" t="str">
        <f t="shared" si="0"/>
        <v>Revere 1627 TC</v>
      </c>
      <c r="B10" s="529" t="str">
        <f t="shared" si="1"/>
        <v>RR</v>
      </c>
      <c r="C10" s="529" t="str">
        <f t="shared" si="2"/>
        <v>TRE</v>
      </c>
      <c r="D10" s="48" t="s">
        <v>555</v>
      </c>
      <c r="E10" s="125">
        <v>233.4</v>
      </c>
      <c r="F10" s="126" t="s">
        <v>103</v>
      </c>
      <c r="G10" s="128"/>
      <c r="H10" s="126"/>
      <c r="I10" s="128"/>
      <c r="J10" s="126"/>
      <c r="K10" s="302">
        <v>15.996700000000001</v>
      </c>
      <c r="L10" s="126" t="s">
        <v>103</v>
      </c>
      <c r="M10" s="307"/>
      <c r="N10" s="126"/>
      <c r="O10" s="307"/>
      <c r="P10" s="126"/>
      <c r="Q10" s="62">
        <v>0</v>
      </c>
      <c r="R10" s="46"/>
      <c r="S10" s="46"/>
    </row>
    <row r="11" spans="1:22" ht="12.75" x14ac:dyDescent="0.35">
      <c r="A11" s="280" t="str">
        <f t="shared" si="0"/>
        <v>Innvictis A1551 VT2P</v>
      </c>
      <c r="B11" s="530" t="str">
        <f t="shared" si="1"/>
        <v>RR</v>
      </c>
      <c r="C11" s="530" t="str">
        <f t="shared" si="2"/>
        <v>VT2P</v>
      </c>
      <c r="D11" s="48" t="s">
        <v>547</v>
      </c>
      <c r="E11" s="125">
        <v>230.62</v>
      </c>
      <c r="F11" s="126" t="s">
        <v>103</v>
      </c>
      <c r="G11" s="128"/>
      <c r="H11" s="126"/>
      <c r="I11" s="128"/>
      <c r="J11" s="126"/>
      <c r="K11" s="302">
        <v>15.7867</v>
      </c>
      <c r="L11" s="126" t="s">
        <v>103</v>
      </c>
      <c r="M11" s="307"/>
      <c r="N11" s="126"/>
      <c r="O11" s="307"/>
      <c r="P11" s="126"/>
      <c r="Q11" s="62">
        <v>0</v>
      </c>
      <c r="R11" s="46"/>
      <c r="S11" s="46"/>
      <c r="V11" s="19" t="s">
        <v>34</v>
      </c>
    </row>
    <row r="12" spans="1:22" ht="12.75" x14ac:dyDescent="0.35">
      <c r="A12" s="280" t="str">
        <f t="shared" si="0"/>
        <v>LG Seeds LG66C44 VT2Pro**</v>
      </c>
      <c r="B12" s="530" t="str">
        <f t="shared" si="1"/>
        <v>RR</v>
      </c>
      <c r="C12" s="530" t="str">
        <f t="shared" si="2"/>
        <v>VT2P</v>
      </c>
      <c r="D12" s="280" t="s">
        <v>218</v>
      </c>
      <c r="E12" s="125">
        <v>230.08</v>
      </c>
      <c r="F12" s="126" t="s">
        <v>103</v>
      </c>
      <c r="G12" s="128">
        <v>240.59</v>
      </c>
      <c r="H12" s="126" t="s">
        <v>103</v>
      </c>
      <c r="I12" s="128">
        <v>245.23</v>
      </c>
      <c r="J12" s="126" t="s">
        <v>103</v>
      </c>
      <c r="K12" s="302">
        <v>15.86</v>
      </c>
      <c r="L12" s="126" t="s">
        <v>103</v>
      </c>
      <c r="M12" s="307">
        <v>16.316700000000001</v>
      </c>
      <c r="N12" s="126" t="s">
        <v>103</v>
      </c>
      <c r="O12" s="307">
        <v>15.724399999999999</v>
      </c>
      <c r="P12" s="126" t="s">
        <v>103</v>
      </c>
      <c r="Q12" s="62">
        <v>0</v>
      </c>
      <c r="R12" s="46">
        <v>0</v>
      </c>
      <c r="S12" s="46">
        <v>0</v>
      </c>
    </row>
    <row r="13" spans="1:22" ht="12.75" x14ac:dyDescent="0.35">
      <c r="A13" s="280" t="str">
        <f t="shared" si="0"/>
        <v xml:space="preserve">Dyna-Gro D55VC80 </v>
      </c>
      <c r="B13" s="530" t="str">
        <f t="shared" si="1"/>
        <v>RR</v>
      </c>
      <c r="C13" s="530" t="str">
        <f t="shared" si="2"/>
        <v>VT2P </v>
      </c>
      <c r="D13" s="280" t="s">
        <v>217</v>
      </c>
      <c r="E13" s="125">
        <v>228.37</v>
      </c>
      <c r="F13" s="126" t="s">
        <v>103</v>
      </c>
      <c r="G13" s="128">
        <v>253.07</v>
      </c>
      <c r="H13" s="126" t="s">
        <v>103</v>
      </c>
      <c r="I13" s="128">
        <v>254.02</v>
      </c>
      <c r="J13" s="126" t="s">
        <v>103</v>
      </c>
      <c r="K13" s="302">
        <v>15.486700000000001</v>
      </c>
      <c r="L13" s="126" t="s">
        <v>103</v>
      </c>
      <c r="M13" s="307">
        <v>15.941700000000001</v>
      </c>
      <c r="N13" s="126" t="s">
        <v>103</v>
      </c>
      <c r="O13" s="307">
        <v>15.4689</v>
      </c>
      <c r="P13" s="126" t="s">
        <v>103</v>
      </c>
      <c r="Q13" s="62">
        <v>0</v>
      </c>
      <c r="R13" s="46">
        <v>0</v>
      </c>
      <c r="S13" s="46">
        <v>0</v>
      </c>
    </row>
    <row r="14" spans="1:22" ht="12.75" x14ac:dyDescent="0.35">
      <c r="A14" s="47" t="str">
        <f t="shared" si="0"/>
        <v xml:space="preserve">Innvictis A1689 </v>
      </c>
      <c r="B14" s="529" t="str">
        <f t="shared" si="1"/>
        <v>RR</v>
      </c>
      <c r="C14" s="529" t="str">
        <f t="shared" si="2"/>
        <v>TRE</v>
      </c>
      <c r="D14" s="280" t="s">
        <v>548</v>
      </c>
      <c r="E14" s="281">
        <v>224.57</v>
      </c>
      <c r="F14" s="282" t="s">
        <v>103</v>
      </c>
      <c r="G14" s="283"/>
      <c r="H14" s="282"/>
      <c r="I14" s="283"/>
      <c r="J14" s="282"/>
      <c r="K14" s="298">
        <v>15.9</v>
      </c>
      <c r="L14" s="282" t="s">
        <v>103</v>
      </c>
      <c r="M14" s="301"/>
      <c r="N14" s="282"/>
      <c r="O14" s="301"/>
      <c r="P14" s="282"/>
      <c r="Q14" s="285">
        <v>0</v>
      </c>
      <c r="R14" s="286"/>
      <c r="S14" s="286"/>
    </row>
    <row r="15" spans="1:22" ht="12.75" x14ac:dyDescent="0.35">
      <c r="A15" s="47" t="str">
        <f t="shared" si="0"/>
        <v xml:space="preserve">LG Seeds 66C06 </v>
      </c>
      <c r="B15" s="529" t="str">
        <f t="shared" si="1"/>
        <v>RR</v>
      </c>
      <c r="C15" s="529" t="str">
        <f t="shared" si="2"/>
        <v>VT2P</v>
      </c>
      <c r="D15" s="280" t="s">
        <v>549</v>
      </c>
      <c r="E15" s="125">
        <v>224.02</v>
      </c>
      <c r="F15" s="126" t="s">
        <v>103</v>
      </c>
      <c r="G15" s="128"/>
      <c r="H15" s="126"/>
      <c r="I15" s="128"/>
      <c r="J15" s="126"/>
      <c r="K15" s="302">
        <v>16.433299999999999</v>
      </c>
      <c r="L15" s="126" t="s">
        <v>103</v>
      </c>
      <c r="M15" s="307"/>
      <c r="N15" s="126"/>
      <c r="O15" s="307"/>
      <c r="P15" s="126"/>
      <c r="Q15" s="62">
        <v>0</v>
      </c>
      <c r="R15" s="46"/>
      <c r="S15" s="46"/>
    </row>
    <row r="16" spans="1:22" ht="12.75" x14ac:dyDescent="0.35">
      <c r="A16" s="280" t="str">
        <f t="shared" si="0"/>
        <v>Augusta A7268 VT2Pro</v>
      </c>
      <c r="B16" s="530" t="str">
        <f t="shared" si="1"/>
        <v>RR</v>
      </c>
      <c r="C16" s="530" t="str">
        <f t="shared" si="2"/>
        <v>VT2P</v>
      </c>
      <c r="D16" s="48" t="s">
        <v>542</v>
      </c>
      <c r="E16" s="281">
        <v>223.49</v>
      </c>
      <c r="F16" s="282" t="s">
        <v>103</v>
      </c>
      <c r="G16" s="283"/>
      <c r="H16" s="282"/>
      <c r="I16" s="283"/>
      <c r="J16" s="282"/>
      <c r="K16" s="298">
        <v>15.7867</v>
      </c>
      <c r="L16" s="282" t="s">
        <v>103</v>
      </c>
      <c r="M16" s="301"/>
      <c r="N16" s="282"/>
      <c r="O16" s="301"/>
      <c r="P16" s="282"/>
      <c r="Q16" s="285">
        <v>0</v>
      </c>
      <c r="R16" s="286"/>
      <c r="S16" s="286"/>
    </row>
    <row r="17" spans="1:22" ht="12.75" x14ac:dyDescent="0.35">
      <c r="A17" s="513" t="str">
        <f t="shared" si="0"/>
        <v xml:space="preserve">Dyna-Gro D54VC14 </v>
      </c>
      <c r="B17" s="528" t="str">
        <f t="shared" si="1"/>
        <v>RR</v>
      </c>
      <c r="C17" s="528" t="str">
        <f t="shared" si="2"/>
        <v>VT2P</v>
      </c>
      <c r="D17" s="48" t="s">
        <v>543</v>
      </c>
      <c r="E17" s="125">
        <v>220.44</v>
      </c>
      <c r="F17" s="126" t="s">
        <v>103</v>
      </c>
      <c r="G17" s="128"/>
      <c r="H17" s="126"/>
      <c r="I17" s="128"/>
      <c r="J17" s="126"/>
      <c r="K17" s="302">
        <v>16.046700000000001</v>
      </c>
      <c r="L17" s="126" t="s">
        <v>103</v>
      </c>
      <c r="M17" s="307"/>
      <c r="N17" s="126"/>
      <c r="O17" s="307"/>
      <c r="P17" s="126"/>
      <c r="Q17" s="62">
        <v>0</v>
      </c>
      <c r="R17" s="46"/>
      <c r="S17" s="46"/>
    </row>
    <row r="18" spans="1:22" ht="12.75" x14ac:dyDescent="0.35">
      <c r="A18" s="513" t="str">
        <f t="shared" si="0"/>
        <v>Progeny 8116 SS*</v>
      </c>
      <c r="B18" s="528" t="str">
        <f t="shared" si="1"/>
        <v>RR, LL </v>
      </c>
      <c r="C18" s="528" t="str">
        <f t="shared" si="2"/>
        <v>SS</v>
      </c>
      <c r="D18" s="48" t="s">
        <v>225</v>
      </c>
      <c r="E18" s="281">
        <v>220.4</v>
      </c>
      <c r="F18" s="282" t="s">
        <v>103</v>
      </c>
      <c r="G18" s="283">
        <v>236.8</v>
      </c>
      <c r="H18" s="282" t="s">
        <v>103</v>
      </c>
      <c r="I18" s="283">
        <v>235.85</v>
      </c>
      <c r="J18" s="282" t="s">
        <v>103</v>
      </c>
      <c r="K18" s="298">
        <v>16.1433</v>
      </c>
      <c r="L18" s="282" t="s">
        <v>103</v>
      </c>
      <c r="M18" s="301">
        <v>16.318300000000001</v>
      </c>
      <c r="N18" s="282" t="s">
        <v>103</v>
      </c>
      <c r="O18" s="301">
        <v>15.636699999999999</v>
      </c>
      <c r="P18" s="282" t="s">
        <v>103</v>
      </c>
      <c r="Q18" s="285">
        <v>0</v>
      </c>
      <c r="R18" s="286">
        <v>0</v>
      </c>
      <c r="S18" s="286">
        <v>0</v>
      </c>
    </row>
    <row r="19" spans="1:22" ht="12.75" x14ac:dyDescent="0.35">
      <c r="A19" s="47" t="str">
        <f t="shared" si="0"/>
        <v>AgriGold A645-16 VT2RIB***</v>
      </c>
      <c r="B19" s="529" t="str">
        <f t="shared" si="1"/>
        <v>RR</v>
      </c>
      <c r="C19" s="529" t="str">
        <f t="shared" si="2"/>
        <v>VT2P</v>
      </c>
      <c r="D19" s="280" t="s">
        <v>210</v>
      </c>
      <c r="E19" s="125">
        <v>216.49</v>
      </c>
      <c r="F19" s="126" t="s">
        <v>103</v>
      </c>
      <c r="G19" s="128">
        <v>236.07</v>
      </c>
      <c r="H19" s="126" t="s">
        <v>103</v>
      </c>
      <c r="I19" s="128">
        <v>243.31</v>
      </c>
      <c r="J19" s="126" t="s">
        <v>103</v>
      </c>
      <c r="K19" s="302">
        <v>16.04</v>
      </c>
      <c r="L19" s="126" t="s">
        <v>103</v>
      </c>
      <c r="M19" s="307">
        <v>16.691700000000001</v>
      </c>
      <c r="N19" s="126" t="s">
        <v>103</v>
      </c>
      <c r="O19" s="307">
        <v>16.103300000000001</v>
      </c>
      <c r="P19" s="126" t="s">
        <v>103</v>
      </c>
      <c r="Q19" s="62">
        <v>0</v>
      </c>
      <c r="R19" s="46">
        <v>0</v>
      </c>
      <c r="S19" s="46">
        <v>0</v>
      </c>
    </row>
    <row r="20" spans="1:22" ht="12.75" x14ac:dyDescent="0.35">
      <c r="A20" s="280" t="str">
        <f t="shared" si="0"/>
        <v>Progeny 2216 VT2P</v>
      </c>
      <c r="B20" s="530" t="str">
        <f t="shared" si="1"/>
        <v>RR</v>
      </c>
      <c r="C20" s="530" t="str">
        <f t="shared" si="2"/>
        <v>VT2P</v>
      </c>
      <c r="D20" s="48" t="s">
        <v>554</v>
      </c>
      <c r="E20" s="281">
        <v>213.12</v>
      </c>
      <c r="F20" s="282" t="s">
        <v>103</v>
      </c>
      <c r="G20" s="283"/>
      <c r="H20" s="282"/>
      <c r="I20" s="283"/>
      <c r="J20" s="282"/>
      <c r="K20" s="298">
        <v>15.466699999999999</v>
      </c>
      <c r="L20" s="282" t="s">
        <v>103</v>
      </c>
      <c r="M20" s="301"/>
      <c r="N20" s="282"/>
      <c r="O20" s="301"/>
      <c r="P20" s="282"/>
      <c r="Q20" s="285">
        <v>0</v>
      </c>
      <c r="R20" s="286"/>
      <c r="S20" s="286"/>
    </row>
    <row r="21" spans="1:22" ht="12.75" x14ac:dyDescent="0.35">
      <c r="A21" s="47" t="str">
        <f t="shared" si="0"/>
        <v>Augusta A7168 VT2Pro</v>
      </c>
      <c r="B21" s="529" t="str">
        <f t="shared" si="1"/>
        <v>RR</v>
      </c>
      <c r="C21" s="529" t="str">
        <f t="shared" si="2"/>
        <v>VT2P</v>
      </c>
      <c r="D21" s="280" t="s">
        <v>541</v>
      </c>
      <c r="E21" s="281">
        <v>212.4</v>
      </c>
      <c r="F21" s="282" t="s">
        <v>103</v>
      </c>
      <c r="G21" s="283"/>
      <c r="H21" s="282"/>
      <c r="I21" s="283"/>
      <c r="J21" s="282"/>
      <c r="K21" s="298">
        <v>15.7133</v>
      </c>
      <c r="L21" s="282" t="s">
        <v>103</v>
      </c>
      <c r="M21" s="301"/>
      <c r="N21" s="282"/>
      <c r="O21" s="301"/>
      <c r="P21" s="282"/>
      <c r="Q21" s="285">
        <v>0</v>
      </c>
      <c r="R21" s="286"/>
      <c r="S21" s="286"/>
    </row>
    <row r="22" spans="1:22" ht="12.75" x14ac:dyDescent="0.35">
      <c r="A22" s="280" t="str">
        <f t="shared" si="0"/>
        <v>AgriGold A646-30 VT2Pro</v>
      </c>
      <c r="B22" s="530" t="str">
        <f t="shared" si="1"/>
        <v>RR</v>
      </c>
      <c r="C22" s="530" t="str">
        <f t="shared" si="2"/>
        <v>VT2P</v>
      </c>
      <c r="D22" s="280" t="s">
        <v>538</v>
      </c>
      <c r="E22" s="281">
        <v>210.87</v>
      </c>
      <c r="F22" s="282" t="s">
        <v>103</v>
      </c>
      <c r="G22" s="283"/>
      <c r="H22" s="282"/>
      <c r="I22" s="283"/>
      <c r="J22" s="282"/>
      <c r="K22" s="298">
        <v>16.523299999999999</v>
      </c>
      <c r="L22" s="282" t="s">
        <v>103</v>
      </c>
      <c r="M22" s="301"/>
      <c r="N22" s="282"/>
      <c r="O22" s="301"/>
      <c r="P22" s="282"/>
      <c r="Q22" s="285">
        <v>0</v>
      </c>
      <c r="R22" s="286"/>
      <c r="S22" s="286"/>
    </row>
    <row r="23" spans="1:22" ht="12.75" x14ac:dyDescent="0.35">
      <c r="A23" s="47" t="str">
        <f t="shared" si="0"/>
        <v xml:space="preserve">Dyna-Gro D54VC34** </v>
      </c>
      <c r="B23" s="529" t="str">
        <f t="shared" si="1"/>
        <v>RR</v>
      </c>
      <c r="C23" s="529" t="str">
        <f t="shared" si="2"/>
        <v>VT2P</v>
      </c>
      <c r="D23" s="280" t="s">
        <v>216</v>
      </c>
      <c r="E23" s="125">
        <v>210.43</v>
      </c>
      <c r="F23" s="126" t="s">
        <v>103</v>
      </c>
      <c r="G23" s="128">
        <v>228.71</v>
      </c>
      <c r="H23" s="126" t="s">
        <v>103</v>
      </c>
      <c r="I23" s="128">
        <v>233.33</v>
      </c>
      <c r="J23" s="126" t="s">
        <v>103</v>
      </c>
      <c r="K23" s="302">
        <v>16.7133</v>
      </c>
      <c r="L23" s="126" t="s">
        <v>103</v>
      </c>
      <c r="M23" s="307">
        <v>16.545000000000002</v>
      </c>
      <c r="N23" s="126" t="s">
        <v>103</v>
      </c>
      <c r="O23" s="307">
        <v>15.884399999999999</v>
      </c>
      <c r="P23" s="126" t="s">
        <v>103</v>
      </c>
      <c r="Q23" s="62">
        <v>0</v>
      </c>
      <c r="R23" s="46">
        <v>0</v>
      </c>
      <c r="S23" s="46">
        <v>0</v>
      </c>
    </row>
    <row r="24" spans="1:22" ht="12.75" x14ac:dyDescent="0.35">
      <c r="A24" s="280" t="str">
        <f t="shared" si="0"/>
        <v>Revere ZS1525 3220A</v>
      </c>
      <c r="B24" s="530" t="str">
        <f t="shared" si="1"/>
        <v>RR, LL </v>
      </c>
      <c r="C24" s="530" t="str">
        <f t="shared" si="2"/>
        <v>3220A</v>
      </c>
      <c r="D24" s="48" t="s">
        <v>556</v>
      </c>
      <c r="E24" s="281">
        <v>207.66</v>
      </c>
      <c r="F24" s="282" t="s">
        <v>103</v>
      </c>
      <c r="G24" s="283"/>
      <c r="H24" s="282"/>
      <c r="I24" s="283"/>
      <c r="J24" s="282"/>
      <c r="K24" s="298">
        <v>15.976699999999999</v>
      </c>
      <c r="L24" s="282" t="s">
        <v>103</v>
      </c>
      <c r="M24" s="301"/>
      <c r="N24" s="282"/>
      <c r="O24" s="301"/>
      <c r="P24" s="282"/>
      <c r="Q24" s="285">
        <v>0</v>
      </c>
      <c r="R24" s="286"/>
      <c r="S24" s="286"/>
    </row>
    <row r="25" spans="1:22" ht="12.75" x14ac:dyDescent="0.35">
      <c r="A25" s="47" t="str">
        <f t="shared" si="0"/>
        <v xml:space="preserve">Spectrum 6416 </v>
      </c>
      <c r="B25" s="529" t="str">
        <f t="shared" si="1"/>
        <v>None</v>
      </c>
      <c r="C25" s="529" t="str">
        <f t="shared" si="2"/>
        <v>None</v>
      </c>
      <c r="D25" s="48" t="s">
        <v>557</v>
      </c>
      <c r="E25" s="281">
        <v>206.34</v>
      </c>
      <c r="F25" s="282" t="s">
        <v>103</v>
      </c>
      <c r="G25" s="283"/>
      <c r="H25" s="282"/>
      <c r="I25" s="283"/>
      <c r="J25" s="282"/>
      <c r="K25" s="298">
        <v>16.18</v>
      </c>
      <c r="L25" s="282" t="s">
        <v>103</v>
      </c>
      <c r="M25" s="301"/>
      <c r="N25" s="282"/>
      <c r="O25" s="301"/>
      <c r="P25" s="282"/>
      <c r="Q25" s="285">
        <v>0</v>
      </c>
      <c r="R25" s="286"/>
      <c r="S25" s="286"/>
    </row>
    <row r="26" spans="1:22" ht="12.75" x14ac:dyDescent="0.35">
      <c r="A26" s="280" t="str">
        <f t="shared" si="0"/>
        <v>Progeny 2015 VT2P</v>
      </c>
      <c r="B26" s="530" t="str">
        <f t="shared" si="1"/>
        <v>RR</v>
      </c>
      <c r="C26" s="530" t="str">
        <f t="shared" si="2"/>
        <v>VT2P</v>
      </c>
      <c r="D26" s="48" t="s">
        <v>224</v>
      </c>
      <c r="E26" s="125">
        <v>203.77</v>
      </c>
      <c r="F26" s="126" t="s">
        <v>103</v>
      </c>
      <c r="G26" s="128">
        <v>222.84</v>
      </c>
      <c r="H26" s="126" t="s">
        <v>103</v>
      </c>
      <c r="I26" s="128">
        <v>227.25</v>
      </c>
      <c r="J26" s="126" t="s">
        <v>103</v>
      </c>
      <c r="K26" s="302">
        <v>16.149999999999999</v>
      </c>
      <c r="L26" s="126" t="s">
        <v>103</v>
      </c>
      <c r="M26" s="307">
        <v>16.0517</v>
      </c>
      <c r="N26" s="126" t="s">
        <v>103</v>
      </c>
      <c r="O26" s="307">
        <v>15.418900000000001</v>
      </c>
      <c r="P26" s="126" t="s">
        <v>103</v>
      </c>
      <c r="Q26" s="62">
        <v>0</v>
      </c>
      <c r="R26" s="46">
        <v>0</v>
      </c>
      <c r="S26" s="46">
        <v>0</v>
      </c>
    </row>
    <row r="27" spans="1:22" ht="12.75" x14ac:dyDescent="0.35">
      <c r="A27" s="280" t="str">
        <f t="shared" si="0"/>
        <v>Progeny 2215 VTRE</v>
      </c>
      <c r="B27" s="530" t="str">
        <f t="shared" si="1"/>
        <v>RR</v>
      </c>
      <c r="C27" s="530" t="str">
        <f t="shared" si="2"/>
        <v>TRE</v>
      </c>
      <c r="D27" s="48" t="s">
        <v>553</v>
      </c>
      <c r="E27" s="125">
        <v>198.17</v>
      </c>
      <c r="F27" s="126" t="s">
        <v>103</v>
      </c>
      <c r="G27" s="128"/>
      <c r="H27" s="126"/>
      <c r="I27" s="128"/>
      <c r="J27" s="126"/>
      <c r="K27" s="302">
        <v>15.83</v>
      </c>
      <c r="L27" s="126" t="s">
        <v>103</v>
      </c>
      <c r="M27" s="307"/>
      <c r="N27" s="126"/>
      <c r="O27" s="307"/>
      <c r="P27" s="126"/>
      <c r="Q27" s="62">
        <v>0</v>
      </c>
      <c r="R27" s="46"/>
      <c r="S27" s="46"/>
      <c r="V27" s="19" t="s">
        <v>34</v>
      </c>
    </row>
    <row r="28" spans="1:22" ht="12.75" x14ac:dyDescent="0.35">
      <c r="A28" s="280" t="str">
        <f t="shared" si="0"/>
        <v>Innvictis A1457 VT2P</v>
      </c>
      <c r="B28" s="530" t="str">
        <f t="shared" si="1"/>
        <v>RR</v>
      </c>
      <c r="C28" s="530" t="str">
        <f t="shared" si="2"/>
        <v>VT2P</v>
      </c>
      <c r="D28" s="48" t="s">
        <v>545</v>
      </c>
      <c r="E28" s="281">
        <v>190.41</v>
      </c>
      <c r="F28" s="282" t="s">
        <v>103</v>
      </c>
      <c r="G28" s="283"/>
      <c r="H28" s="282"/>
      <c r="I28" s="283"/>
      <c r="J28" s="282"/>
      <c r="K28" s="298">
        <v>16.293299999999999</v>
      </c>
      <c r="L28" s="282" t="s">
        <v>103</v>
      </c>
      <c r="M28" s="301"/>
      <c r="N28" s="282"/>
      <c r="O28" s="301"/>
      <c r="P28" s="282"/>
      <c r="Q28" s="285">
        <v>0</v>
      </c>
      <c r="R28" s="286"/>
      <c r="S28" s="286"/>
    </row>
    <row r="29" spans="1:22" ht="12.75" customHeight="1" x14ac:dyDescent="0.4">
      <c r="A29" s="67" t="s">
        <v>16</v>
      </c>
      <c r="B29" s="67"/>
      <c r="C29" s="67"/>
      <c r="D29" s="66"/>
      <c r="E29" s="154">
        <v>221.14</v>
      </c>
      <c r="F29" s="138"/>
      <c r="G29" s="163">
        <v>242.29</v>
      </c>
      <c r="H29" s="138"/>
      <c r="I29" s="163">
        <v>241.81</v>
      </c>
      <c r="J29" s="184"/>
      <c r="K29" s="167">
        <v>16.0167</v>
      </c>
      <c r="L29" s="138"/>
      <c r="M29" s="174">
        <v>16.307700000000001</v>
      </c>
      <c r="N29" s="138"/>
      <c r="O29" s="174">
        <v>15.699299999999999</v>
      </c>
      <c r="P29" s="184"/>
      <c r="Q29" s="106">
        <v>0</v>
      </c>
      <c r="R29" s="105">
        <v>0</v>
      </c>
      <c r="S29" s="105">
        <v>0</v>
      </c>
    </row>
    <row r="30" spans="1:22" ht="12.75" customHeight="1" x14ac:dyDescent="0.4">
      <c r="A30" s="49" t="s">
        <v>90</v>
      </c>
      <c r="B30" s="49"/>
      <c r="C30" s="49"/>
      <c r="D30" s="52"/>
      <c r="E30" s="155">
        <v>16.401499999999999</v>
      </c>
      <c r="F30" s="139"/>
      <c r="G30" s="164">
        <v>17.733799999999999</v>
      </c>
      <c r="H30" s="139"/>
      <c r="I30" s="164">
        <v>11.214700000000001</v>
      </c>
      <c r="J30" s="185"/>
      <c r="K30" s="168">
        <v>0.4088</v>
      </c>
      <c r="L30" s="139"/>
      <c r="M30" s="175">
        <v>0.33300000000000002</v>
      </c>
      <c r="N30" s="139"/>
      <c r="O30" s="175">
        <v>0.64570000000000005</v>
      </c>
      <c r="P30" s="185"/>
      <c r="Q30" s="104">
        <v>0</v>
      </c>
      <c r="R30" s="103">
        <v>0</v>
      </c>
      <c r="S30" s="103">
        <v>0</v>
      </c>
    </row>
    <row r="31" spans="1:22" ht="12.75" customHeight="1" x14ac:dyDescent="0.5">
      <c r="A31" s="50" t="s">
        <v>56</v>
      </c>
      <c r="B31" s="535"/>
      <c r="C31" s="535"/>
      <c r="D31" s="28"/>
      <c r="E31" s="156" t="s">
        <v>571</v>
      </c>
      <c r="F31" s="140"/>
      <c r="G31" s="165" t="s">
        <v>571</v>
      </c>
      <c r="H31" s="140"/>
      <c r="I31" s="165" t="s">
        <v>571</v>
      </c>
      <c r="J31" s="186"/>
      <c r="K31" s="169" t="s">
        <v>571</v>
      </c>
      <c r="L31" s="140"/>
      <c r="M31" s="176" t="s">
        <v>571</v>
      </c>
      <c r="N31" s="140"/>
      <c r="O31" s="176" t="s">
        <v>571</v>
      </c>
      <c r="P31" s="186"/>
      <c r="Q31" s="101" t="s">
        <v>577</v>
      </c>
      <c r="R31" s="102" t="s">
        <v>577</v>
      </c>
      <c r="S31" s="102" t="s">
        <v>577</v>
      </c>
    </row>
    <row r="32" spans="1:22" ht="12.75" customHeight="1" thickBot="1" x14ac:dyDescent="0.45">
      <c r="A32" s="220" t="s">
        <v>91</v>
      </c>
      <c r="B32" s="553"/>
      <c r="C32" s="553"/>
      <c r="D32" s="216"/>
      <c r="E32" s="177">
        <v>12.541093543000001</v>
      </c>
      <c r="F32" s="151"/>
      <c r="G32" s="182">
        <v>9.1815954237999993</v>
      </c>
      <c r="H32" s="151"/>
      <c r="I32" s="182">
        <v>8.7636309654000009</v>
      </c>
      <c r="J32" s="187"/>
      <c r="K32" s="221">
        <v>4.4208542045000003</v>
      </c>
      <c r="L32" s="151"/>
      <c r="M32" s="222">
        <v>3.7366693037999998</v>
      </c>
      <c r="N32" s="151"/>
      <c r="O32" s="222">
        <v>3.3986331055000001</v>
      </c>
      <c r="P32" s="187"/>
      <c r="Q32" s="223" t="s">
        <v>577</v>
      </c>
      <c r="R32" s="224" t="s">
        <v>577</v>
      </c>
      <c r="S32" s="224" t="s">
        <v>577</v>
      </c>
    </row>
    <row r="33" spans="1:19" s="1" customFormat="1" x14ac:dyDescent="0.4">
      <c r="A33" s="6"/>
      <c r="B33" s="7"/>
      <c r="C33" s="7"/>
      <c r="D33" s="6"/>
      <c r="E33" s="158"/>
      <c r="F33" s="134"/>
      <c r="G33" s="158"/>
      <c r="H33" s="134"/>
      <c r="I33" s="158"/>
      <c r="J33" s="134"/>
      <c r="K33" s="170">
        <v>0.66842000000000001</v>
      </c>
      <c r="L33" s="142"/>
      <c r="M33" s="170">
        <v>0.62283999999999995</v>
      </c>
      <c r="N33" s="142"/>
      <c r="O33" s="170">
        <v>0.44897999999999999</v>
      </c>
      <c r="P33" s="142"/>
      <c r="Q33" s="10"/>
      <c r="R33" s="10"/>
      <c r="S33" s="10"/>
    </row>
    <row r="34" spans="1:19" s="1" customFormat="1" x14ac:dyDescent="0.4">
      <c r="A34" s="9"/>
      <c r="B34" s="7"/>
      <c r="C34" s="7"/>
      <c r="D34" s="6"/>
      <c r="E34" s="61"/>
      <c r="F34" s="64"/>
      <c r="G34" s="61"/>
      <c r="H34" s="64"/>
      <c r="I34" s="61"/>
      <c r="J34" s="64"/>
      <c r="K34" s="171"/>
      <c r="L34" s="65"/>
      <c r="M34" s="171"/>
      <c r="N34" s="65"/>
      <c r="O34" s="171"/>
      <c r="P34" s="65"/>
      <c r="Q34" s="3"/>
      <c r="R34" s="3"/>
      <c r="S34" s="3"/>
    </row>
    <row r="35" spans="1:19" s="1" customFormat="1" x14ac:dyDescent="0.4">
      <c r="A35" s="9"/>
      <c r="B35" s="7"/>
      <c r="C35" s="7"/>
      <c r="D35" s="6"/>
      <c r="E35" s="61"/>
      <c r="F35" s="64"/>
      <c r="G35" s="61"/>
      <c r="H35" s="64"/>
      <c r="I35" s="61"/>
      <c r="J35" s="64"/>
      <c r="K35" s="171"/>
      <c r="L35" s="65"/>
      <c r="M35" s="171"/>
      <c r="N35" s="65"/>
      <c r="O35" s="171"/>
      <c r="P35" s="65"/>
      <c r="Q35" s="3"/>
      <c r="R35" s="3"/>
      <c r="S35" s="3"/>
    </row>
    <row r="36" spans="1:19" s="1" customFormat="1" x14ac:dyDescent="0.4">
      <c r="A36" s="9"/>
      <c r="B36" s="7"/>
      <c r="C36" s="7"/>
      <c r="D36" s="6"/>
      <c r="E36" s="61"/>
      <c r="F36" s="64"/>
      <c r="G36" s="61"/>
      <c r="H36" s="64"/>
      <c r="I36" s="61"/>
      <c r="J36" s="64"/>
      <c r="K36" s="171"/>
      <c r="L36" s="65"/>
      <c r="M36" s="171"/>
      <c r="N36" s="65"/>
      <c r="O36" s="171"/>
      <c r="P36" s="65"/>
      <c r="Q36" s="3"/>
      <c r="R36" s="3"/>
      <c r="S36" s="3"/>
    </row>
    <row r="37" spans="1:19" s="1" customFormat="1" x14ac:dyDescent="0.4">
      <c r="A37" s="9"/>
      <c r="B37" s="7"/>
      <c r="C37" s="7"/>
      <c r="D37" s="6"/>
      <c r="E37" s="61"/>
      <c r="F37" s="64"/>
      <c r="G37" s="61"/>
      <c r="H37" s="64"/>
      <c r="I37" s="61"/>
      <c r="J37" s="64"/>
      <c r="K37" s="171"/>
      <c r="L37" s="65"/>
      <c r="M37" s="171"/>
      <c r="N37" s="65"/>
      <c r="O37" s="171"/>
      <c r="P37" s="65"/>
      <c r="Q37" s="3"/>
      <c r="R37" s="3"/>
      <c r="S37" s="3"/>
    </row>
    <row r="38" spans="1:19" s="1" customFormat="1" x14ac:dyDescent="0.4">
      <c r="A38" s="9"/>
      <c r="B38" s="7"/>
      <c r="C38" s="7"/>
      <c r="D38" s="6"/>
      <c r="E38" s="61"/>
      <c r="F38" s="64"/>
      <c r="G38" s="61"/>
      <c r="H38" s="64"/>
      <c r="I38" s="61"/>
      <c r="J38" s="64"/>
      <c r="K38" s="171"/>
      <c r="L38" s="65"/>
      <c r="M38" s="171"/>
      <c r="N38" s="65"/>
      <c r="O38" s="171"/>
      <c r="P38" s="65"/>
      <c r="Q38" s="3"/>
      <c r="R38" s="3"/>
      <c r="S38" s="3"/>
    </row>
    <row r="39" spans="1:19" s="1" customFormat="1" x14ac:dyDescent="0.4">
      <c r="A39" s="9"/>
      <c r="B39" s="7"/>
      <c r="C39" s="7"/>
      <c r="D39" s="6"/>
      <c r="E39" s="61"/>
      <c r="F39" s="64"/>
      <c r="G39" s="61"/>
      <c r="H39" s="64"/>
      <c r="I39" s="61"/>
      <c r="J39" s="64"/>
      <c r="K39" s="171"/>
      <c r="L39" s="65"/>
      <c r="M39" s="171"/>
      <c r="N39" s="65"/>
      <c r="O39" s="171"/>
      <c r="P39" s="65"/>
      <c r="Q39" s="3"/>
      <c r="R39" s="3"/>
      <c r="S39" s="3"/>
    </row>
    <row r="40" spans="1:19" s="1" customFormat="1" x14ac:dyDescent="0.4">
      <c r="A40" s="9"/>
      <c r="B40" s="7"/>
      <c r="C40" s="7"/>
      <c r="D40" s="6"/>
      <c r="E40" s="61"/>
      <c r="F40" s="64"/>
      <c r="G40" s="61"/>
      <c r="H40" s="64"/>
      <c r="I40" s="61"/>
      <c r="J40" s="64"/>
      <c r="K40" s="171"/>
      <c r="L40" s="65"/>
      <c r="M40" s="171"/>
      <c r="N40" s="65"/>
      <c r="O40" s="171"/>
      <c r="P40" s="65"/>
      <c r="Q40" s="3"/>
      <c r="R40" s="3"/>
      <c r="S40" s="3"/>
    </row>
    <row r="41" spans="1:19" s="1" customFormat="1" x14ac:dyDescent="0.4">
      <c r="A41" s="8"/>
      <c r="B41" s="7"/>
      <c r="C41" s="7"/>
      <c r="D41" s="6"/>
      <c r="E41" s="159"/>
      <c r="F41" s="135"/>
      <c r="G41" s="159"/>
      <c r="H41" s="135"/>
      <c r="I41" s="159"/>
      <c r="J41" s="135"/>
      <c r="K41" s="172"/>
      <c r="L41" s="143"/>
      <c r="M41" s="172"/>
      <c r="N41" s="143"/>
      <c r="O41" s="172"/>
      <c r="P41" s="143"/>
      <c r="Q41" s="3"/>
      <c r="R41" s="3"/>
      <c r="S41" s="3"/>
    </row>
    <row r="42" spans="1:19" x14ac:dyDescent="0.4">
      <c r="A42" s="9"/>
      <c r="B42" s="7"/>
      <c r="C42" s="7"/>
      <c r="D42" s="6"/>
      <c r="E42" s="61"/>
      <c r="F42" s="64"/>
      <c r="G42" s="61"/>
      <c r="H42" s="64"/>
      <c r="I42" s="61"/>
      <c r="J42" s="64"/>
      <c r="Q42" s="3"/>
      <c r="R42" s="3"/>
      <c r="S42" s="3"/>
    </row>
    <row r="43" spans="1:19" ht="15" x14ac:dyDescent="0.4">
      <c r="A43" s="4"/>
      <c r="B43" s="7"/>
      <c r="C43" s="7"/>
      <c r="D43" s="6"/>
      <c r="E43" s="160"/>
      <c r="F43" s="136"/>
      <c r="G43" s="160"/>
      <c r="H43" s="136"/>
      <c r="I43" s="160"/>
      <c r="J43" s="136"/>
      <c r="K43" s="173"/>
      <c r="L43" s="144"/>
      <c r="M43" s="173"/>
      <c r="N43" s="144"/>
      <c r="O43" s="173"/>
      <c r="P43" s="144"/>
    </row>
    <row r="44" spans="1:19" x14ac:dyDescent="0.4">
      <c r="B44" s="71"/>
      <c r="C44" s="71"/>
      <c r="D44" s="19"/>
    </row>
  </sheetData>
  <sortState xmlns:xlrd2="http://schemas.microsoft.com/office/spreadsheetml/2017/richdata2" ref="A5:V28">
    <sortCondition descending="1" ref="E5:E28"/>
  </sortState>
  <mergeCells count="10">
    <mergeCell ref="A1:S1"/>
    <mergeCell ref="E2:J2"/>
    <mergeCell ref="K2:P2"/>
    <mergeCell ref="Q2:S2"/>
    <mergeCell ref="E3:F3"/>
    <mergeCell ref="G3:H3"/>
    <mergeCell ref="I3:J3"/>
    <mergeCell ref="K3:L3"/>
    <mergeCell ref="M3:N3"/>
    <mergeCell ref="O3:P3"/>
  </mergeCells>
  <conditionalFormatting sqref="F5:F28">
    <cfRule type="containsText" priority="15" stopIfTrue="1" operator="containsText" text="AA">
      <formula>NOT(ISERROR(SEARCH("AA",F5)))</formula>
    </cfRule>
    <cfRule type="containsText" dxfId="225" priority="16" stopIfTrue="1" operator="containsText" text="A">
      <formula>NOT(ISERROR(SEARCH("A",F5)))</formula>
    </cfRule>
  </conditionalFormatting>
  <conditionalFormatting sqref="H5:H28">
    <cfRule type="containsText" priority="13" stopIfTrue="1" operator="containsText" text="AA">
      <formula>NOT(ISERROR(SEARCH("AA",H5)))</formula>
    </cfRule>
    <cfRule type="containsText" dxfId="224" priority="14" stopIfTrue="1" operator="containsText" text="A">
      <formula>NOT(ISERROR(SEARCH("A",H5)))</formula>
    </cfRule>
  </conditionalFormatting>
  <conditionalFormatting sqref="J5:J28">
    <cfRule type="containsText" priority="11" stopIfTrue="1" operator="containsText" text="AA">
      <formula>NOT(ISERROR(SEARCH("AA",J5)))</formula>
    </cfRule>
    <cfRule type="containsText" dxfId="223" priority="12" stopIfTrue="1" operator="containsText" text="A">
      <formula>NOT(ISERROR(SEARCH("A",J5)))</formula>
    </cfRule>
  </conditionalFormatting>
  <conditionalFormatting sqref="L5:L28">
    <cfRule type="containsText" priority="9" stopIfTrue="1" operator="containsText" text="AA">
      <formula>NOT(ISERROR(SEARCH("AA",L5)))</formula>
    </cfRule>
    <cfRule type="containsText" dxfId="222" priority="10" stopIfTrue="1" operator="containsText" text="A">
      <formula>NOT(ISERROR(SEARCH("A",L5)))</formula>
    </cfRule>
  </conditionalFormatting>
  <conditionalFormatting sqref="N5:N28">
    <cfRule type="containsText" priority="7" stopIfTrue="1" operator="containsText" text="AA">
      <formula>NOT(ISERROR(SEARCH("AA",N5)))</formula>
    </cfRule>
    <cfRule type="containsText" dxfId="221" priority="8" stopIfTrue="1" operator="containsText" text="A">
      <formula>NOT(ISERROR(SEARCH("A",N5)))</formula>
    </cfRule>
  </conditionalFormatting>
  <conditionalFormatting sqref="P5:P28">
    <cfRule type="containsText" priority="5" stopIfTrue="1" operator="containsText" text="AA">
      <formula>NOT(ISERROR(SEARCH("AA",P5)))</formula>
    </cfRule>
    <cfRule type="containsText" dxfId="220" priority="6" stopIfTrue="1" operator="containsText" text="A">
      <formula>NOT(ISERROR(SEARCH("A",P5)))</formula>
    </cfRule>
  </conditionalFormatting>
  <conditionalFormatting sqref="E5:P28">
    <cfRule type="expression" dxfId="219" priority="1137">
      <formula>MOD(ROW(),2)=0</formula>
    </cfRule>
  </conditionalFormatting>
  <conditionalFormatting sqref="Q5:S28">
    <cfRule type="aboveAverage" dxfId="218" priority="4" stopIfTrue="1"/>
  </conditionalFormatting>
  <conditionalFormatting sqref="Q5:S28">
    <cfRule type="expression" dxfId="217" priority="1136">
      <formula>MOD(ROW(),2)=0</formula>
    </cfRule>
  </conditionalFormatting>
  <conditionalFormatting sqref="D5:D28">
    <cfRule type="expression" dxfId="216" priority="2">
      <formula>MOD(ROW(),2)=0</formula>
    </cfRule>
  </conditionalFormatting>
  <conditionalFormatting sqref="A5:C28">
    <cfRule type="expression" dxfId="215" priority="1">
      <formula>MOD(ROW(),2)=0</formula>
    </cfRule>
  </conditionalFormatting>
  <conditionalFormatting sqref="K5:K28">
    <cfRule type="aboveAverage" dxfId="214" priority="17" stopIfTrue="1"/>
  </conditionalFormatting>
  <conditionalFormatting sqref="M5:M28">
    <cfRule type="aboveAverage" dxfId="213" priority="24" stopIfTrue="1"/>
  </conditionalFormatting>
  <conditionalFormatting sqref="O5:O28">
    <cfRule type="aboveAverage" dxfId="212" priority="1132" stopIfTrue="1"/>
  </conditionalFormatting>
  <conditionalFormatting sqref="E5:E28">
    <cfRule type="aboveAverage" dxfId="211" priority="1133" stopIfTrue="1"/>
  </conditionalFormatting>
  <conditionalFormatting sqref="G5:G28">
    <cfRule type="aboveAverage" dxfId="210" priority="1134" stopIfTrue="1"/>
  </conditionalFormatting>
  <conditionalFormatting sqref="I5:I28">
    <cfRule type="aboveAverage" dxfId="209" priority="1135" stopIfTrue="1"/>
  </conditionalFormatting>
  <pageMargins left="0.5" right="0.5" top="0.5" bottom="0.5" header="0.3" footer="0.3"/>
  <pageSetup paperSize="5"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6" tint="0.59999389629810485"/>
    <pageSetUpPr fitToPage="1"/>
  </sheetPr>
  <dimension ref="A1:S34"/>
  <sheetViews>
    <sheetView zoomScaleNormal="100" workbookViewId="0">
      <pane ySplit="4" topLeftCell="A5" activePane="bottomLeft" state="frozen"/>
      <selection activeCell="W24" sqref="W24"/>
      <selection pane="bottomLeft" activeCell="A19" sqref="A5:XFD19"/>
    </sheetView>
  </sheetViews>
  <sheetFormatPr defaultRowHeight="13.15" x14ac:dyDescent="0.4"/>
  <cols>
    <col min="1" max="1" width="25.59765625" customWidth="1"/>
    <col min="2" max="3" width="10.59765625" style="65" customWidth="1"/>
    <col min="4" max="4" width="9.796875" style="1" hidden="1" customWidth="1"/>
    <col min="5" max="5" width="5.19921875" style="161" customWidth="1"/>
    <col min="6" max="6" width="5.19921875" style="11" customWidth="1"/>
    <col min="7" max="7" width="5.19921875" style="161" customWidth="1"/>
    <col min="8" max="8" width="5.19921875" style="11" customWidth="1"/>
    <col min="9" max="9" width="5.19921875" style="161" customWidth="1"/>
    <col min="10" max="10" width="5.19921875" style="11" customWidth="1"/>
    <col min="11" max="11" width="5.19921875" style="171" customWidth="1"/>
    <col min="12" max="12" width="5.19921875" style="65" customWidth="1"/>
    <col min="13" max="13" width="5.19921875" style="171" customWidth="1"/>
    <col min="14" max="14" width="5.19921875" style="65" customWidth="1"/>
    <col min="15" max="15" width="5.19921875" style="171" customWidth="1"/>
    <col min="16" max="16" width="5.19921875" style="65" customWidth="1"/>
    <col min="17" max="19" width="5.19921875" style="2" customWidth="1"/>
  </cols>
  <sheetData>
    <row r="1" spans="1:19" ht="45" customHeight="1" thickBot="1" x14ac:dyDescent="0.45">
      <c r="A1" s="709" t="s">
        <v>563</v>
      </c>
      <c r="B1" s="709"/>
      <c r="C1" s="709"/>
      <c r="D1" s="709"/>
      <c r="E1" s="709"/>
      <c r="F1" s="709"/>
      <c r="G1" s="709"/>
      <c r="H1" s="709"/>
      <c r="I1" s="709"/>
      <c r="J1" s="709"/>
      <c r="K1" s="709"/>
      <c r="L1" s="709"/>
      <c r="M1" s="709"/>
      <c r="N1" s="709"/>
      <c r="O1" s="709"/>
      <c r="P1" s="709"/>
      <c r="Q1" s="709"/>
      <c r="R1" s="709"/>
      <c r="S1" s="709"/>
    </row>
    <row r="2" spans="1:19" ht="40.049999999999997" customHeight="1" x14ac:dyDescent="0.4">
      <c r="A2" s="30" t="s">
        <v>630</v>
      </c>
      <c r="B2" s="532" t="s">
        <v>626</v>
      </c>
      <c r="C2" s="532" t="s">
        <v>627</v>
      </c>
      <c r="D2" s="29"/>
      <c r="E2" s="712" t="s">
        <v>62</v>
      </c>
      <c r="F2" s="713"/>
      <c r="G2" s="713"/>
      <c r="H2" s="713"/>
      <c r="I2" s="713"/>
      <c r="J2" s="714"/>
      <c r="K2" s="712" t="s">
        <v>63</v>
      </c>
      <c r="L2" s="713"/>
      <c r="M2" s="713"/>
      <c r="N2" s="713"/>
      <c r="O2" s="713"/>
      <c r="P2" s="714"/>
      <c r="Q2" s="710" t="s">
        <v>97</v>
      </c>
      <c r="R2" s="711"/>
      <c r="S2" s="711"/>
    </row>
    <row r="3" spans="1:19" ht="20.2" customHeight="1" x14ac:dyDescent="0.4">
      <c r="A3" s="82"/>
      <c r="B3" s="539"/>
      <c r="C3" s="539"/>
      <c r="D3" s="81"/>
      <c r="E3" s="718" t="s">
        <v>94</v>
      </c>
      <c r="F3" s="716"/>
      <c r="G3" s="716" t="s">
        <v>95</v>
      </c>
      <c r="H3" s="716"/>
      <c r="I3" s="716" t="s">
        <v>96</v>
      </c>
      <c r="J3" s="717"/>
      <c r="K3" s="716" t="s">
        <v>94</v>
      </c>
      <c r="L3" s="716"/>
      <c r="M3" s="716" t="s">
        <v>95</v>
      </c>
      <c r="N3" s="716"/>
      <c r="O3" s="716" t="s">
        <v>96</v>
      </c>
      <c r="P3" s="716"/>
      <c r="Q3" s="95" t="s">
        <v>94</v>
      </c>
      <c r="R3" s="88" t="s">
        <v>95</v>
      </c>
      <c r="S3" s="88" t="s">
        <v>96</v>
      </c>
    </row>
    <row r="4" spans="1:19" ht="40.049999999999997" hidden="1" customHeight="1" x14ac:dyDescent="0.4">
      <c r="A4" s="82" t="s">
        <v>51</v>
      </c>
      <c r="B4" s="539" t="s">
        <v>92</v>
      </c>
      <c r="C4" s="539" t="s">
        <v>93</v>
      </c>
      <c r="D4" s="81"/>
      <c r="E4" s="194" t="s">
        <v>105</v>
      </c>
      <c r="F4" s="197" t="s">
        <v>108</v>
      </c>
      <c r="G4" s="193" t="s">
        <v>106</v>
      </c>
      <c r="H4" s="197" t="s">
        <v>109</v>
      </c>
      <c r="I4" s="193" t="s">
        <v>107</v>
      </c>
      <c r="J4" s="201" t="s">
        <v>110</v>
      </c>
      <c r="K4" s="193" t="s">
        <v>178</v>
      </c>
      <c r="L4" s="197" t="s">
        <v>179</v>
      </c>
      <c r="M4" s="193" t="s">
        <v>180</v>
      </c>
      <c r="N4" s="197" t="s">
        <v>181</v>
      </c>
      <c r="O4" s="193" t="s">
        <v>182</v>
      </c>
      <c r="P4" s="197" t="s">
        <v>183</v>
      </c>
      <c r="Q4" s="95" t="s">
        <v>123</v>
      </c>
      <c r="R4" s="88" t="s">
        <v>124</v>
      </c>
      <c r="S4" s="88" t="s">
        <v>125</v>
      </c>
    </row>
    <row r="5" spans="1:19" ht="12.75" x14ac:dyDescent="0.35">
      <c r="A5" s="83" t="str">
        <f t="shared" ref="A5:A19" si="0">VLOOKUP(D5,VL_2020,2,FALSE)</f>
        <v>Revere 1707 VT2P**</v>
      </c>
      <c r="B5" s="527" t="str">
        <f t="shared" ref="B5:B19" si="1">VLOOKUP(D5,VL_2020,3,FALSE)</f>
        <v>RR</v>
      </c>
      <c r="C5" s="527" t="str">
        <f t="shared" ref="C5:C19" si="2">VLOOKUP(D5,VL_2020,4,FALSE)</f>
        <v>VT2P</v>
      </c>
      <c r="D5" s="514" t="s">
        <v>222</v>
      </c>
      <c r="E5" s="273">
        <v>248.03</v>
      </c>
      <c r="F5" s="274" t="s">
        <v>103</v>
      </c>
      <c r="G5" s="275">
        <v>249.9</v>
      </c>
      <c r="H5" s="274" t="s">
        <v>103</v>
      </c>
      <c r="I5" s="275">
        <v>241.52</v>
      </c>
      <c r="J5" s="274" t="s">
        <v>103</v>
      </c>
      <c r="K5" s="296">
        <v>15.4733</v>
      </c>
      <c r="L5" s="274" t="s">
        <v>103</v>
      </c>
      <c r="M5" s="299">
        <v>16.363299999999999</v>
      </c>
      <c r="N5" s="274" t="s">
        <v>103</v>
      </c>
      <c r="O5" s="299">
        <v>15.79</v>
      </c>
      <c r="P5" s="274" t="s">
        <v>103</v>
      </c>
      <c r="Q5" s="276">
        <v>0</v>
      </c>
      <c r="R5" s="277">
        <v>0</v>
      </c>
      <c r="S5" s="277">
        <v>0</v>
      </c>
    </row>
    <row r="6" spans="1:19" ht="12.75" x14ac:dyDescent="0.35">
      <c r="A6" s="47" t="str">
        <f t="shared" si="0"/>
        <v xml:space="preserve">Dekalb DKC69-99* </v>
      </c>
      <c r="B6" s="529" t="str">
        <f t="shared" si="1"/>
        <v>RR</v>
      </c>
      <c r="C6" s="529" t="str">
        <f t="shared" si="2"/>
        <v>TRE</v>
      </c>
      <c r="D6" s="48" t="s">
        <v>320</v>
      </c>
      <c r="E6" s="281">
        <v>242.81</v>
      </c>
      <c r="F6" s="282" t="s">
        <v>103</v>
      </c>
      <c r="G6" s="283">
        <v>247.07</v>
      </c>
      <c r="H6" s="282" t="s">
        <v>103</v>
      </c>
      <c r="I6" s="283"/>
      <c r="J6" s="282"/>
      <c r="K6" s="298">
        <v>15.113300000000001</v>
      </c>
      <c r="L6" s="282" t="s">
        <v>103</v>
      </c>
      <c r="M6" s="301">
        <v>16.21</v>
      </c>
      <c r="N6" s="282" t="s">
        <v>103</v>
      </c>
      <c r="O6" s="301"/>
      <c r="P6" s="282"/>
      <c r="Q6" s="285">
        <v>0</v>
      </c>
      <c r="R6" s="286">
        <v>0</v>
      </c>
      <c r="S6" s="286"/>
    </row>
    <row r="7" spans="1:19" ht="12.75" x14ac:dyDescent="0.35">
      <c r="A7" s="47" t="str">
        <f t="shared" si="0"/>
        <v>LG Seeds LG67C07 VT2Pro</v>
      </c>
      <c r="B7" s="529" t="str">
        <f t="shared" si="1"/>
        <v>RR</v>
      </c>
      <c r="C7" s="529" t="str">
        <f t="shared" si="2"/>
        <v>VT2P</v>
      </c>
      <c r="D7" s="280" t="s">
        <v>551</v>
      </c>
      <c r="E7" s="125">
        <v>239.12</v>
      </c>
      <c r="F7" s="126" t="s">
        <v>103</v>
      </c>
      <c r="G7" s="128"/>
      <c r="H7" s="126"/>
      <c r="I7" s="128"/>
      <c r="J7" s="126"/>
      <c r="K7" s="302">
        <v>15.076700000000001</v>
      </c>
      <c r="L7" s="126" t="s">
        <v>103</v>
      </c>
      <c r="M7" s="307"/>
      <c r="N7" s="126"/>
      <c r="O7" s="307"/>
      <c r="P7" s="126"/>
      <c r="Q7" s="62">
        <v>0</v>
      </c>
      <c r="R7" s="46"/>
      <c r="S7" s="46"/>
    </row>
    <row r="8" spans="1:19" ht="12.75" x14ac:dyDescent="0.35">
      <c r="A8" s="513" t="str">
        <f t="shared" si="0"/>
        <v xml:space="preserve">Dekalb DKC67-44****** </v>
      </c>
      <c r="B8" s="528" t="str">
        <f t="shared" si="1"/>
        <v>RR</v>
      </c>
      <c r="C8" s="528" t="str">
        <f t="shared" si="2"/>
        <v>VT2P</v>
      </c>
      <c r="D8" s="511" t="s">
        <v>214</v>
      </c>
      <c r="E8" s="125">
        <v>238.33</v>
      </c>
      <c r="F8" s="572" t="s">
        <v>103</v>
      </c>
      <c r="G8" s="574">
        <v>237.48</v>
      </c>
      <c r="H8" s="572" t="s">
        <v>103</v>
      </c>
      <c r="I8" s="574">
        <v>236.88</v>
      </c>
      <c r="J8" s="572" t="s">
        <v>103</v>
      </c>
      <c r="K8" s="302">
        <v>15.613300000000001</v>
      </c>
      <c r="L8" s="572" t="s">
        <v>103</v>
      </c>
      <c r="M8" s="587">
        <v>16.545000000000002</v>
      </c>
      <c r="N8" s="572" t="s">
        <v>103</v>
      </c>
      <c r="O8" s="587">
        <v>15.8622</v>
      </c>
      <c r="P8" s="572" t="s">
        <v>103</v>
      </c>
      <c r="Q8" s="62">
        <v>0</v>
      </c>
      <c r="R8" s="595">
        <v>0</v>
      </c>
      <c r="S8" s="595">
        <v>0</v>
      </c>
    </row>
    <row r="9" spans="1:19" ht="12.75" x14ac:dyDescent="0.35">
      <c r="A9" s="280" t="str">
        <f t="shared" si="0"/>
        <v xml:space="preserve">Dekalb DKC67-94* </v>
      </c>
      <c r="B9" s="530" t="str">
        <f t="shared" si="1"/>
        <v>RR, LL </v>
      </c>
      <c r="C9" s="530" t="str">
        <f t="shared" si="2"/>
        <v>TRE</v>
      </c>
      <c r="D9" s="280" t="s">
        <v>319</v>
      </c>
      <c r="E9" s="281">
        <v>237.06</v>
      </c>
      <c r="F9" s="282" t="s">
        <v>103</v>
      </c>
      <c r="G9" s="283">
        <v>249.8</v>
      </c>
      <c r="H9" s="282" t="s">
        <v>103</v>
      </c>
      <c r="I9" s="283"/>
      <c r="J9" s="282"/>
      <c r="K9" s="298">
        <v>15.8133</v>
      </c>
      <c r="L9" s="282" t="s">
        <v>103</v>
      </c>
      <c r="M9" s="301">
        <v>16.638300000000001</v>
      </c>
      <c r="N9" s="282" t="s">
        <v>103</v>
      </c>
      <c r="O9" s="301"/>
      <c r="P9" s="282"/>
      <c r="Q9" s="285">
        <v>0</v>
      </c>
      <c r="R9" s="286">
        <v>0</v>
      </c>
      <c r="S9" s="286"/>
    </row>
    <row r="10" spans="1:19" ht="12.75" x14ac:dyDescent="0.35">
      <c r="A10" s="47" t="str">
        <f t="shared" si="0"/>
        <v xml:space="preserve">Dyna-Gro D57VC53 </v>
      </c>
      <c r="B10" s="529" t="str">
        <f t="shared" si="1"/>
        <v>RR</v>
      </c>
      <c r="C10" s="529" t="str">
        <f t="shared" si="2"/>
        <v>VT2P</v>
      </c>
      <c r="D10" s="280" t="s">
        <v>544</v>
      </c>
      <c r="E10" s="281">
        <v>233.2</v>
      </c>
      <c r="F10" s="282" t="s">
        <v>103</v>
      </c>
      <c r="G10" s="283"/>
      <c r="H10" s="282"/>
      <c r="I10" s="283"/>
      <c r="J10" s="282"/>
      <c r="K10" s="298">
        <v>15.4533</v>
      </c>
      <c r="L10" s="282" t="s">
        <v>103</v>
      </c>
      <c r="M10" s="301"/>
      <c r="N10" s="282"/>
      <c r="O10" s="301"/>
      <c r="P10" s="282"/>
      <c r="Q10" s="285">
        <v>0</v>
      </c>
      <c r="R10" s="286"/>
      <c r="S10" s="286"/>
    </row>
    <row r="11" spans="1:19" ht="12.75" x14ac:dyDescent="0.35">
      <c r="A11" s="280" t="str">
        <f t="shared" si="0"/>
        <v>NK Seeds NK1838 3110</v>
      </c>
      <c r="B11" s="530" t="str">
        <f t="shared" si="1"/>
        <v>RR</v>
      </c>
      <c r="C11" s="530">
        <f t="shared" si="2"/>
        <v>3110</v>
      </c>
      <c r="D11" s="48" t="s">
        <v>552</v>
      </c>
      <c r="E11" s="281">
        <v>227.5</v>
      </c>
      <c r="F11" s="282" t="s">
        <v>103</v>
      </c>
      <c r="G11" s="283"/>
      <c r="H11" s="282"/>
      <c r="I11" s="283"/>
      <c r="J11" s="282"/>
      <c r="K11" s="298">
        <v>15.226699999999999</v>
      </c>
      <c r="L11" s="282" t="s">
        <v>103</v>
      </c>
      <c r="M11" s="301"/>
      <c r="N11" s="282"/>
      <c r="O11" s="301"/>
      <c r="P11" s="282"/>
      <c r="Q11" s="285">
        <v>0</v>
      </c>
      <c r="R11" s="286"/>
      <c r="S11" s="286"/>
    </row>
    <row r="12" spans="1:19" ht="12.75" x14ac:dyDescent="0.35">
      <c r="A12" s="47" t="str">
        <f t="shared" si="0"/>
        <v>Revere 1898 TC</v>
      </c>
      <c r="B12" s="529" t="str">
        <f t="shared" si="1"/>
        <v>RR</v>
      </c>
      <c r="C12" s="529" t="str">
        <f t="shared" si="2"/>
        <v>TRE</v>
      </c>
      <c r="D12" s="280" t="s">
        <v>220</v>
      </c>
      <c r="E12" s="125">
        <v>227.01</v>
      </c>
      <c r="F12" s="126" t="s">
        <v>103</v>
      </c>
      <c r="G12" s="128">
        <v>239.18</v>
      </c>
      <c r="H12" s="126" t="s">
        <v>103</v>
      </c>
      <c r="I12" s="128">
        <v>232.74</v>
      </c>
      <c r="J12" s="126" t="s">
        <v>103</v>
      </c>
      <c r="K12" s="302">
        <v>15.19</v>
      </c>
      <c r="L12" s="126" t="s">
        <v>103</v>
      </c>
      <c r="M12" s="307">
        <v>16.396699999999999</v>
      </c>
      <c r="N12" s="126" t="s">
        <v>103</v>
      </c>
      <c r="O12" s="307">
        <v>15.554399999999999</v>
      </c>
      <c r="P12" s="126" t="s">
        <v>103</v>
      </c>
      <c r="Q12" s="62">
        <v>0</v>
      </c>
      <c r="R12" s="46">
        <v>0</v>
      </c>
      <c r="S12" s="46">
        <v>0</v>
      </c>
    </row>
    <row r="13" spans="1:19" ht="12.75" x14ac:dyDescent="0.35">
      <c r="A13" s="280" t="str">
        <f t="shared" si="0"/>
        <v>Progeny 2118 VT2P</v>
      </c>
      <c r="B13" s="530" t="str">
        <f t="shared" si="1"/>
        <v>RR</v>
      </c>
      <c r="C13" s="530" t="str">
        <f t="shared" si="2"/>
        <v>VT2P</v>
      </c>
      <c r="D13" s="280" t="s">
        <v>322</v>
      </c>
      <c r="E13" s="281">
        <v>223.52</v>
      </c>
      <c r="F13" s="282" t="s">
        <v>103</v>
      </c>
      <c r="G13" s="283">
        <v>239.59</v>
      </c>
      <c r="H13" s="282" t="s">
        <v>103</v>
      </c>
      <c r="I13" s="283"/>
      <c r="J13" s="282"/>
      <c r="K13" s="298">
        <v>15.9633</v>
      </c>
      <c r="L13" s="282" t="s">
        <v>103</v>
      </c>
      <c r="M13" s="301">
        <v>16.84</v>
      </c>
      <c r="N13" s="282" t="s">
        <v>103</v>
      </c>
      <c r="O13" s="301"/>
      <c r="P13" s="282"/>
      <c r="Q13" s="285">
        <v>0</v>
      </c>
      <c r="R13" s="286">
        <v>0</v>
      </c>
      <c r="S13" s="286"/>
    </row>
    <row r="14" spans="1:19" ht="12.75" x14ac:dyDescent="0.35">
      <c r="A14" s="280" t="str">
        <f t="shared" si="0"/>
        <v>AgriGold A650-21 VT2Pro</v>
      </c>
      <c r="B14" s="530" t="str">
        <f t="shared" si="1"/>
        <v>RR</v>
      </c>
      <c r="C14" s="530" t="str">
        <f t="shared" si="2"/>
        <v>VT2P</v>
      </c>
      <c r="D14" s="48" t="s">
        <v>540</v>
      </c>
      <c r="E14" s="125">
        <v>223.49</v>
      </c>
      <c r="F14" s="126" t="s">
        <v>103</v>
      </c>
      <c r="G14" s="128"/>
      <c r="H14" s="126"/>
      <c r="I14" s="128"/>
      <c r="J14" s="126"/>
      <c r="K14" s="302">
        <v>15.6167</v>
      </c>
      <c r="L14" s="126" t="s">
        <v>103</v>
      </c>
      <c r="M14" s="307"/>
      <c r="N14" s="126"/>
      <c r="O14" s="307"/>
      <c r="P14" s="126"/>
      <c r="Q14" s="62">
        <v>0</v>
      </c>
      <c r="R14" s="46"/>
      <c r="S14" s="46"/>
    </row>
    <row r="15" spans="1:19" ht="12.75" x14ac:dyDescent="0.35">
      <c r="A15" s="280" t="str">
        <f t="shared" si="0"/>
        <v>LG Seeds 69C03 VT2P</v>
      </c>
      <c r="B15" s="530" t="str">
        <f t="shared" si="1"/>
        <v>RR</v>
      </c>
      <c r="C15" s="530" t="str">
        <f t="shared" si="2"/>
        <v>VT2P</v>
      </c>
      <c r="D15" s="280" t="s">
        <v>550</v>
      </c>
      <c r="E15" s="125">
        <v>220.92</v>
      </c>
      <c r="F15" s="126" t="s">
        <v>103</v>
      </c>
      <c r="G15" s="128"/>
      <c r="H15" s="126"/>
      <c r="I15" s="128"/>
      <c r="J15" s="126"/>
      <c r="K15" s="302">
        <v>15.613300000000001</v>
      </c>
      <c r="L15" s="126" t="s">
        <v>103</v>
      </c>
      <c r="M15" s="307"/>
      <c r="N15" s="126"/>
      <c r="O15" s="307"/>
      <c r="P15" s="126"/>
      <c r="Q15" s="62">
        <v>0</v>
      </c>
      <c r="R15" s="46"/>
      <c r="S15" s="46"/>
    </row>
    <row r="16" spans="1:19" ht="12.75" x14ac:dyDescent="0.35">
      <c r="A16" s="47" t="str">
        <f t="shared" si="0"/>
        <v>AgriGold A647-79 VT2Pro</v>
      </c>
      <c r="B16" s="529" t="str">
        <f t="shared" si="1"/>
        <v>RR</v>
      </c>
      <c r="C16" s="529" t="str">
        <f t="shared" si="2"/>
        <v>VT2P</v>
      </c>
      <c r="D16" s="280" t="s">
        <v>539</v>
      </c>
      <c r="E16" s="125">
        <v>219.36</v>
      </c>
      <c r="F16" s="126" t="s">
        <v>103</v>
      </c>
      <c r="G16" s="128"/>
      <c r="H16" s="126"/>
      <c r="I16" s="128"/>
      <c r="J16" s="126"/>
      <c r="K16" s="302">
        <v>15.613300000000001</v>
      </c>
      <c r="L16" s="126" t="s">
        <v>103</v>
      </c>
      <c r="M16" s="307"/>
      <c r="N16" s="126"/>
      <c r="O16" s="307"/>
      <c r="P16" s="126"/>
      <c r="Q16" s="62">
        <v>0</v>
      </c>
      <c r="R16" s="46"/>
      <c r="S16" s="46"/>
    </row>
    <row r="17" spans="1:19" ht="12.75" x14ac:dyDescent="0.35">
      <c r="A17" s="513" t="str">
        <f t="shared" si="0"/>
        <v xml:space="preserve">Dekalb DKC68-69**** </v>
      </c>
      <c r="B17" s="528" t="str">
        <f t="shared" si="1"/>
        <v>RR</v>
      </c>
      <c r="C17" s="528" t="str">
        <f t="shared" si="2"/>
        <v>VT2P</v>
      </c>
      <c r="D17" s="280" t="s">
        <v>215</v>
      </c>
      <c r="E17" s="281">
        <v>219.35</v>
      </c>
      <c r="F17" s="282" t="s">
        <v>103</v>
      </c>
      <c r="G17" s="283">
        <v>235.79</v>
      </c>
      <c r="H17" s="282" t="s">
        <v>103</v>
      </c>
      <c r="I17" s="283">
        <v>231.88</v>
      </c>
      <c r="J17" s="282" t="s">
        <v>103</v>
      </c>
      <c r="K17" s="298">
        <v>15.1867</v>
      </c>
      <c r="L17" s="282" t="s">
        <v>103</v>
      </c>
      <c r="M17" s="301">
        <v>16.6617</v>
      </c>
      <c r="N17" s="282" t="s">
        <v>103</v>
      </c>
      <c r="O17" s="301">
        <v>16.22</v>
      </c>
      <c r="P17" s="282" t="s">
        <v>103</v>
      </c>
      <c r="Q17" s="285">
        <v>0</v>
      </c>
      <c r="R17" s="286">
        <v>0</v>
      </c>
      <c r="S17" s="286">
        <v>0</v>
      </c>
    </row>
    <row r="18" spans="1:19" ht="12.75" x14ac:dyDescent="0.35">
      <c r="A18" s="513" t="str">
        <f t="shared" si="0"/>
        <v>Progeny 9117 VT2P****</v>
      </c>
      <c r="B18" s="528" t="str">
        <f t="shared" si="1"/>
        <v>RR</v>
      </c>
      <c r="C18" s="528" t="str">
        <f t="shared" si="2"/>
        <v>VT2P</v>
      </c>
      <c r="D18" s="48" t="s">
        <v>227</v>
      </c>
      <c r="E18" s="125">
        <v>218.43</v>
      </c>
      <c r="F18" s="126" t="s">
        <v>103</v>
      </c>
      <c r="G18" s="128">
        <v>242.09</v>
      </c>
      <c r="H18" s="126" t="s">
        <v>103</v>
      </c>
      <c r="I18" s="128">
        <v>238.65</v>
      </c>
      <c r="J18" s="126" t="s">
        <v>103</v>
      </c>
      <c r="K18" s="302">
        <v>15.333299999999999</v>
      </c>
      <c r="L18" s="126" t="s">
        <v>103</v>
      </c>
      <c r="M18" s="307">
        <v>16.355</v>
      </c>
      <c r="N18" s="126" t="s">
        <v>103</v>
      </c>
      <c r="O18" s="307">
        <v>16.268899999999999</v>
      </c>
      <c r="P18" s="126" t="s">
        <v>103</v>
      </c>
      <c r="Q18" s="62">
        <v>0</v>
      </c>
      <c r="R18" s="46">
        <v>0</v>
      </c>
      <c r="S18" s="46">
        <v>0</v>
      </c>
    </row>
    <row r="19" spans="1:19" ht="12.75" x14ac:dyDescent="0.35">
      <c r="A19" s="280" t="str">
        <f t="shared" si="0"/>
        <v xml:space="preserve">Dyna-Gro D57TC29* </v>
      </c>
      <c r="B19" s="530" t="str">
        <f t="shared" si="1"/>
        <v>RR</v>
      </c>
      <c r="C19" s="530" t="str">
        <f t="shared" si="2"/>
        <v>TRE</v>
      </c>
      <c r="D19" s="48" t="s">
        <v>321</v>
      </c>
      <c r="E19" s="281">
        <v>214.88</v>
      </c>
      <c r="F19" s="282" t="s">
        <v>103</v>
      </c>
      <c r="G19" s="283">
        <v>234.42</v>
      </c>
      <c r="H19" s="282" t="s">
        <v>103</v>
      </c>
      <c r="I19" s="283"/>
      <c r="J19" s="282"/>
      <c r="K19" s="298">
        <v>16.2333</v>
      </c>
      <c r="L19" s="282" t="s">
        <v>103</v>
      </c>
      <c r="M19" s="301">
        <v>16.548300000000001</v>
      </c>
      <c r="N19" s="282" t="s">
        <v>103</v>
      </c>
      <c r="O19" s="301"/>
      <c r="P19" s="282"/>
      <c r="Q19" s="285">
        <v>0</v>
      </c>
      <c r="R19" s="286">
        <v>0</v>
      </c>
      <c r="S19" s="286"/>
    </row>
    <row r="20" spans="1:19" ht="12.75" customHeight="1" x14ac:dyDescent="0.4">
      <c r="A20" s="67" t="s">
        <v>16</v>
      </c>
      <c r="B20" s="67"/>
      <c r="C20" s="67"/>
      <c r="D20" s="66"/>
      <c r="E20" s="154">
        <v>228.87</v>
      </c>
      <c r="F20" s="138"/>
      <c r="G20" s="163">
        <v>241.7</v>
      </c>
      <c r="H20" s="138"/>
      <c r="I20" s="163">
        <v>236.33</v>
      </c>
      <c r="J20" s="184"/>
      <c r="K20" s="167">
        <v>15.501300000000001</v>
      </c>
      <c r="L20" s="138"/>
      <c r="M20" s="174">
        <v>16.506499999999999</v>
      </c>
      <c r="N20" s="138"/>
      <c r="O20" s="174">
        <v>15.9391</v>
      </c>
      <c r="P20" s="184"/>
      <c r="Q20" s="106">
        <v>0</v>
      </c>
      <c r="R20" s="105">
        <v>0</v>
      </c>
      <c r="S20" s="105">
        <v>0</v>
      </c>
    </row>
    <row r="21" spans="1:19" ht="12.75" customHeight="1" x14ac:dyDescent="0.4">
      <c r="A21" s="49" t="s">
        <v>90</v>
      </c>
      <c r="B21" s="49"/>
      <c r="C21" s="49"/>
      <c r="D21" s="52"/>
      <c r="E21" s="155">
        <v>15.7235</v>
      </c>
      <c r="F21" s="139"/>
      <c r="G21" s="164">
        <v>13.676299999999999</v>
      </c>
      <c r="H21" s="139"/>
      <c r="I21" s="164">
        <v>9.2894000000000005</v>
      </c>
      <c r="J21" s="185"/>
      <c r="K21" s="168">
        <v>0.31840000000000002</v>
      </c>
      <c r="L21" s="139"/>
      <c r="M21" s="175">
        <v>1.0035000000000001</v>
      </c>
      <c r="N21" s="139"/>
      <c r="O21" s="175">
        <v>0.85350000000000004</v>
      </c>
      <c r="P21" s="185"/>
      <c r="Q21" s="104">
        <v>0</v>
      </c>
      <c r="R21" s="103">
        <v>0</v>
      </c>
      <c r="S21" s="103">
        <v>0</v>
      </c>
    </row>
    <row r="22" spans="1:19" ht="12.75" customHeight="1" x14ac:dyDescent="0.5">
      <c r="A22" s="50" t="s">
        <v>56</v>
      </c>
      <c r="B22" s="535"/>
      <c r="C22" s="535"/>
      <c r="D22" s="28"/>
      <c r="E22" s="156" t="s">
        <v>571</v>
      </c>
      <c r="F22" s="140"/>
      <c r="G22" s="165" t="s">
        <v>571</v>
      </c>
      <c r="H22" s="140"/>
      <c r="I22" s="165" t="s">
        <v>571</v>
      </c>
      <c r="J22" s="186"/>
      <c r="K22" s="169" t="s">
        <v>571</v>
      </c>
      <c r="L22" s="140"/>
      <c r="M22" s="176" t="s">
        <v>571</v>
      </c>
      <c r="N22" s="140"/>
      <c r="O22" s="176" t="s">
        <v>571</v>
      </c>
      <c r="P22" s="186"/>
      <c r="Q22" s="101" t="s">
        <v>577</v>
      </c>
      <c r="R22" s="102" t="s">
        <v>577</v>
      </c>
      <c r="S22" s="102" t="s">
        <v>577</v>
      </c>
    </row>
    <row r="23" spans="1:19" s="1" customFormat="1" ht="13.5" thickBot="1" x14ac:dyDescent="0.45">
      <c r="A23" s="220" t="s">
        <v>91</v>
      </c>
      <c r="B23" s="553"/>
      <c r="C23" s="553"/>
      <c r="D23" s="216"/>
      <c r="E23" s="177">
        <v>8.9156743113000001</v>
      </c>
      <c r="F23" s="151"/>
      <c r="G23" s="182">
        <v>7.4897574700999998</v>
      </c>
      <c r="H23" s="151"/>
      <c r="I23" s="182">
        <v>7.4604289937999999</v>
      </c>
      <c r="J23" s="187"/>
      <c r="K23" s="221">
        <v>3.557322884</v>
      </c>
      <c r="L23" s="151"/>
      <c r="M23" s="222">
        <v>4.6099354374999999</v>
      </c>
      <c r="N23" s="151"/>
      <c r="O23" s="222">
        <v>4.4952683961000002</v>
      </c>
      <c r="P23" s="187"/>
      <c r="Q23" s="223" t="s">
        <v>577</v>
      </c>
      <c r="R23" s="224" t="s">
        <v>577</v>
      </c>
      <c r="S23" s="224" t="s">
        <v>577</v>
      </c>
    </row>
    <row r="24" spans="1:19" s="1" customFormat="1" x14ac:dyDescent="0.4">
      <c r="A24" s="6"/>
      <c r="B24" s="7"/>
      <c r="C24" s="7"/>
      <c r="D24" s="6"/>
      <c r="E24" s="158"/>
      <c r="F24" s="134"/>
      <c r="G24" s="158"/>
      <c r="H24" s="134"/>
      <c r="I24" s="158"/>
      <c r="J24" s="134"/>
      <c r="K24" s="170">
        <v>0.66842000000000001</v>
      </c>
      <c r="L24" s="142"/>
      <c r="M24" s="170">
        <v>0.62283999999999995</v>
      </c>
      <c r="N24" s="142"/>
      <c r="O24" s="170">
        <v>0.44897999999999999</v>
      </c>
      <c r="P24" s="142"/>
      <c r="Q24" s="10"/>
      <c r="R24" s="10"/>
      <c r="S24" s="10"/>
    </row>
    <row r="25" spans="1:19" s="1" customFormat="1" x14ac:dyDescent="0.4">
      <c r="A25" s="9"/>
      <c r="B25" s="7"/>
      <c r="C25" s="7"/>
      <c r="D25" s="6"/>
      <c r="E25" s="61"/>
      <c r="F25" s="64"/>
      <c r="G25" s="61"/>
      <c r="H25" s="64"/>
      <c r="I25" s="61"/>
      <c r="J25" s="64"/>
      <c r="K25" s="171"/>
      <c r="L25" s="65"/>
      <c r="M25" s="171"/>
      <c r="N25" s="65"/>
      <c r="O25" s="171"/>
      <c r="P25" s="65"/>
      <c r="Q25" s="3"/>
      <c r="R25" s="3"/>
      <c r="S25" s="3"/>
    </row>
    <row r="26" spans="1:19" s="1" customFormat="1" x14ac:dyDescent="0.4">
      <c r="A26" s="9"/>
      <c r="B26" s="7"/>
      <c r="C26" s="7"/>
      <c r="D26" s="6"/>
      <c r="E26" s="61"/>
      <c r="F26" s="64"/>
      <c r="G26" s="61"/>
      <c r="H26" s="64"/>
      <c r="I26" s="61"/>
      <c r="J26" s="64"/>
      <c r="K26" s="171"/>
      <c r="L26" s="65"/>
      <c r="M26" s="171"/>
      <c r="N26" s="65"/>
      <c r="O26" s="171"/>
      <c r="P26" s="65"/>
      <c r="Q26" s="3"/>
      <c r="R26" s="3"/>
      <c r="S26" s="3"/>
    </row>
    <row r="27" spans="1:19" s="1" customFormat="1" x14ac:dyDescent="0.4">
      <c r="A27" s="9"/>
      <c r="B27" s="7"/>
      <c r="C27" s="7"/>
      <c r="D27" s="6"/>
      <c r="E27" s="61"/>
      <c r="F27" s="64"/>
      <c r="G27" s="61"/>
      <c r="H27" s="64"/>
      <c r="I27" s="61"/>
      <c r="J27" s="64"/>
      <c r="K27" s="171"/>
      <c r="L27" s="65"/>
      <c r="M27" s="171"/>
      <c r="N27" s="65"/>
      <c r="O27" s="171"/>
      <c r="P27" s="65"/>
      <c r="Q27" s="3"/>
      <c r="R27" s="3"/>
      <c r="S27" s="3"/>
    </row>
    <row r="28" spans="1:19" s="1" customFormat="1" x14ac:dyDescent="0.4">
      <c r="A28" s="9"/>
      <c r="B28" s="7"/>
      <c r="C28" s="7"/>
      <c r="D28" s="6"/>
      <c r="E28" s="61"/>
      <c r="F28" s="64"/>
      <c r="G28" s="61"/>
      <c r="H28" s="64"/>
      <c r="I28" s="61"/>
      <c r="J28" s="64"/>
      <c r="K28" s="171"/>
      <c r="L28" s="65"/>
      <c r="M28" s="171"/>
      <c r="N28" s="65"/>
      <c r="O28" s="171"/>
      <c r="P28" s="65"/>
      <c r="Q28" s="3"/>
      <c r="R28" s="3"/>
      <c r="S28" s="3"/>
    </row>
    <row r="29" spans="1:19" s="1" customFormat="1" x14ac:dyDescent="0.4">
      <c r="A29" s="9"/>
      <c r="B29" s="7"/>
      <c r="C29" s="7"/>
      <c r="D29" s="6"/>
      <c r="E29" s="61"/>
      <c r="F29" s="64"/>
      <c r="G29" s="61"/>
      <c r="H29" s="64"/>
      <c r="I29" s="61"/>
      <c r="J29" s="64"/>
      <c r="K29" s="171"/>
      <c r="L29" s="65"/>
      <c r="M29" s="171"/>
      <c r="N29" s="65"/>
      <c r="O29" s="171"/>
      <c r="P29" s="65"/>
      <c r="Q29" s="3"/>
      <c r="R29" s="3"/>
      <c r="S29" s="3"/>
    </row>
    <row r="30" spans="1:19" s="1" customFormat="1" x14ac:dyDescent="0.4">
      <c r="A30" s="9"/>
      <c r="B30" s="7"/>
      <c r="C30" s="7"/>
      <c r="D30" s="6"/>
      <c r="E30" s="61"/>
      <c r="F30" s="64"/>
      <c r="G30" s="61"/>
      <c r="H30" s="64"/>
      <c r="I30" s="61"/>
      <c r="J30" s="64"/>
      <c r="K30" s="171"/>
      <c r="L30" s="65"/>
      <c r="M30" s="171"/>
      <c r="N30" s="65"/>
      <c r="O30" s="171"/>
      <c r="P30" s="65"/>
      <c r="Q30" s="3"/>
      <c r="R30" s="3"/>
      <c r="S30" s="3"/>
    </row>
    <row r="31" spans="1:19" s="1" customFormat="1" x14ac:dyDescent="0.4">
      <c r="A31" s="8"/>
      <c r="B31" s="7"/>
      <c r="C31" s="7"/>
      <c r="D31" s="6"/>
      <c r="E31" s="159"/>
      <c r="F31" s="135"/>
      <c r="G31" s="159"/>
      <c r="H31" s="135"/>
      <c r="I31" s="159"/>
      <c r="J31" s="135"/>
      <c r="K31" s="172"/>
      <c r="L31" s="143"/>
      <c r="M31" s="172"/>
      <c r="N31" s="143"/>
      <c r="O31" s="172"/>
      <c r="P31" s="143"/>
      <c r="Q31" s="3"/>
      <c r="R31" s="3"/>
      <c r="S31" s="3"/>
    </row>
    <row r="32" spans="1:19" x14ac:dyDescent="0.4">
      <c r="A32" s="9"/>
      <c r="B32" s="7"/>
      <c r="C32" s="7"/>
      <c r="D32" s="6"/>
      <c r="E32" s="61"/>
      <c r="F32" s="64"/>
      <c r="G32" s="61"/>
      <c r="H32" s="64"/>
      <c r="I32" s="61"/>
      <c r="J32" s="64"/>
      <c r="Q32" s="3"/>
      <c r="R32" s="3"/>
      <c r="S32" s="3"/>
    </row>
    <row r="33" spans="1:16" ht="15" x14ac:dyDescent="0.4">
      <c r="A33" s="4"/>
      <c r="B33" s="7"/>
      <c r="C33" s="7"/>
      <c r="D33" s="6"/>
      <c r="E33" s="160"/>
      <c r="F33" s="136"/>
      <c r="G33" s="160"/>
      <c r="H33" s="136"/>
      <c r="I33" s="160"/>
      <c r="J33" s="136"/>
      <c r="K33" s="173"/>
      <c r="L33" s="144"/>
      <c r="M33" s="173"/>
      <c r="N33" s="144"/>
      <c r="O33" s="173"/>
      <c r="P33" s="144"/>
    </row>
    <row r="34" spans="1:16" x14ac:dyDescent="0.4">
      <c r="B34" s="71"/>
      <c r="C34" s="71"/>
      <c r="D34" s="19"/>
    </row>
  </sheetData>
  <sortState xmlns:xlrd2="http://schemas.microsoft.com/office/spreadsheetml/2017/richdata2" ref="A5:S19">
    <sortCondition descending="1" ref="E5:E19"/>
  </sortState>
  <mergeCells count="10">
    <mergeCell ref="A1:S1"/>
    <mergeCell ref="E2:J2"/>
    <mergeCell ref="K2:P2"/>
    <mergeCell ref="Q2:S2"/>
    <mergeCell ref="E3:F3"/>
    <mergeCell ref="G3:H3"/>
    <mergeCell ref="I3:J3"/>
    <mergeCell ref="K3:L3"/>
    <mergeCell ref="M3:N3"/>
    <mergeCell ref="O3:P3"/>
  </mergeCells>
  <conditionalFormatting sqref="K5:K19">
    <cfRule type="aboveAverage" dxfId="208" priority="17" stopIfTrue="1"/>
  </conditionalFormatting>
  <conditionalFormatting sqref="M5:M19">
    <cfRule type="aboveAverage" dxfId="207" priority="18" stopIfTrue="1"/>
  </conditionalFormatting>
  <conditionalFormatting sqref="O5:O19">
    <cfRule type="aboveAverage" dxfId="206" priority="19" stopIfTrue="1"/>
  </conditionalFormatting>
  <conditionalFormatting sqref="E5:E19">
    <cfRule type="aboveAverage" dxfId="205" priority="20" stopIfTrue="1"/>
  </conditionalFormatting>
  <conditionalFormatting sqref="G5:G19">
    <cfRule type="aboveAverage" dxfId="204" priority="21" stopIfTrue="1"/>
  </conditionalFormatting>
  <conditionalFormatting sqref="I5:I19">
    <cfRule type="aboveAverage" dxfId="203" priority="22" stopIfTrue="1"/>
  </conditionalFormatting>
  <conditionalFormatting sqref="F5:F19">
    <cfRule type="containsText" priority="15" stopIfTrue="1" operator="containsText" text="AA">
      <formula>NOT(ISERROR(SEARCH("AA",F5)))</formula>
    </cfRule>
    <cfRule type="containsText" dxfId="202" priority="16" stopIfTrue="1" operator="containsText" text="A">
      <formula>NOT(ISERROR(SEARCH("A",F5)))</formula>
    </cfRule>
  </conditionalFormatting>
  <conditionalFormatting sqref="H5:H19">
    <cfRule type="containsText" priority="13" stopIfTrue="1" operator="containsText" text="AA">
      <formula>NOT(ISERROR(SEARCH("AA",H5)))</formula>
    </cfRule>
    <cfRule type="containsText" dxfId="201" priority="14" stopIfTrue="1" operator="containsText" text="A">
      <formula>NOT(ISERROR(SEARCH("A",H5)))</formula>
    </cfRule>
  </conditionalFormatting>
  <conditionalFormatting sqref="J5:J19">
    <cfRule type="containsText" priority="11" stopIfTrue="1" operator="containsText" text="AA">
      <formula>NOT(ISERROR(SEARCH("AA",J5)))</formula>
    </cfRule>
    <cfRule type="containsText" dxfId="200" priority="12" stopIfTrue="1" operator="containsText" text="A">
      <formula>NOT(ISERROR(SEARCH("A",J5)))</formula>
    </cfRule>
  </conditionalFormatting>
  <conditionalFormatting sqref="L5:L19">
    <cfRule type="containsText" priority="9" stopIfTrue="1" operator="containsText" text="AA">
      <formula>NOT(ISERROR(SEARCH("AA",L5)))</formula>
    </cfRule>
    <cfRule type="containsText" dxfId="199" priority="10" stopIfTrue="1" operator="containsText" text="A">
      <formula>NOT(ISERROR(SEARCH("A",L5)))</formula>
    </cfRule>
  </conditionalFormatting>
  <conditionalFormatting sqref="N5:N19">
    <cfRule type="containsText" priority="7" stopIfTrue="1" operator="containsText" text="AA">
      <formula>NOT(ISERROR(SEARCH("AA",N5)))</formula>
    </cfRule>
    <cfRule type="containsText" dxfId="198" priority="8" stopIfTrue="1" operator="containsText" text="A">
      <formula>NOT(ISERROR(SEARCH("A",N5)))</formula>
    </cfRule>
  </conditionalFormatting>
  <conditionalFormatting sqref="P5:P19">
    <cfRule type="containsText" priority="5" stopIfTrue="1" operator="containsText" text="AA">
      <formula>NOT(ISERROR(SEARCH("AA",P5)))</formula>
    </cfRule>
    <cfRule type="containsText" dxfId="197" priority="6" stopIfTrue="1" operator="containsText" text="A">
      <formula>NOT(ISERROR(SEARCH("A",P5)))</formula>
    </cfRule>
  </conditionalFormatting>
  <conditionalFormatting sqref="E5:P19">
    <cfRule type="expression" dxfId="196" priority="23">
      <formula>MOD(ROW(),2)=0</formula>
    </cfRule>
  </conditionalFormatting>
  <conditionalFormatting sqref="Q5:S19">
    <cfRule type="aboveAverage" dxfId="195" priority="4" stopIfTrue="1"/>
  </conditionalFormatting>
  <conditionalFormatting sqref="Q5:S19">
    <cfRule type="expression" dxfId="194" priority="24">
      <formula>MOD(ROW(),2)=0</formula>
    </cfRule>
  </conditionalFormatting>
  <conditionalFormatting sqref="D5:D19">
    <cfRule type="expression" dxfId="193" priority="2">
      <formula>MOD(ROW(),2)=0</formula>
    </cfRule>
  </conditionalFormatting>
  <conditionalFormatting sqref="A5:C19">
    <cfRule type="expression" dxfId="192" priority="1">
      <formula>MOD(ROW(),2)=0</formula>
    </cfRule>
  </conditionalFormatting>
  <pageMargins left="0.5" right="0.5" top="0.5" bottom="0.5" header="0.3" footer="0.3"/>
  <pageSetup paperSize="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6" tint="0.59999389629810485"/>
    <pageSetUpPr fitToPage="1"/>
  </sheetPr>
  <dimension ref="A1:AE43"/>
  <sheetViews>
    <sheetView zoomScaleNormal="100" workbookViewId="0">
      <pane ySplit="3" topLeftCell="A5" activePane="bottomLeft" state="frozen"/>
      <selection activeCell="W24" sqref="W24"/>
      <selection pane="bottomLeft" activeCell="A5" sqref="A5"/>
    </sheetView>
  </sheetViews>
  <sheetFormatPr defaultRowHeight="13.15" x14ac:dyDescent="0.4"/>
  <cols>
    <col min="1" max="1" width="25.59765625" customWidth="1"/>
    <col min="2" max="3" width="10.59765625" style="65" customWidth="1"/>
    <col min="4" max="4" width="9.796875" style="1" hidden="1" customWidth="1"/>
    <col min="5" max="5" width="5.19921875" style="161" customWidth="1"/>
    <col min="6" max="6" width="5.19921875" style="11" customWidth="1"/>
    <col min="7" max="7" width="5.19921875" style="161" customWidth="1"/>
    <col min="8" max="8" width="5.19921875" style="11" customWidth="1"/>
    <col min="9" max="9" width="5.19921875" style="161" customWidth="1"/>
    <col min="10" max="10" width="5.19921875" style="11" customWidth="1"/>
    <col min="11" max="11" width="5.19921875" style="171" customWidth="1"/>
    <col min="12" max="12" width="5.19921875" style="65" customWidth="1"/>
    <col min="13" max="13" width="5.19921875" style="171" customWidth="1"/>
    <col min="14" max="14" width="5.19921875" style="65" customWidth="1"/>
    <col min="15" max="15" width="5.19921875" style="171" customWidth="1"/>
    <col min="16" max="16" width="5.19921875" style="65" customWidth="1"/>
    <col min="17" max="17" width="5.19921875" style="171" customWidth="1"/>
    <col min="18" max="18" width="5.19921875" style="65" customWidth="1"/>
    <col min="19" max="19" width="5.19921875" style="171" customWidth="1"/>
    <col min="20" max="20" width="5.19921875" style="65" customWidth="1"/>
    <col min="21" max="21" width="5.19921875" style="171" customWidth="1"/>
    <col min="22" max="22" width="5.19921875" style="65" customWidth="1"/>
    <col min="23" max="23" width="5.19921875" style="183" customWidth="1"/>
    <col min="24" max="24" width="5.19921875" style="152" customWidth="1"/>
    <col min="25" max="25" width="5.19921875" style="183" customWidth="1"/>
    <col min="26" max="26" width="5.19921875" style="152" customWidth="1"/>
    <col min="27" max="27" width="5.19921875" style="183" customWidth="1"/>
    <col min="28" max="28" width="5.19921875" style="152" customWidth="1"/>
    <col min="29" max="31" width="5.19921875" style="2" customWidth="1"/>
  </cols>
  <sheetData>
    <row r="1" spans="1:31" ht="30" customHeight="1" thickBot="1" x14ac:dyDescent="0.45">
      <c r="A1" s="709" t="s">
        <v>624</v>
      </c>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row>
    <row r="2" spans="1:31" ht="40.049999999999997" customHeight="1" x14ac:dyDescent="0.4">
      <c r="A2" s="30" t="s">
        <v>630</v>
      </c>
      <c r="B2" s="532" t="s">
        <v>626</v>
      </c>
      <c r="C2" s="532" t="s">
        <v>627</v>
      </c>
      <c r="D2" s="29"/>
      <c r="E2" s="712" t="s">
        <v>62</v>
      </c>
      <c r="F2" s="713"/>
      <c r="G2" s="713"/>
      <c r="H2" s="713"/>
      <c r="I2" s="713"/>
      <c r="J2" s="714"/>
      <c r="K2" s="712" t="s">
        <v>63</v>
      </c>
      <c r="L2" s="713"/>
      <c r="M2" s="713"/>
      <c r="N2" s="713"/>
      <c r="O2" s="713"/>
      <c r="P2" s="714"/>
      <c r="Q2" s="712" t="s">
        <v>64</v>
      </c>
      <c r="R2" s="713"/>
      <c r="S2" s="713"/>
      <c r="T2" s="713"/>
      <c r="U2" s="713"/>
      <c r="V2" s="714"/>
      <c r="W2" s="712" t="s">
        <v>65</v>
      </c>
      <c r="X2" s="713"/>
      <c r="Y2" s="713"/>
      <c r="Z2" s="713"/>
      <c r="AA2" s="713"/>
      <c r="AB2" s="714"/>
      <c r="AC2" s="710" t="s">
        <v>97</v>
      </c>
      <c r="AD2" s="711"/>
      <c r="AE2" s="711"/>
    </row>
    <row r="3" spans="1:31" ht="20.2" customHeight="1" thickBot="1" x14ac:dyDescent="0.45">
      <c r="A3" s="53"/>
      <c r="B3" s="411"/>
      <c r="C3" s="411"/>
      <c r="D3" s="35"/>
      <c r="E3" s="706" t="s">
        <v>94</v>
      </c>
      <c r="F3" s="707"/>
      <c r="G3" s="707" t="s">
        <v>95</v>
      </c>
      <c r="H3" s="707"/>
      <c r="I3" s="707" t="s">
        <v>96</v>
      </c>
      <c r="J3" s="708"/>
      <c r="K3" s="704" t="s">
        <v>94</v>
      </c>
      <c r="L3" s="704"/>
      <c r="M3" s="704" t="s">
        <v>95</v>
      </c>
      <c r="N3" s="704"/>
      <c r="O3" s="704" t="s">
        <v>96</v>
      </c>
      <c r="P3" s="704"/>
      <c r="Q3" s="715" t="s">
        <v>94</v>
      </c>
      <c r="R3" s="704"/>
      <c r="S3" s="704" t="s">
        <v>95</v>
      </c>
      <c r="T3" s="704"/>
      <c r="U3" s="704" t="s">
        <v>96</v>
      </c>
      <c r="V3" s="705"/>
      <c r="W3" s="704" t="s">
        <v>94</v>
      </c>
      <c r="X3" s="704"/>
      <c r="Y3" s="704" t="s">
        <v>95</v>
      </c>
      <c r="Z3" s="704"/>
      <c r="AA3" s="704" t="s">
        <v>96</v>
      </c>
      <c r="AB3" s="704"/>
      <c r="AC3" s="94" t="s">
        <v>94</v>
      </c>
      <c r="AD3" s="93" t="s">
        <v>95</v>
      </c>
      <c r="AE3" s="93" t="s">
        <v>96</v>
      </c>
    </row>
    <row r="4" spans="1:31" ht="20.2" hidden="1" customHeight="1" x14ac:dyDescent="0.4">
      <c r="A4" s="53"/>
      <c r="B4" s="411"/>
      <c r="C4" s="411"/>
      <c r="D4" s="35"/>
      <c r="E4" s="94"/>
      <c r="F4" s="93"/>
      <c r="G4" s="93"/>
      <c r="H4" s="93"/>
      <c r="I4" s="93"/>
      <c r="J4" s="93"/>
      <c r="K4" s="93"/>
      <c r="L4" s="93"/>
      <c r="M4" s="93"/>
      <c r="N4" s="93"/>
      <c r="O4" s="93"/>
      <c r="P4" s="93"/>
      <c r="Q4" s="94"/>
      <c r="R4" s="93"/>
      <c r="S4" s="93"/>
      <c r="T4" s="93"/>
      <c r="U4" s="93"/>
      <c r="V4" s="93"/>
      <c r="W4" s="93"/>
      <c r="X4" s="93"/>
      <c r="Y4" s="93"/>
      <c r="Z4" s="93"/>
      <c r="AA4" s="93"/>
      <c r="AB4" s="93"/>
      <c r="AC4" s="94"/>
      <c r="AD4" s="93"/>
      <c r="AE4" s="93"/>
    </row>
    <row r="5" spans="1:31" ht="12.75" x14ac:dyDescent="0.35">
      <c r="A5" s="272" t="str">
        <f t="shared" ref="A5:A25" si="0">VLOOKUP(D5,VL_2020,2,FALSE)</f>
        <v xml:space="preserve">Dyna-Gro D50VC09 </v>
      </c>
      <c r="B5" s="557" t="str">
        <f t="shared" ref="B5:B25" si="1">VLOOKUP(D5,VL_2020,3,FALSE)</f>
        <v>RR</v>
      </c>
      <c r="C5" s="557" t="str">
        <f t="shared" ref="C5:C25" si="2">VLOOKUP(D5,VL_2020,4,FALSE)</f>
        <v>VT2P</v>
      </c>
      <c r="D5" s="514" t="s">
        <v>316</v>
      </c>
      <c r="E5" s="333">
        <v>178.78</v>
      </c>
      <c r="F5" s="137" t="s">
        <v>103</v>
      </c>
      <c r="G5" s="334">
        <v>199.85</v>
      </c>
      <c r="H5" s="137" t="s">
        <v>103</v>
      </c>
      <c r="I5" s="334"/>
      <c r="J5" s="137"/>
      <c r="K5" s="335">
        <v>16.587</v>
      </c>
      <c r="L5" s="137" t="s">
        <v>103</v>
      </c>
      <c r="M5" s="336">
        <v>16.5167</v>
      </c>
      <c r="N5" s="137" t="s">
        <v>330</v>
      </c>
      <c r="O5" s="336"/>
      <c r="P5" s="137"/>
      <c r="Q5" s="333">
        <v>91.925899999999999</v>
      </c>
      <c r="R5" s="137" t="s">
        <v>103</v>
      </c>
      <c r="S5" s="334">
        <v>98.2667</v>
      </c>
      <c r="T5" s="137" t="s">
        <v>177</v>
      </c>
      <c r="U5" s="334"/>
      <c r="V5" s="137"/>
      <c r="W5" s="333">
        <v>39.8889</v>
      </c>
      <c r="X5" s="137" t="s">
        <v>103</v>
      </c>
      <c r="Y5" s="334">
        <v>41.022199999999998</v>
      </c>
      <c r="Z5" s="137" t="s">
        <v>103</v>
      </c>
      <c r="AA5" s="334"/>
      <c r="AB5" s="137"/>
      <c r="AC5" s="85">
        <v>1.0721190396</v>
      </c>
      <c r="AD5" s="86">
        <v>0.58230884760000001</v>
      </c>
      <c r="AE5" s="86"/>
    </row>
    <row r="6" spans="1:31" ht="12.75" x14ac:dyDescent="0.35">
      <c r="A6" s="280" t="str">
        <f t="shared" si="0"/>
        <v>AgriGold A643-52 VT2RIB</v>
      </c>
      <c r="B6" s="530" t="str">
        <f t="shared" si="1"/>
        <v>RR</v>
      </c>
      <c r="C6" s="530" t="str">
        <f t="shared" si="2"/>
        <v>VT2P</v>
      </c>
      <c r="D6" s="48" t="s">
        <v>519</v>
      </c>
      <c r="E6" s="125">
        <v>175.76</v>
      </c>
      <c r="F6" s="126" t="s">
        <v>104</v>
      </c>
      <c r="G6" s="128"/>
      <c r="H6" s="126"/>
      <c r="I6" s="128"/>
      <c r="J6" s="126"/>
      <c r="K6" s="302">
        <v>16.535599999999999</v>
      </c>
      <c r="L6" s="126" t="s">
        <v>103</v>
      </c>
      <c r="M6" s="307"/>
      <c r="N6" s="126"/>
      <c r="O6" s="307"/>
      <c r="P6" s="126"/>
      <c r="Q6" s="125">
        <v>90.796300000000002</v>
      </c>
      <c r="R6" s="126" t="s">
        <v>103</v>
      </c>
      <c r="S6" s="128"/>
      <c r="T6" s="126"/>
      <c r="U6" s="128"/>
      <c r="V6" s="126"/>
      <c r="W6" s="125">
        <v>38.814799999999998</v>
      </c>
      <c r="X6" s="126" t="s">
        <v>329</v>
      </c>
      <c r="Y6" s="128"/>
      <c r="Z6" s="126"/>
      <c r="AA6" s="128"/>
      <c r="AB6" s="126"/>
      <c r="AC6" s="62">
        <v>1.6389345453999999</v>
      </c>
      <c r="AD6" s="46"/>
      <c r="AE6" s="46"/>
    </row>
    <row r="7" spans="1:31" ht="12.75" x14ac:dyDescent="0.35">
      <c r="A7" s="47" t="str">
        <f t="shared" si="0"/>
        <v xml:space="preserve">Dekalb DKC62-70 </v>
      </c>
      <c r="B7" s="529" t="str">
        <f t="shared" si="1"/>
        <v>RR</v>
      </c>
      <c r="C7" s="529" t="str">
        <f t="shared" si="2"/>
        <v>VT2P</v>
      </c>
      <c r="D7" s="280" t="s">
        <v>314</v>
      </c>
      <c r="E7" s="281">
        <v>168.85</v>
      </c>
      <c r="F7" s="282" t="s">
        <v>328</v>
      </c>
      <c r="G7" s="283">
        <v>190.3</v>
      </c>
      <c r="H7" s="282" t="s">
        <v>339</v>
      </c>
      <c r="I7" s="283"/>
      <c r="J7" s="282"/>
      <c r="K7" s="298">
        <v>17.000699999999998</v>
      </c>
      <c r="L7" s="282" t="s">
        <v>103</v>
      </c>
      <c r="M7" s="301">
        <v>17.417100000000001</v>
      </c>
      <c r="N7" s="282" t="s">
        <v>103</v>
      </c>
      <c r="O7" s="301"/>
      <c r="P7" s="282"/>
      <c r="Q7" s="281">
        <v>87.870400000000004</v>
      </c>
      <c r="R7" s="282" t="s">
        <v>103</v>
      </c>
      <c r="S7" s="283">
        <v>96.866699999999994</v>
      </c>
      <c r="T7" s="282" t="s">
        <v>339</v>
      </c>
      <c r="U7" s="283"/>
      <c r="V7" s="282"/>
      <c r="W7" s="281">
        <v>38.536999999999999</v>
      </c>
      <c r="X7" s="282" t="s">
        <v>329</v>
      </c>
      <c r="Y7" s="283">
        <v>40.044400000000003</v>
      </c>
      <c r="Z7" s="282" t="s">
        <v>103</v>
      </c>
      <c r="AA7" s="283"/>
      <c r="AB7" s="282"/>
      <c r="AC7" s="285">
        <v>0.69680152289999997</v>
      </c>
      <c r="AD7" s="286">
        <v>0.30540792030000002</v>
      </c>
      <c r="AE7" s="286"/>
    </row>
    <row r="8" spans="1:31" ht="12.75" x14ac:dyDescent="0.35">
      <c r="A8" s="47" t="str">
        <f t="shared" si="0"/>
        <v xml:space="preserve">Warren Seed DS 4878* </v>
      </c>
      <c r="B8" s="529" t="str">
        <f t="shared" si="1"/>
        <v>RR, LL</v>
      </c>
      <c r="C8" s="529" t="str">
        <f t="shared" si="2"/>
        <v>HX1,YGCB</v>
      </c>
      <c r="D8" s="280" t="s">
        <v>317</v>
      </c>
      <c r="E8" s="281">
        <v>167.71</v>
      </c>
      <c r="F8" s="282" t="s">
        <v>328</v>
      </c>
      <c r="G8" s="283">
        <v>197.5</v>
      </c>
      <c r="H8" s="282" t="s">
        <v>104</v>
      </c>
      <c r="I8" s="283"/>
      <c r="J8" s="282"/>
      <c r="K8" s="298">
        <v>16.998100000000001</v>
      </c>
      <c r="L8" s="282" t="s">
        <v>103</v>
      </c>
      <c r="M8" s="301">
        <v>16.842700000000001</v>
      </c>
      <c r="N8" s="282" t="s">
        <v>252</v>
      </c>
      <c r="O8" s="301"/>
      <c r="P8" s="282"/>
      <c r="Q8" s="281">
        <v>88.925899999999999</v>
      </c>
      <c r="R8" s="282" t="s">
        <v>103</v>
      </c>
      <c r="S8" s="283">
        <v>99.166700000000006</v>
      </c>
      <c r="T8" s="282" t="s">
        <v>104</v>
      </c>
      <c r="U8" s="283"/>
      <c r="V8" s="282"/>
      <c r="W8" s="281">
        <v>39.259300000000003</v>
      </c>
      <c r="X8" s="282" t="s">
        <v>328</v>
      </c>
      <c r="Y8" s="283">
        <v>41.033299999999997</v>
      </c>
      <c r="Z8" s="282" t="s">
        <v>103</v>
      </c>
      <c r="AA8" s="283"/>
      <c r="AB8" s="282"/>
      <c r="AC8" s="285">
        <v>0.89734815960000003</v>
      </c>
      <c r="AD8" s="286">
        <v>0.4797015939</v>
      </c>
      <c r="AE8" s="286"/>
    </row>
    <row r="9" spans="1:31" ht="12.75" x14ac:dyDescent="0.35">
      <c r="A9" s="47" t="str">
        <f t="shared" si="0"/>
        <v>AgriGold A641-85 TRCRIB</v>
      </c>
      <c r="B9" s="529" t="str">
        <f t="shared" si="1"/>
        <v>RR</v>
      </c>
      <c r="C9" s="529" t="str">
        <f t="shared" si="2"/>
        <v>TRE</v>
      </c>
      <c r="D9" s="280" t="s">
        <v>518</v>
      </c>
      <c r="E9" s="281">
        <v>167.37</v>
      </c>
      <c r="F9" s="282" t="s">
        <v>328</v>
      </c>
      <c r="G9" s="283"/>
      <c r="H9" s="282"/>
      <c r="I9" s="283"/>
      <c r="J9" s="282"/>
      <c r="K9" s="298">
        <v>17.0685</v>
      </c>
      <c r="L9" s="282" t="s">
        <v>103</v>
      </c>
      <c r="M9" s="301"/>
      <c r="N9" s="282"/>
      <c r="O9" s="301"/>
      <c r="P9" s="282"/>
      <c r="Q9" s="281">
        <v>88.685199999999995</v>
      </c>
      <c r="R9" s="282" t="s">
        <v>103</v>
      </c>
      <c r="S9" s="283"/>
      <c r="T9" s="282"/>
      <c r="U9" s="283"/>
      <c r="V9" s="282"/>
      <c r="W9" s="281">
        <v>39.370399999999997</v>
      </c>
      <c r="X9" s="282" t="s">
        <v>328</v>
      </c>
      <c r="Y9" s="283"/>
      <c r="Z9" s="282"/>
      <c r="AA9" s="283"/>
      <c r="AB9" s="282"/>
      <c r="AC9" s="285">
        <v>1.5409156228000001</v>
      </c>
      <c r="AD9" s="286"/>
      <c r="AE9" s="286"/>
    </row>
    <row r="10" spans="1:31" ht="12.75" x14ac:dyDescent="0.35">
      <c r="A10" s="513" t="str">
        <f t="shared" si="0"/>
        <v>Progeny 2008 VT2P</v>
      </c>
      <c r="B10" s="528" t="str">
        <f t="shared" si="1"/>
        <v>RR</v>
      </c>
      <c r="C10" s="528" t="str">
        <f t="shared" si="2"/>
        <v>VT2P</v>
      </c>
      <c r="D10" s="48" t="s">
        <v>516</v>
      </c>
      <c r="E10" s="125">
        <v>166.39</v>
      </c>
      <c r="F10" s="126" t="s">
        <v>329</v>
      </c>
      <c r="G10" s="128"/>
      <c r="H10" s="126"/>
      <c r="I10" s="128"/>
      <c r="J10" s="126"/>
      <c r="K10" s="302">
        <v>16.238900000000001</v>
      </c>
      <c r="L10" s="126" t="s">
        <v>103</v>
      </c>
      <c r="M10" s="307"/>
      <c r="N10" s="126"/>
      <c r="O10" s="307"/>
      <c r="P10" s="126"/>
      <c r="Q10" s="125">
        <v>87.962999999999994</v>
      </c>
      <c r="R10" s="126" t="s">
        <v>103</v>
      </c>
      <c r="S10" s="128"/>
      <c r="T10" s="126"/>
      <c r="U10" s="128"/>
      <c r="V10" s="126"/>
      <c r="W10" s="125">
        <v>35.981499999999997</v>
      </c>
      <c r="X10" s="126" t="s">
        <v>14</v>
      </c>
      <c r="Y10" s="128"/>
      <c r="Z10" s="126"/>
      <c r="AA10" s="128"/>
      <c r="AB10" s="126"/>
      <c r="AC10" s="62">
        <v>1.1759567358</v>
      </c>
      <c r="AD10" s="46"/>
      <c r="AE10" s="46"/>
    </row>
    <row r="11" spans="1:31" ht="12.75" x14ac:dyDescent="0.35">
      <c r="A11" s="513" t="str">
        <f t="shared" si="0"/>
        <v>Warren Seed DS 5018**</v>
      </c>
      <c r="B11" s="528" t="str">
        <f t="shared" si="1"/>
        <v>RR, LL </v>
      </c>
      <c r="C11" s="528" t="str">
        <f t="shared" si="2"/>
        <v>HX1,YGCB</v>
      </c>
      <c r="D11" s="280" t="s">
        <v>228</v>
      </c>
      <c r="E11" s="281">
        <v>165.52</v>
      </c>
      <c r="F11" s="282" t="s">
        <v>334</v>
      </c>
      <c r="G11" s="283">
        <v>195.86</v>
      </c>
      <c r="H11" s="282" t="s">
        <v>104</v>
      </c>
      <c r="I11" s="283">
        <v>208.74</v>
      </c>
      <c r="J11" s="282" t="s">
        <v>103</v>
      </c>
      <c r="K11" s="298">
        <v>16.569299999999998</v>
      </c>
      <c r="L11" s="282" t="s">
        <v>103</v>
      </c>
      <c r="M11" s="301">
        <v>16.273700000000002</v>
      </c>
      <c r="N11" s="282" t="s">
        <v>14</v>
      </c>
      <c r="O11" s="301">
        <v>16.3246</v>
      </c>
      <c r="P11" s="282" t="s">
        <v>341</v>
      </c>
      <c r="Q11" s="281">
        <v>91.944400000000002</v>
      </c>
      <c r="R11" s="282" t="s">
        <v>103</v>
      </c>
      <c r="S11" s="283">
        <v>98.977800000000002</v>
      </c>
      <c r="T11" s="282" t="s">
        <v>104</v>
      </c>
      <c r="U11" s="283">
        <v>102.68</v>
      </c>
      <c r="V11" s="282" t="s">
        <v>103</v>
      </c>
      <c r="W11" s="281">
        <v>39.907400000000003</v>
      </c>
      <c r="X11" s="282" t="s">
        <v>103</v>
      </c>
      <c r="Y11" s="283">
        <v>41.8444</v>
      </c>
      <c r="Z11" s="282" t="s">
        <v>103</v>
      </c>
      <c r="AA11" s="283">
        <v>42.286999999999999</v>
      </c>
      <c r="AB11" s="282" t="s">
        <v>103</v>
      </c>
      <c r="AC11" s="285">
        <v>1.8160560667000001</v>
      </c>
      <c r="AD11" s="286">
        <v>0.704154002</v>
      </c>
      <c r="AE11" s="286">
        <v>0</v>
      </c>
    </row>
    <row r="12" spans="1:31" ht="12.75" x14ac:dyDescent="0.35">
      <c r="A12" s="280" t="str">
        <f t="shared" si="0"/>
        <v xml:space="preserve">Warren Seed DS 5250* </v>
      </c>
      <c r="B12" s="530" t="str">
        <f t="shared" si="1"/>
        <v>RR, LL</v>
      </c>
      <c r="C12" s="530" t="str">
        <f t="shared" si="2"/>
        <v>HX1,YGCB</v>
      </c>
      <c r="D12" s="280" t="s">
        <v>318</v>
      </c>
      <c r="E12" s="281">
        <v>165.3</v>
      </c>
      <c r="F12" s="282" t="s">
        <v>334</v>
      </c>
      <c r="G12" s="283">
        <v>195.82</v>
      </c>
      <c r="H12" s="282" t="s">
        <v>104</v>
      </c>
      <c r="I12" s="283"/>
      <c r="J12" s="282"/>
      <c r="K12" s="298">
        <v>16.796700000000001</v>
      </c>
      <c r="L12" s="282" t="s">
        <v>103</v>
      </c>
      <c r="M12" s="301">
        <v>16.9023</v>
      </c>
      <c r="N12" s="282" t="s">
        <v>570</v>
      </c>
      <c r="O12" s="301"/>
      <c r="P12" s="282"/>
      <c r="Q12" s="281">
        <v>92.833299999999994</v>
      </c>
      <c r="R12" s="282" t="s">
        <v>103</v>
      </c>
      <c r="S12" s="283">
        <v>101.33</v>
      </c>
      <c r="T12" s="282" t="s">
        <v>103</v>
      </c>
      <c r="U12" s="283"/>
      <c r="V12" s="282"/>
      <c r="W12" s="281">
        <v>39.5</v>
      </c>
      <c r="X12" s="282" t="s">
        <v>104</v>
      </c>
      <c r="Y12" s="283">
        <v>41.622199999999999</v>
      </c>
      <c r="Z12" s="282" t="s">
        <v>103</v>
      </c>
      <c r="AA12" s="283"/>
      <c r="AB12" s="282"/>
      <c r="AC12" s="285">
        <v>1.0900706743999999</v>
      </c>
      <c r="AD12" s="286">
        <v>0.45101118080000002</v>
      </c>
      <c r="AE12" s="286"/>
    </row>
    <row r="13" spans="1:31" ht="12.75" x14ac:dyDescent="0.35">
      <c r="A13" s="280" t="str">
        <f t="shared" si="0"/>
        <v xml:space="preserve">Dekalb DKC59-82 </v>
      </c>
      <c r="B13" s="530" t="str">
        <f t="shared" si="1"/>
        <v>RR</v>
      </c>
      <c r="C13" s="530" t="str">
        <f t="shared" si="2"/>
        <v>VT2P</v>
      </c>
      <c r="D13" s="48" t="s">
        <v>520</v>
      </c>
      <c r="E13" s="125">
        <v>164.92</v>
      </c>
      <c r="F13" s="126" t="s">
        <v>334</v>
      </c>
      <c r="G13" s="128"/>
      <c r="H13" s="126"/>
      <c r="I13" s="128"/>
      <c r="J13" s="126"/>
      <c r="K13" s="302">
        <v>16.473700000000001</v>
      </c>
      <c r="L13" s="126" t="s">
        <v>103</v>
      </c>
      <c r="M13" s="307"/>
      <c r="N13" s="126"/>
      <c r="O13" s="307"/>
      <c r="P13" s="126"/>
      <c r="Q13" s="125">
        <v>88.722200000000001</v>
      </c>
      <c r="R13" s="126" t="s">
        <v>103</v>
      </c>
      <c r="S13" s="128"/>
      <c r="T13" s="126"/>
      <c r="U13" s="128"/>
      <c r="V13" s="126"/>
      <c r="W13" s="125">
        <v>37.740699999999997</v>
      </c>
      <c r="X13" s="126" t="s">
        <v>334</v>
      </c>
      <c r="Y13" s="128"/>
      <c r="Z13" s="126"/>
      <c r="AA13" s="128"/>
      <c r="AB13" s="126"/>
      <c r="AC13" s="62">
        <v>1.0836837569</v>
      </c>
      <c r="AD13" s="46"/>
      <c r="AE13" s="46"/>
    </row>
    <row r="14" spans="1:31" ht="12.75" x14ac:dyDescent="0.35">
      <c r="A14" s="47" t="str">
        <f t="shared" si="0"/>
        <v xml:space="preserve">Dyna-Gro D53TC23 </v>
      </c>
      <c r="B14" s="529" t="str">
        <f t="shared" si="1"/>
        <v>RR</v>
      </c>
      <c r="C14" s="529" t="str">
        <f t="shared" si="2"/>
        <v>TRE</v>
      </c>
      <c r="D14" s="48" t="s">
        <v>522</v>
      </c>
      <c r="E14" s="125">
        <v>163.38999999999999</v>
      </c>
      <c r="F14" s="126" t="s">
        <v>340</v>
      </c>
      <c r="G14" s="128"/>
      <c r="H14" s="126"/>
      <c r="I14" s="128"/>
      <c r="J14" s="126"/>
      <c r="K14" s="302">
        <v>16.126300000000001</v>
      </c>
      <c r="L14" s="126" t="s">
        <v>103</v>
      </c>
      <c r="M14" s="307"/>
      <c r="N14" s="126"/>
      <c r="O14" s="307"/>
      <c r="P14" s="126"/>
      <c r="Q14" s="125">
        <v>89.055599999999998</v>
      </c>
      <c r="R14" s="126" t="s">
        <v>103</v>
      </c>
      <c r="S14" s="128"/>
      <c r="T14" s="126"/>
      <c r="U14" s="128"/>
      <c r="V14" s="126"/>
      <c r="W14" s="125">
        <v>37</v>
      </c>
      <c r="X14" s="126" t="s">
        <v>568</v>
      </c>
      <c r="Y14" s="128"/>
      <c r="Z14" s="126"/>
      <c r="AA14" s="128"/>
      <c r="AB14" s="126"/>
      <c r="AC14" s="62">
        <v>0.3300300082</v>
      </c>
      <c r="AD14" s="46"/>
      <c r="AE14" s="46"/>
    </row>
    <row r="15" spans="1:31" ht="12.75" x14ac:dyDescent="0.35">
      <c r="A15" s="280" t="str">
        <f t="shared" si="0"/>
        <v xml:space="preserve">Dekalb DKC62-89 </v>
      </c>
      <c r="B15" s="530" t="str">
        <f t="shared" si="1"/>
        <v>RR</v>
      </c>
      <c r="C15" s="530" t="str">
        <f t="shared" si="2"/>
        <v>TRE</v>
      </c>
      <c r="D15" s="48" t="s">
        <v>315</v>
      </c>
      <c r="E15" s="125">
        <v>163.33000000000001</v>
      </c>
      <c r="F15" s="126" t="s">
        <v>340</v>
      </c>
      <c r="G15" s="128">
        <v>184.49</v>
      </c>
      <c r="H15" s="126" t="s">
        <v>341</v>
      </c>
      <c r="I15" s="128"/>
      <c r="J15" s="126"/>
      <c r="K15" s="302">
        <v>16.7178</v>
      </c>
      <c r="L15" s="126" t="s">
        <v>103</v>
      </c>
      <c r="M15" s="307">
        <v>16.9983</v>
      </c>
      <c r="N15" s="126" t="s">
        <v>328</v>
      </c>
      <c r="O15" s="307"/>
      <c r="P15" s="126"/>
      <c r="Q15" s="125">
        <v>87.870400000000004</v>
      </c>
      <c r="R15" s="126" t="s">
        <v>103</v>
      </c>
      <c r="S15" s="128">
        <v>97.855599999999995</v>
      </c>
      <c r="T15" s="126" t="s">
        <v>339</v>
      </c>
      <c r="U15" s="128"/>
      <c r="V15" s="126"/>
      <c r="W15" s="125">
        <v>37.129600000000003</v>
      </c>
      <c r="X15" s="126" t="s">
        <v>340</v>
      </c>
      <c r="Y15" s="128">
        <v>40.333300000000001</v>
      </c>
      <c r="Z15" s="126" t="s">
        <v>103</v>
      </c>
      <c r="AA15" s="128"/>
      <c r="AB15" s="126"/>
      <c r="AC15" s="62">
        <v>2.3948014454000002</v>
      </c>
      <c r="AD15" s="46">
        <v>1.0987425273</v>
      </c>
      <c r="AE15" s="46"/>
    </row>
    <row r="16" spans="1:31" ht="12.75" x14ac:dyDescent="0.35">
      <c r="A16" s="280" t="str">
        <f t="shared" si="0"/>
        <v>Revere 1307 TC</v>
      </c>
      <c r="B16" s="530" t="str">
        <f t="shared" si="1"/>
        <v>RR</v>
      </c>
      <c r="C16" s="530" t="str">
        <f t="shared" si="2"/>
        <v>TRE</v>
      </c>
      <c r="D16" s="280" t="s">
        <v>221</v>
      </c>
      <c r="E16" s="281">
        <v>162.54</v>
      </c>
      <c r="F16" s="282" t="s">
        <v>340</v>
      </c>
      <c r="G16" s="283">
        <v>197.19</v>
      </c>
      <c r="H16" s="282" t="s">
        <v>104</v>
      </c>
      <c r="I16" s="283">
        <v>213.3</v>
      </c>
      <c r="J16" s="282" t="s">
        <v>103</v>
      </c>
      <c r="K16" s="298">
        <v>16.462199999999999</v>
      </c>
      <c r="L16" s="282" t="s">
        <v>103</v>
      </c>
      <c r="M16" s="301">
        <v>16.6037</v>
      </c>
      <c r="N16" s="282" t="s">
        <v>568</v>
      </c>
      <c r="O16" s="301">
        <v>17.004300000000001</v>
      </c>
      <c r="P16" s="282" t="s">
        <v>177</v>
      </c>
      <c r="Q16" s="281">
        <v>87.462999999999994</v>
      </c>
      <c r="R16" s="282" t="s">
        <v>103</v>
      </c>
      <c r="S16" s="283">
        <v>95.222200000000001</v>
      </c>
      <c r="T16" s="282" t="s">
        <v>341</v>
      </c>
      <c r="U16" s="283">
        <v>98.648099999999999</v>
      </c>
      <c r="V16" s="282" t="s">
        <v>177</v>
      </c>
      <c r="W16" s="281">
        <v>37.518500000000003</v>
      </c>
      <c r="X16" s="282" t="s">
        <v>334</v>
      </c>
      <c r="Y16" s="283">
        <v>40.811100000000003</v>
      </c>
      <c r="Z16" s="282" t="s">
        <v>103</v>
      </c>
      <c r="AA16" s="283">
        <v>40.824100000000001</v>
      </c>
      <c r="AB16" s="282" t="s">
        <v>104</v>
      </c>
      <c r="AC16" s="285">
        <v>1.4323272556</v>
      </c>
      <c r="AD16" s="286">
        <v>0.66145924079999996</v>
      </c>
      <c r="AE16" s="286">
        <v>8.5122127399999997E-2</v>
      </c>
    </row>
    <row r="17" spans="1:31" ht="12.75" x14ac:dyDescent="0.35">
      <c r="A17" s="47" t="str">
        <f t="shared" si="0"/>
        <v>Revere 0918 VT2P</v>
      </c>
      <c r="B17" s="529" t="str">
        <f t="shared" si="1"/>
        <v>RR</v>
      </c>
      <c r="C17" s="529" t="str">
        <f t="shared" si="2"/>
        <v>VT2P</v>
      </c>
      <c r="D17" s="280" t="s">
        <v>523</v>
      </c>
      <c r="E17" s="281">
        <v>162.25</v>
      </c>
      <c r="F17" s="282" t="s">
        <v>340</v>
      </c>
      <c r="G17" s="283"/>
      <c r="H17" s="282"/>
      <c r="I17" s="283"/>
      <c r="J17" s="282"/>
      <c r="K17" s="298">
        <v>16.466699999999999</v>
      </c>
      <c r="L17" s="282" t="s">
        <v>103</v>
      </c>
      <c r="M17" s="301"/>
      <c r="N17" s="282"/>
      <c r="O17" s="301"/>
      <c r="P17" s="282"/>
      <c r="Q17" s="281">
        <v>86.814800000000005</v>
      </c>
      <c r="R17" s="282" t="s">
        <v>103</v>
      </c>
      <c r="S17" s="283"/>
      <c r="T17" s="282"/>
      <c r="U17" s="283"/>
      <c r="V17" s="282"/>
      <c r="W17" s="281">
        <v>36.555599999999998</v>
      </c>
      <c r="X17" s="282" t="s">
        <v>330</v>
      </c>
      <c r="Y17" s="283"/>
      <c r="Z17" s="282"/>
      <c r="AA17" s="283"/>
      <c r="AB17" s="282"/>
      <c r="AC17" s="285">
        <v>0.58915913519999996</v>
      </c>
      <c r="AD17" s="286"/>
      <c r="AE17" s="286"/>
    </row>
    <row r="18" spans="1:31" ht="12.75" x14ac:dyDescent="0.35">
      <c r="A18" s="280" t="str">
        <f t="shared" si="0"/>
        <v xml:space="preserve">Dyna-Gro D52DC82 </v>
      </c>
      <c r="B18" s="530" t="str">
        <f t="shared" si="1"/>
        <v>RR</v>
      </c>
      <c r="C18" s="530" t="str">
        <f t="shared" si="2"/>
        <v>VT2P</v>
      </c>
      <c r="D18" s="48" t="s">
        <v>521</v>
      </c>
      <c r="E18" s="125">
        <v>161.81</v>
      </c>
      <c r="F18" s="126" t="s">
        <v>340</v>
      </c>
      <c r="G18" s="128"/>
      <c r="H18" s="126"/>
      <c r="I18" s="128"/>
      <c r="J18" s="126"/>
      <c r="K18" s="302">
        <v>16.258900000000001</v>
      </c>
      <c r="L18" s="126" t="s">
        <v>103</v>
      </c>
      <c r="M18" s="307"/>
      <c r="N18" s="126"/>
      <c r="O18" s="307"/>
      <c r="P18" s="126"/>
      <c r="Q18" s="125">
        <v>88.388900000000007</v>
      </c>
      <c r="R18" s="126" t="s">
        <v>103</v>
      </c>
      <c r="S18" s="128"/>
      <c r="T18" s="126"/>
      <c r="U18" s="128"/>
      <c r="V18" s="126"/>
      <c r="W18" s="125">
        <v>38.796300000000002</v>
      </c>
      <c r="X18" s="126" t="s">
        <v>329</v>
      </c>
      <c r="Y18" s="128"/>
      <c r="Z18" s="126"/>
      <c r="AA18" s="128"/>
      <c r="AB18" s="126"/>
      <c r="AC18" s="62">
        <v>1.0693684385</v>
      </c>
      <c r="AD18" s="46"/>
      <c r="AE18" s="46"/>
    </row>
    <row r="19" spans="1:31" ht="12.75" x14ac:dyDescent="0.35">
      <c r="A19" s="280" t="str">
        <f t="shared" si="0"/>
        <v xml:space="preserve">Spectrum 6228 </v>
      </c>
      <c r="B19" s="530" t="str">
        <f t="shared" si="1"/>
        <v>None</v>
      </c>
      <c r="C19" s="530" t="str">
        <f t="shared" si="2"/>
        <v>None</v>
      </c>
      <c r="D19" s="280" t="s">
        <v>517</v>
      </c>
      <c r="E19" s="281">
        <v>158.28</v>
      </c>
      <c r="F19" s="282" t="s">
        <v>568</v>
      </c>
      <c r="G19" s="283"/>
      <c r="H19" s="282"/>
      <c r="I19" s="283"/>
      <c r="J19" s="282"/>
      <c r="K19" s="298">
        <v>16.148900000000001</v>
      </c>
      <c r="L19" s="282" t="s">
        <v>103</v>
      </c>
      <c r="M19" s="301"/>
      <c r="N19" s="282"/>
      <c r="O19" s="301"/>
      <c r="P19" s="282"/>
      <c r="Q19" s="281">
        <v>88.962999999999994</v>
      </c>
      <c r="R19" s="282" t="s">
        <v>103</v>
      </c>
      <c r="S19" s="283"/>
      <c r="T19" s="282"/>
      <c r="U19" s="283"/>
      <c r="V19" s="282"/>
      <c r="W19" s="281">
        <v>37.796300000000002</v>
      </c>
      <c r="X19" s="282" t="s">
        <v>334</v>
      </c>
      <c r="Y19" s="283"/>
      <c r="Z19" s="282"/>
      <c r="AA19" s="283"/>
      <c r="AB19" s="282"/>
      <c r="AC19" s="285">
        <v>0.62591628310000003</v>
      </c>
      <c r="AD19" s="286"/>
      <c r="AE19" s="286"/>
    </row>
    <row r="20" spans="1:31" ht="12.75" x14ac:dyDescent="0.35">
      <c r="A20" s="47" t="str">
        <f t="shared" si="0"/>
        <v>Progeny 2012 VT2P</v>
      </c>
      <c r="B20" s="529" t="str">
        <f t="shared" si="1"/>
        <v>RR</v>
      </c>
      <c r="C20" s="529" t="str">
        <f t="shared" si="2"/>
        <v>VT2P</v>
      </c>
      <c r="D20" s="280" t="s">
        <v>223</v>
      </c>
      <c r="E20" s="281">
        <v>157.88</v>
      </c>
      <c r="F20" s="282" t="s">
        <v>568</v>
      </c>
      <c r="G20" s="283">
        <v>183.94</v>
      </c>
      <c r="H20" s="282" t="s">
        <v>341</v>
      </c>
      <c r="I20" s="283">
        <v>195.4</v>
      </c>
      <c r="J20" s="282" t="s">
        <v>177</v>
      </c>
      <c r="K20" s="298">
        <v>16.773700000000002</v>
      </c>
      <c r="L20" s="282" t="s">
        <v>103</v>
      </c>
      <c r="M20" s="301">
        <v>16.9648</v>
      </c>
      <c r="N20" s="282" t="s">
        <v>329</v>
      </c>
      <c r="O20" s="301">
        <v>17.350999999999999</v>
      </c>
      <c r="P20" s="282" t="s">
        <v>104</v>
      </c>
      <c r="Q20" s="281">
        <v>89.962999999999994</v>
      </c>
      <c r="R20" s="282" t="s">
        <v>103</v>
      </c>
      <c r="S20" s="283">
        <v>98.744399999999999</v>
      </c>
      <c r="T20" s="282" t="s">
        <v>104</v>
      </c>
      <c r="U20" s="283">
        <v>101.66</v>
      </c>
      <c r="V20" s="282" t="s">
        <v>103</v>
      </c>
      <c r="W20" s="281">
        <v>38.074100000000001</v>
      </c>
      <c r="X20" s="282" t="s">
        <v>334</v>
      </c>
      <c r="Y20" s="283">
        <v>41.033299999999997</v>
      </c>
      <c r="Z20" s="282" t="s">
        <v>103</v>
      </c>
      <c r="AA20" s="283">
        <v>40.231499999999997</v>
      </c>
      <c r="AB20" s="282" t="s">
        <v>177</v>
      </c>
      <c r="AC20" s="285">
        <v>1.2035199427000001</v>
      </c>
      <c r="AD20" s="286">
        <v>0.60207991240000003</v>
      </c>
      <c r="AE20" s="286">
        <v>0</v>
      </c>
    </row>
    <row r="21" spans="1:31" ht="12.75" x14ac:dyDescent="0.35">
      <c r="A21" s="47" t="str">
        <f t="shared" si="0"/>
        <v>Warren Seed DS 5383</v>
      </c>
      <c r="B21" s="529" t="str">
        <f t="shared" si="1"/>
        <v>RR, LL </v>
      </c>
      <c r="C21" s="529" t="str">
        <f t="shared" si="2"/>
        <v>HX1,YGCB</v>
      </c>
      <c r="D21" s="280" t="s">
        <v>525</v>
      </c>
      <c r="E21" s="281">
        <v>157.78</v>
      </c>
      <c r="F21" s="282" t="s">
        <v>568</v>
      </c>
      <c r="G21" s="283"/>
      <c r="H21" s="282"/>
      <c r="I21" s="283"/>
      <c r="J21" s="282"/>
      <c r="K21" s="298">
        <v>17.122599999999998</v>
      </c>
      <c r="L21" s="282" t="s">
        <v>103</v>
      </c>
      <c r="M21" s="301"/>
      <c r="N21" s="282"/>
      <c r="O21" s="301"/>
      <c r="P21" s="282"/>
      <c r="Q21" s="281">
        <v>88.740700000000004</v>
      </c>
      <c r="R21" s="282" t="s">
        <v>103</v>
      </c>
      <c r="S21" s="283"/>
      <c r="T21" s="282"/>
      <c r="U21" s="283"/>
      <c r="V21" s="282"/>
      <c r="W21" s="281">
        <v>35.703699999999998</v>
      </c>
      <c r="X21" s="282" t="s">
        <v>14</v>
      </c>
      <c r="Y21" s="283"/>
      <c r="Z21" s="282"/>
      <c r="AA21" s="283"/>
      <c r="AB21" s="282"/>
      <c r="AC21" s="285">
        <v>0.730236357</v>
      </c>
      <c r="AD21" s="286"/>
      <c r="AE21" s="286"/>
    </row>
    <row r="22" spans="1:31" ht="12.75" x14ac:dyDescent="0.35">
      <c r="A22" s="47" t="str">
        <f t="shared" si="0"/>
        <v>Revere 1398 VT2P</v>
      </c>
      <c r="B22" s="529" t="str">
        <f t="shared" si="1"/>
        <v>RR</v>
      </c>
      <c r="C22" s="529" t="str">
        <f t="shared" si="2"/>
        <v>VT2P</v>
      </c>
      <c r="D22" s="48" t="s">
        <v>219</v>
      </c>
      <c r="E22" s="125">
        <v>156.22999999999999</v>
      </c>
      <c r="F22" s="126" t="s">
        <v>568</v>
      </c>
      <c r="G22" s="128">
        <v>184.16</v>
      </c>
      <c r="H22" s="126" t="s">
        <v>341</v>
      </c>
      <c r="I22" s="128">
        <v>198.47</v>
      </c>
      <c r="J22" s="126" t="s">
        <v>177</v>
      </c>
      <c r="K22" s="302">
        <v>17.085899999999999</v>
      </c>
      <c r="L22" s="126" t="s">
        <v>103</v>
      </c>
      <c r="M22" s="307">
        <v>17.335799999999999</v>
      </c>
      <c r="N22" s="126" t="s">
        <v>104</v>
      </c>
      <c r="O22" s="307">
        <v>17.744</v>
      </c>
      <c r="P22" s="126" t="s">
        <v>103</v>
      </c>
      <c r="Q22" s="125">
        <v>91.648099999999999</v>
      </c>
      <c r="R22" s="126" t="s">
        <v>103</v>
      </c>
      <c r="S22" s="128">
        <v>99.144400000000005</v>
      </c>
      <c r="T22" s="126" t="s">
        <v>104</v>
      </c>
      <c r="U22" s="128">
        <v>102.25</v>
      </c>
      <c r="V22" s="126" t="s">
        <v>103</v>
      </c>
      <c r="W22" s="125">
        <v>39.5</v>
      </c>
      <c r="X22" s="126" t="s">
        <v>104</v>
      </c>
      <c r="Y22" s="128">
        <v>42.3444</v>
      </c>
      <c r="Z22" s="126" t="s">
        <v>103</v>
      </c>
      <c r="AA22" s="128">
        <v>42.25</v>
      </c>
      <c r="AB22" s="126" t="s">
        <v>103</v>
      </c>
      <c r="AC22" s="62">
        <v>0.94284416839999996</v>
      </c>
      <c r="AD22" s="46">
        <v>0.46232085070000001</v>
      </c>
      <c r="AE22" s="46">
        <v>0</v>
      </c>
    </row>
    <row r="23" spans="1:31" ht="12.75" x14ac:dyDescent="0.35">
      <c r="A23" s="513" t="str">
        <f t="shared" si="0"/>
        <v>Progeny 1912 VT2P</v>
      </c>
      <c r="B23" s="528" t="str">
        <f t="shared" si="1"/>
        <v>RR</v>
      </c>
      <c r="C23" s="528" t="str">
        <f t="shared" si="2"/>
        <v>VT2P</v>
      </c>
      <c r="D23" s="48" t="s">
        <v>515</v>
      </c>
      <c r="E23" s="125">
        <v>155.56</v>
      </c>
      <c r="F23" s="126" t="s">
        <v>568</v>
      </c>
      <c r="G23" s="128"/>
      <c r="H23" s="126"/>
      <c r="I23" s="128"/>
      <c r="J23" s="126"/>
      <c r="K23" s="302">
        <v>16.156300000000002</v>
      </c>
      <c r="L23" s="126" t="s">
        <v>103</v>
      </c>
      <c r="M23" s="307"/>
      <c r="N23" s="126"/>
      <c r="O23" s="307"/>
      <c r="P23" s="126"/>
      <c r="Q23" s="125">
        <v>89.5</v>
      </c>
      <c r="R23" s="126" t="s">
        <v>103</v>
      </c>
      <c r="S23" s="128"/>
      <c r="T23" s="126"/>
      <c r="U23" s="128"/>
      <c r="V23" s="126"/>
      <c r="W23" s="125">
        <v>37.759300000000003</v>
      </c>
      <c r="X23" s="126" t="s">
        <v>334</v>
      </c>
      <c r="Y23" s="128"/>
      <c r="Z23" s="126"/>
      <c r="AA23" s="128"/>
      <c r="AB23" s="126"/>
      <c r="AC23" s="62">
        <v>2.1804123247999998</v>
      </c>
      <c r="AD23" s="46"/>
      <c r="AE23" s="46"/>
    </row>
    <row r="24" spans="1:31" ht="12.75" x14ac:dyDescent="0.35">
      <c r="A24" s="513" t="str">
        <f t="shared" si="0"/>
        <v xml:space="preserve">Dyna-Gro D52VC63 </v>
      </c>
      <c r="B24" s="528" t="str">
        <f t="shared" si="1"/>
        <v>RR</v>
      </c>
      <c r="C24" s="528" t="str">
        <f t="shared" si="2"/>
        <v>VT2P</v>
      </c>
      <c r="D24" s="511" t="s">
        <v>514</v>
      </c>
      <c r="E24" s="125">
        <v>152.56</v>
      </c>
      <c r="F24" s="572" t="s">
        <v>330</v>
      </c>
      <c r="G24" s="574"/>
      <c r="H24" s="572"/>
      <c r="I24" s="574"/>
      <c r="J24" s="572"/>
      <c r="K24" s="302">
        <v>16.3826</v>
      </c>
      <c r="L24" s="572" t="s">
        <v>103</v>
      </c>
      <c r="M24" s="587"/>
      <c r="N24" s="572"/>
      <c r="O24" s="587"/>
      <c r="P24" s="572"/>
      <c r="Q24" s="125">
        <v>88.870400000000004</v>
      </c>
      <c r="R24" s="572" t="s">
        <v>103</v>
      </c>
      <c r="S24" s="574"/>
      <c r="T24" s="572"/>
      <c r="U24" s="574"/>
      <c r="V24" s="572"/>
      <c r="W24" s="125">
        <v>38</v>
      </c>
      <c r="X24" s="572" t="s">
        <v>334</v>
      </c>
      <c r="Y24" s="574"/>
      <c r="Z24" s="572"/>
      <c r="AA24" s="574"/>
      <c r="AB24" s="572"/>
      <c r="AC24" s="62">
        <v>1.3219331481000001</v>
      </c>
      <c r="AD24" s="595"/>
      <c r="AE24" s="595"/>
    </row>
    <row r="25" spans="1:31" ht="12.75" x14ac:dyDescent="0.35">
      <c r="A25" s="47" t="str">
        <f t="shared" si="0"/>
        <v xml:space="preserve">Warren Seed DS 5095 </v>
      </c>
      <c r="B25" s="529" t="str">
        <f t="shared" si="1"/>
        <v>RR, LL </v>
      </c>
      <c r="C25" s="529" t="str">
        <f t="shared" si="2"/>
        <v>HX1,YGCB</v>
      </c>
      <c r="D25" s="280" t="s">
        <v>524</v>
      </c>
      <c r="E25" s="281">
        <v>152.30000000000001</v>
      </c>
      <c r="F25" s="282" t="s">
        <v>14</v>
      </c>
      <c r="G25" s="283"/>
      <c r="H25" s="282"/>
      <c r="I25" s="283"/>
      <c r="J25" s="282"/>
      <c r="K25" s="298">
        <v>16.613700000000001</v>
      </c>
      <c r="L25" s="282" t="s">
        <v>103</v>
      </c>
      <c r="M25" s="301"/>
      <c r="N25" s="282"/>
      <c r="O25" s="301"/>
      <c r="P25" s="282"/>
      <c r="Q25" s="281">
        <v>90.925899999999999</v>
      </c>
      <c r="R25" s="282" t="s">
        <v>103</v>
      </c>
      <c r="S25" s="283"/>
      <c r="T25" s="282"/>
      <c r="U25" s="283"/>
      <c r="V25" s="282"/>
      <c r="W25" s="281">
        <v>39.166699999999999</v>
      </c>
      <c r="X25" s="282" t="s">
        <v>328</v>
      </c>
      <c r="Y25" s="283"/>
      <c r="Z25" s="282"/>
      <c r="AA25" s="283"/>
      <c r="AB25" s="282"/>
      <c r="AC25" s="285">
        <v>1.8151873241000001</v>
      </c>
      <c r="AD25" s="286"/>
      <c r="AE25" s="286"/>
    </row>
    <row r="26" spans="1:31" ht="12.75" customHeight="1" x14ac:dyDescent="0.4">
      <c r="A26" s="67" t="s">
        <v>16</v>
      </c>
      <c r="B26" s="67"/>
      <c r="C26" s="67"/>
      <c r="D26" s="66"/>
      <c r="E26" s="154">
        <v>163.07</v>
      </c>
      <c r="F26" s="138"/>
      <c r="G26" s="163">
        <v>192.12</v>
      </c>
      <c r="H26" s="138"/>
      <c r="I26" s="163">
        <v>203.98</v>
      </c>
      <c r="J26" s="184"/>
      <c r="K26" s="167">
        <v>16.5992</v>
      </c>
      <c r="L26" s="138"/>
      <c r="M26" s="174">
        <v>16.872800000000002</v>
      </c>
      <c r="N26" s="138"/>
      <c r="O26" s="174">
        <v>17.106000000000002</v>
      </c>
      <c r="P26" s="184"/>
      <c r="Q26" s="154">
        <v>89.422399999999996</v>
      </c>
      <c r="R26" s="138"/>
      <c r="S26" s="163">
        <v>98.397499999999994</v>
      </c>
      <c r="T26" s="138"/>
      <c r="U26" s="163">
        <v>101.31</v>
      </c>
      <c r="V26" s="184"/>
      <c r="W26" s="154">
        <v>38.1905</v>
      </c>
      <c r="X26" s="138"/>
      <c r="Y26" s="163">
        <v>41.121000000000002</v>
      </c>
      <c r="Z26" s="138"/>
      <c r="AA26" s="163">
        <v>41.398099999999999</v>
      </c>
      <c r="AB26" s="184"/>
      <c r="AC26" s="106">
        <v>1.2213000000000001</v>
      </c>
      <c r="AD26" s="105">
        <v>0.59409999999999996</v>
      </c>
      <c r="AE26" s="105">
        <v>2.128E-2</v>
      </c>
    </row>
    <row r="27" spans="1:31" ht="12.75" customHeight="1" x14ac:dyDescent="0.4">
      <c r="A27" s="49" t="s">
        <v>90</v>
      </c>
      <c r="B27" s="49"/>
      <c r="C27" s="49"/>
      <c r="D27" s="52"/>
      <c r="E27" s="155">
        <v>17.117799999999999</v>
      </c>
      <c r="F27" s="139"/>
      <c r="G27" s="164">
        <v>32.7455</v>
      </c>
      <c r="H27" s="139"/>
      <c r="I27" s="164">
        <v>21.711300000000001</v>
      </c>
      <c r="J27" s="185"/>
      <c r="K27" s="168">
        <v>0.56689999999999996</v>
      </c>
      <c r="L27" s="139"/>
      <c r="M27" s="175">
        <v>0.54120000000000001</v>
      </c>
      <c r="N27" s="139"/>
      <c r="O27" s="175">
        <v>0.58179999999999998</v>
      </c>
      <c r="P27" s="185"/>
      <c r="Q27" s="155">
        <v>5.5583</v>
      </c>
      <c r="R27" s="139"/>
      <c r="S27" s="164">
        <v>9.0757999999999992</v>
      </c>
      <c r="T27" s="139"/>
      <c r="U27" s="164">
        <v>6.6043000000000003</v>
      </c>
      <c r="V27" s="185"/>
      <c r="W27" s="155">
        <v>2.9931000000000001</v>
      </c>
      <c r="X27" s="139"/>
      <c r="Y27" s="164">
        <v>4.0483000000000002</v>
      </c>
      <c r="Z27" s="139"/>
      <c r="AA27" s="164">
        <v>3.7128999999999999</v>
      </c>
      <c r="AB27" s="185"/>
      <c r="AC27" s="104">
        <v>0.79300000000000004</v>
      </c>
      <c r="AD27" s="103">
        <v>0.44679999999999997</v>
      </c>
      <c r="AE27" s="103">
        <v>1.3860000000000001E-2</v>
      </c>
    </row>
    <row r="28" spans="1:31" ht="12.75" customHeight="1" x14ac:dyDescent="0.5">
      <c r="A28" s="50" t="s">
        <v>56</v>
      </c>
      <c r="B28" s="535"/>
      <c r="C28" s="535"/>
      <c r="D28" s="28"/>
      <c r="E28" s="156">
        <v>14</v>
      </c>
      <c r="F28" s="140"/>
      <c r="G28" s="165">
        <v>9.0399999999999991</v>
      </c>
      <c r="H28" s="140"/>
      <c r="I28" s="165">
        <v>7.24</v>
      </c>
      <c r="J28" s="186"/>
      <c r="K28" s="169" t="s">
        <v>571</v>
      </c>
      <c r="L28" s="140"/>
      <c r="M28" s="176">
        <v>0.47</v>
      </c>
      <c r="N28" s="140"/>
      <c r="O28" s="176">
        <v>0.39</v>
      </c>
      <c r="P28" s="186"/>
      <c r="Q28" s="156" t="s">
        <v>571</v>
      </c>
      <c r="R28" s="140"/>
      <c r="S28" s="165">
        <v>2.67</v>
      </c>
      <c r="T28" s="140"/>
      <c r="U28" s="165">
        <v>2.11</v>
      </c>
      <c r="V28" s="186"/>
      <c r="W28" s="156">
        <v>2.4300000000000002</v>
      </c>
      <c r="X28" s="140"/>
      <c r="Y28" s="165" t="s">
        <v>571</v>
      </c>
      <c r="Z28" s="140"/>
      <c r="AA28" s="165">
        <v>1.52</v>
      </c>
      <c r="AB28" s="186"/>
      <c r="AC28" s="101" t="s">
        <v>577</v>
      </c>
      <c r="AD28" s="102" t="s">
        <v>577</v>
      </c>
      <c r="AE28" s="102" t="s">
        <v>577</v>
      </c>
    </row>
    <row r="29" spans="1:31" ht="12.75" customHeight="1" x14ac:dyDescent="0.4">
      <c r="A29" s="50" t="s">
        <v>91</v>
      </c>
      <c r="B29" s="535"/>
      <c r="C29" s="535"/>
      <c r="D29" s="28"/>
      <c r="E29" s="156">
        <v>16.080970966999999</v>
      </c>
      <c r="F29" s="140"/>
      <c r="G29" s="165">
        <v>11.727653649000001</v>
      </c>
      <c r="H29" s="140"/>
      <c r="I29" s="165">
        <v>10.099177995</v>
      </c>
      <c r="J29" s="186"/>
      <c r="K29" s="156">
        <v>8.2415426366000002</v>
      </c>
      <c r="L29" s="140"/>
      <c r="M29" s="165">
        <v>7.0006529304000003</v>
      </c>
      <c r="N29" s="140"/>
      <c r="O29" s="165">
        <v>6.5556274313999996</v>
      </c>
      <c r="P29" s="186"/>
      <c r="Q29" s="156">
        <v>6.5225014875999996</v>
      </c>
      <c r="R29" s="140"/>
      <c r="S29" s="165">
        <v>5.3247491533</v>
      </c>
      <c r="T29" s="140"/>
      <c r="U29" s="165">
        <v>4.4622188462999999</v>
      </c>
      <c r="V29" s="186"/>
      <c r="W29" s="156">
        <v>9.6917822454000007</v>
      </c>
      <c r="X29" s="140"/>
      <c r="Y29" s="165">
        <v>8.5955047431999994</v>
      </c>
      <c r="Z29" s="140"/>
      <c r="AA29" s="165">
        <v>7.8687266054</v>
      </c>
      <c r="AB29" s="186"/>
      <c r="AC29" s="101" t="s">
        <v>577</v>
      </c>
      <c r="AD29" s="102" t="s">
        <v>577</v>
      </c>
      <c r="AE29" s="102" t="s">
        <v>577</v>
      </c>
    </row>
    <row r="30" spans="1:31" ht="12.75" customHeight="1" x14ac:dyDescent="0.4">
      <c r="A30" s="50" t="s">
        <v>251</v>
      </c>
      <c r="B30" s="535"/>
      <c r="C30" s="535"/>
      <c r="D30" s="28"/>
      <c r="E30" s="156">
        <v>9</v>
      </c>
      <c r="F30" s="140"/>
      <c r="G30" s="165">
        <v>8</v>
      </c>
      <c r="H30" s="140"/>
      <c r="I30" s="165">
        <v>8</v>
      </c>
      <c r="J30" s="186"/>
      <c r="K30" s="156">
        <v>9</v>
      </c>
      <c r="L30" s="140"/>
      <c r="M30" s="165">
        <v>8</v>
      </c>
      <c r="N30" s="140"/>
      <c r="O30" s="165">
        <v>8</v>
      </c>
      <c r="P30" s="186"/>
      <c r="Q30" s="156">
        <v>6</v>
      </c>
      <c r="R30" s="140"/>
      <c r="S30" s="165">
        <v>5</v>
      </c>
      <c r="T30" s="140"/>
      <c r="U30" s="165">
        <v>5</v>
      </c>
      <c r="V30" s="186"/>
      <c r="W30" s="156">
        <v>6</v>
      </c>
      <c r="X30" s="140"/>
      <c r="Y30" s="165">
        <v>5</v>
      </c>
      <c r="Z30" s="140"/>
      <c r="AA30" s="165">
        <v>5</v>
      </c>
      <c r="AB30" s="186"/>
      <c r="AC30" s="217">
        <v>8</v>
      </c>
      <c r="AD30" s="100">
        <v>7</v>
      </c>
      <c r="AE30" s="100">
        <v>7</v>
      </c>
    </row>
    <row r="31" spans="1:31" ht="13.5" thickBot="1" x14ac:dyDescent="0.45">
      <c r="A31" s="51" t="s">
        <v>250</v>
      </c>
      <c r="B31" s="536"/>
      <c r="C31" s="537"/>
      <c r="D31" s="216"/>
      <c r="E31" s="157">
        <f>E30*3*1</f>
        <v>27</v>
      </c>
      <c r="F31" s="141"/>
      <c r="G31" s="166">
        <f>G30*3*2</f>
        <v>48</v>
      </c>
      <c r="H31" s="141"/>
      <c r="I31" s="166">
        <f>I30*3*3</f>
        <v>72</v>
      </c>
      <c r="J31" s="191"/>
      <c r="K31" s="157">
        <f>K30*3*1</f>
        <v>27</v>
      </c>
      <c r="L31" s="141"/>
      <c r="M31" s="166">
        <f>M30*3*2</f>
        <v>48</v>
      </c>
      <c r="N31" s="141"/>
      <c r="O31" s="166">
        <f>O30*3*3</f>
        <v>72</v>
      </c>
      <c r="P31" s="191"/>
      <c r="Q31" s="157">
        <f>Q30*3*1</f>
        <v>18</v>
      </c>
      <c r="R31" s="141"/>
      <c r="S31" s="166">
        <f>S30*3*2</f>
        <v>30</v>
      </c>
      <c r="T31" s="141"/>
      <c r="U31" s="166">
        <f>U30*3*3</f>
        <v>45</v>
      </c>
      <c r="V31" s="191"/>
      <c r="W31" s="157">
        <f>W30*3*1</f>
        <v>18</v>
      </c>
      <c r="X31" s="141"/>
      <c r="Y31" s="166">
        <f>Y30*3*2</f>
        <v>30</v>
      </c>
      <c r="Z31" s="141"/>
      <c r="AA31" s="166">
        <f>AA30*3*3</f>
        <v>45</v>
      </c>
      <c r="AB31" s="191"/>
      <c r="AC31" s="98">
        <f>AC30*3*1</f>
        <v>24</v>
      </c>
      <c r="AD31" s="99">
        <f>AD30*3*2</f>
        <v>42</v>
      </c>
      <c r="AE31" s="99">
        <f>AE30*3*3</f>
        <v>63</v>
      </c>
    </row>
    <row r="32" spans="1:31" s="1" customFormat="1" ht="13.45" customHeight="1" x14ac:dyDescent="0.4">
      <c r="A32" s="6"/>
      <c r="B32" s="7"/>
      <c r="C32" s="7"/>
      <c r="D32" s="6"/>
      <c r="E32" s="158"/>
      <c r="F32" s="134"/>
      <c r="G32" s="158"/>
      <c r="H32" s="134"/>
      <c r="I32" s="158"/>
      <c r="J32" s="134"/>
      <c r="K32" s="170"/>
      <c r="L32" s="142"/>
      <c r="M32" s="170"/>
      <c r="N32" s="142"/>
      <c r="O32" s="170"/>
      <c r="P32" s="142"/>
      <c r="Q32" s="171"/>
      <c r="R32" s="65"/>
      <c r="S32" s="171"/>
      <c r="T32" s="65"/>
      <c r="U32" s="171"/>
      <c r="V32" s="65"/>
      <c r="W32" s="178"/>
      <c r="X32" s="148"/>
      <c r="Y32" s="178"/>
      <c r="Z32" s="148"/>
      <c r="AA32" s="178"/>
      <c r="AB32" s="148"/>
      <c r="AC32" s="10"/>
      <c r="AD32" s="10"/>
      <c r="AE32" s="10"/>
    </row>
    <row r="33" spans="1:31" s="1" customFormat="1" x14ac:dyDescent="0.4">
      <c r="A33" s="9"/>
      <c r="B33" s="7"/>
      <c r="C33" s="7"/>
      <c r="D33" s="6"/>
      <c r="E33" s="61"/>
      <c r="F33" s="64"/>
      <c r="G33" s="61"/>
      <c r="H33" s="64"/>
      <c r="I33" s="61"/>
      <c r="J33" s="64"/>
      <c r="K33" s="171"/>
      <c r="L33" s="65"/>
      <c r="M33" s="171"/>
      <c r="N33" s="65"/>
      <c r="O33" s="171"/>
      <c r="P33" s="65"/>
      <c r="Q33" s="178"/>
      <c r="R33" s="148"/>
      <c r="S33" s="178"/>
      <c r="T33" s="148"/>
      <c r="U33" s="178"/>
      <c r="V33" s="148"/>
      <c r="W33" s="171"/>
      <c r="X33" s="65"/>
      <c r="Y33" s="171"/>
      <c r="Z33" s="65"/>
      <c r="AA33" s="171"/>
      <c r="AB33" s="65"/>
      <c r="AC33" s="3"/>
      <c r="AD33" s="3"/>
      <c r="AE33" s="3"/>
    </row>
    <row r="34" spans="1:31" s="1" customFormat="1" x14ac:dyDescent="0.4">
      <c r="A34" s="9"/>
      <c r="B34" s="7"/>
      <c r="C34" s="7"/>
      <c r="D34" s="6"/>
      <c r="E34" s="61"/>
      <c r="F34" s="64"/>
      <c r="G34" s="61"/>
      <c r="H34" s="64"/>
      <c r="I34" s="61"/>
      <c r="J34" s="64"/>
      <c r="K34" s="171"/>
      <c r="L34" s="65"/>
      <c r="M34" s="171"/>
      <c r="N34" s="65"/>
      <c r="O34" s="171"/>
      <c r="P34" s="65"/>
      <c r="Q34" s="179"/>
      <c r="R34" s="7"/>
      <c r="S34" s="179"/>
      <c r="T34" s="7"/>
      <c r="U34" s="179"/>
      <c r="V34" s="7"/>
      <c r="W34" s="171"/>
      <c r="X34" s="65"/>
      <c r="Y34" s="171"/>
      <c r="Z34" s="65"/>
      <c r="AA34" s="171"/>
      <c r="AB34" s="65"/>
      <c r="AC34" s="3"/>
      <c r="AD34" s="3"/>
      <c r="AE34" s="3"/>
    </row>
    <row r="35" spans="1:31" s="1" customFormat="1" x14ac:dyDescent="0.4">
      <c r="A35" s="9"/>
      <c r="B35" s="7"/>
      <c r="C35" s="7"/>
      <c r="D35" s="6"/>
      <c r="E35" s="61"/>
      <c r="F35" s="64"/>
      <c r="G35" s="61"/>
      <c r="H35" s="64"/>
      <c r="I35" s="61"/>
      <c r="J35" s="64"/>
      <c r="K35" s="171"/>
      <c r="L35" s="65"/>
      <c r="M35" s="171"/>
      <c r="N35" s="65"/>
      <c r="O35" s="171"/>
      <c r="P35" s="65"/>
      <c r="Q35" s="171"/>
      <c r="R35" s="65"/>
      <c r="S35" s="171"/>
      <c r="T35" s="65"/>
      <c r="U35" s="171"/>
      <c r="V35" s="65"/>
      <c r="W35" s="171"/>
      <c r="X35" s="65"/>
      <c r="Y35" s="171"/>
      <c r="Z35" s="65"/>
      <c r="AA35" s="171"/>
      <c r="AB35" s="65"/>
      <c r="AC35" s="3"/>
      <c r="AD35" s="3"/>
      <c r="AE35" s="3"/>
    </row>
    <row r="36" spans="1:31" s="1" customFormat="1" x14ac:dyDescent="0.4">
      <c r="A36" s="9"/>
      <c r="B36" s="7"/>
      <c r="C36" s="7"/>
      <c r="D36" s="6"/>
      <c r="E36" s="61"/>
      <c r="F36" s="64"/>
      <c r="G36" s="61"/>
      <c r="H36" s="64"/>
      <c r="I36" s="61"/>
      <c r="J36" s="64"/>
      <c r="K36" s="171"/>
      <c r="L36" s="65"/>
      <c r="M36" s="171"/>
      <c r="N36" s="65"/>
      <c r="O36" s="171"/>
      <c r="P36" s="65"/>
      <c r="Q36" s="171"/>
      <c r="R36" s="65"/>
      <c r="S36" s="171"/>
      <c r="T36" s="65"/>
      <c r="U36" s="171"/>
      <c r="V36" s="65"/>
      <c r="W36" s="171"/>
      <c r="X36" s="65"/>
      <c r="Y36" s="171"/>
      <c r="Z36" s="65"/>
      <c r="AA36" s="171"/>
      <c r="AB36" s="65"/>
      <c r="AC36" s="3"/>
      <c r="AD36" s="3"/>
      <c r="AE36" s="3"/>
    </row>
    <row r="37" spans="1:31" s="1" customFormat="1" x14ac:dyDescent="0.4">
      <c r="A37" s="9"/>
      <c r="B37" s="7"/>
      <c r="C37" s="7"/>
      <c r="D37" s="6"/>
      <c r="E37" s="61"/>
      <c r="F37" s="64"/>
      <c r="G37" s="61"/>
      <c r="H37" s="64"/>
      <c r="I37" s="61"/>
      <c r="J37" s="64"/>
      <c r="K37" s="171"/>
      <c r="L37" s="65"/>
      <c r="M37" s="171"/>
      <c r="N37" s="65"/>
      <c r="O37" s="171"/>
      <c r="P37" s="65"/>
      <c r="Q37" s="171"/>
      <c r="R37" s="65"/>
      <c r="S37" s="171"/>
      <c r="T37" s="65"/>
      <c r="U37" s="171"/>
      <c r="V37" s="65"/>
      <c r="W37" s="171"/>
      <c r="X37" s="65"/>
      <c r="Y37" s="171"/>
      <c r="Z37" s="65"/>
      <c r="AA37" s="171"/>
      <c r="AB37" s="65"/>
      <c r="AC37" s="3"/>
      <c r="AD37" s="3"/>
      <c r="AE37" s="3"/>
    </row>
    <row r="38" spans="1:31" s="1" customFormat="1" x14ac:dyDescent="0.4">
      <c r="A38" s="9"/>
      <c r="B38" s="7"/>
      <c r="C38" s="7"/>
      <c r="D38" s="6"/>
      <c r="E38" s="61"/>
      <c r="F38" s="64"/>
      <c r="G38" s="61"/>
      <c r="H38" s="64"/>
      <c r="I38" s="61"/>
      <c r="J38" s="64"/>
      <c r="K38" s="171"/>
      <c r="L38" s="65"/>
      <c r="M38" s="171"/>
      <c r="N38" s="65"/>
      <c r="O38" s="171"/>
      <c r="P38" s="65"/>
      <c r="Q38" s="171"/>
      <c r="R38" s="65"/>
      <c r="S38" s="171"/>
      <c r="T38" s="65"/>
      <c r="U38" s="171"/>
      <c r="V38" s="65"/>
      <c r="W38" s="171"/>
      <c r="X38" s="65"/>
      <c r="Y38" s="171"/>
      <c r="Z38" s="65"/>
      <c r="AA38" s="171"/>
      <c r="AB38" s="65"/>
      <c r="AC38" s="3"/>
      <c r="AD38" s="3"/>
      <c r="AE38" s="3"/>
    </row>
    <row r="39" spans="1:31" s="1" customFormat="1" x14ac:dyDescent="0.4">
      <c r="A39" s="9"/>
      <c r="B39" s="7"/>
      <c r="C39" s="7"/>
      <c r="D39" s="6"/>
      <c r="E39" s="61"/>
      <c r="F39" s="64"/>
      <c r="G39" s="61"/>
      <c r="H39" s="64"/>
      <c r="I39" s="61"/>
      <c r="J39" s="64"/>
      <c r="K39" s="171"/>
      <c r="L39" s="65"/>
      <c r="M39" s="171"/>
      <c r="N39" s="65"/>
      <c r="O39" s="171"/>
      <c r="P39" s="65"/>
      <c r="Q39" s="171"/>
      <c r="R39" s="65"/>
      <c r="S39" s="171"/>
      <c r="T39" s="65"/>
      <c r="U39" s="171"/>
      <c r="V39" s="65"/>
      <c r="W39" s="171"/>
      <c r="X39" s="65"/>
      <c r="Y39" s="171"/>
      <c r="Z39" s="65"/>
      <c r="AA39" s="171"/>
      <c r="AB39" s="65"/>
      <c r="AC39" s="3"/>
      <c r="AD39" s="3"/>
      <c r="AE39" s="3"/>
    </row>
    <row r="40" spans="1:31" s="1" customFormat="1" x14ac:dyDescent="0.4">
      <c r="A40" s="8"/>
      <c r="B40" s="7"/>
      <c r="C40" s="7"/>
      <c r="D40" s="6"/>
      <c r="E40" s="159"/>
      <c r="F40" s="135"/>
      <c r="G40" s="159"/>
      <c r="H40" s="135"/>
      <c r="I40" s="159"/>
      <c r="J40" s="135"/>
      <c r="K40" s="172"/>
      <c r="L40" s="143"/>
      <c r="M40" s="172"/>
      <c r="N40" s="143"/>
      <c r="O40" s="172"/>
      <c r="P40" s="143"/>
      <c r="Q40" s="172"/>
      <c r="R40" s="143"/>
      <c r="S40" s="172"/>
      <c r="T40" s="143"/>
      <c r="U40" s="172"/>
      <c r="V40" s="143"/>
      <c r="W40" s="172"/>
      <c r="X40" s="143"/>
      <c r="Y40" s="172"/>
      <c r="Z40" s="143"/>
      <c r="AA40" s="172"/>
      <c r="AB40" s="143"/>
      <c r="AC40" s="3"/>
      <c r="AD40" s="3"/>
      <c r="AE40" s="3"/>
    </row>
    <row r="41" spans="1:31" x14ac:dyDescent="0.4">
      <c r="A41" s="9"/>
      <c r="B41" s="7"/>
      <c r="C41" s="7"/>
      <c r="D41" s="6"/>
      <c r="E41" s="61"/>
      <c r="F41" s="64"/>
      <c r="G41" s="61"/>
      <c r="H41" s="64"/>
      <c r="I41" s="61"/>
      <c r="J41" s="64"/>
      <c r="W41" s="171"/>
      <c r="X41" s="65"/>
      <c r="Y41" s="171"/>
      <c r="Z41" s="65"/>
      <c r="AA41" s="171"/>
      <c r="AB41" s="65"/>
      <c r="AC41" s="3"/>
      <c r="AD41" s="3"/>
      <c r="AE41" s="3"/>
    </row>
    <row r="42" spans="1:31" ht="15" x14ac:dyDescent="0.4">
      <c r="A42" s="4"/>
      <c r="B42" s="7"/>
      <c r="C42" s="7"/>
      <c r="D42" s="6"/>
      <c r="E42" s="160"/>
      <c r="F42" s="136"/>
      <c r="G42" s="160"/>
      <c r="H42" s="136"/>
      <c r="I42" s="160"/>
      <c r="J42" s="136"/>
      <c r="K42" s="173"/>
      <c r="L42" s="144"/>
      <c r="M42" s="173"/>
      <c r="N42" s="144"/>
      <c r="O42" s="173"/>
      <c r="P42" s="144"/>
      <c r="Q42" s="173"/>
      <c r="R42" s="144"/>
      <c r="S42" s="173"/>
      <c r="T42" s="144"/>
      <c r="U42" s="173"/>
      <c r="V42" s="144"/>
    </row>
    <row r="43" spans="1:31" x14ac:dyDescent="0.4">
      <c r="B43" s="71"/>
      <c r="C43" s="71"/>
      <c r="D43" s="19"/>
    </row>
  </sheetData>
  <sortState xmlns:xlrd2="http://schemas.microsoft.com/office/spreadsheetml/2017/richdata2" ref="A5:AE25">
    <sortCondition descending="1" ref="E5:E25"/>
  </sortState>
  <mergeCells count="18">
    <mergeCell ref="A1:AE1"/>
    <mergeCell ref="M3:N3"/>
    <mergeCell ref="AC2:AE2"/>
    <mergeCell ref="Y3:Z3"/>
    <mergeCell ref="AA3:AB3"/>
    <mergeCell ref="E2:J2"/>
    <mergeCell ref="K2:P2"/>
    <mergeCell ref="Q2:V2"/>
    <mergeCell ref="W2:AB2"/>
    <mergeCell ref="O3:P3"/>
    <mergeCell ref="Q3:R3"/>
    <mergeCell ref="S3:T3"/>
    <mergeCell ref="U3:V3"/>
    <mergeCell ref="W3:X3"/>
    <mergeCell ref="E3:F3"/>
    <mergeCell ref="G3:H3"/>
    <mergeCell ref="I3:J3"/>
    <mergeCell ref="K3:L3"/>
  </mergeCells>
  <conditionalFormatting sqref="AC5:AE25">
    <cfRule type="aboveAverage" dxfId="1296" priority="33" stopIfTrue="1"/>
  </conditionalFormatting>
  <conditionalFormatting sqref="F5:F25">
    <cfRule type="containsText" priority="24" stopIfTrue="1" operator="containsText" text="AA">
      <formula>NOT(ISERROR(SEARCH("AA",F5)))</formula>
    </cfRule>
    <cfRule type="containsText" dxfId="1295" priority="32" stopIfTrue="1" operator="containsText" text="A">
      <formula>NOT(ISERROR(SEARCH("A",F5)))</formula>
    </cfRule>
  </conditionalFormatting>
  <conditionalFormatting sqref="H5:H25">
    <cfRule type="containsText" priority="22" stopIfTrue="1" operator="containsText" text="AA">
      <formula>NOT(ISERROR(SEARCH("AA",H5)))</formula>
    </cfRule>
    <cfRule type="containsText" dxfId="1294" priority="23" stopIfTrue="1" operator="containsText" text="A">
      <formula>NOT(ISERROR(SEARCH("A",H5)))</formula>
    </cfRule>
  </conditionalFormatting>
  <conditionalFormatting sqref="J5:J25">
    <cfRule type="containsText" priority="20" stopIfTrue="1" operator="containsText" text="AA">
      <formula>NOT(ISERROR(SEARCH("AA",J5)))</formula>
    </cfRule>
    <cfRule type="containsText" dxfId="1293" priority="21" stopIfTrue="1" operator="containsText" text="A">
      <formula>NOT(ISERROR(SEARCH("A",J5)))</formula>
    </cfRule>
  </conditionalFormatting>
  <conditionalFormatting sqref="L5:L25">
    <cfRule type="containsText" priority="18" stopIfTrue="1" operator="containsText" text="AA">
      <formula>NOT(ISERROR(SEARCH("AA",L5)))</formula>
    </cfRule>
    <cfRule type="containsText" dxfId="1292" priority="19" stopIfTrue="1" operator="containsText" text="A">
      <formula>NOT(ISERROR(SEARCH("A",L5)))</formula>
    </cfRule>
  </conditionalFormatting>
  <conditionalFormatting sqref="N5:N25">
    <cfRule type="containsText" priority="16" stopIfTrue="1" operator="containsText" text="AA">
      <formula>NOT(ISERROR(SEARCH("AA",N5)))</formula>
    </cfRule>
    <cfRule type="containsText" dxfId="1291" priority="17" stopIfTrue="1" operator="containsText" text="A">
      <formula>NOT(ISERROR(SEARCH("A",N5)))</formula>
    </cfRule>
  </conditionalFormatting>
  <conditionalFormatting sqref="P5:P25">
    <cfRule type="containsText" priority="14" stopIfTrue="1" operator="containsText" text="AA">
      <formula>NOT(ISERROR(SEARCH("AA",P5)))</formula>
    </cfRule>
    <cfRule type="containsText" dxfId="1290" priority="15" stopIfTrue="1" operator="containsText" text="A">
      <formula>NOT(ISERROR(SEARCH("A",P5)))</formula>
    </cfRule>
  </conditionalFormatting>
  <conditionalFormatting sqref="R5:R25">
    <cfRule type="containsText" priority="12" stopIfTrue="1" operator="containsText" text="AA">
      <formula>NOT(ISERROR(SEARCH("AA",R5)))</formula>
    </cfRule>
    <cfRule type="containsText" dxfId="1289" priority="13" stopIfTrue="1" operator="containsText" text="A">
      <formula>NOT(ISERROR(SEARCH("A",R5)))</formula>
    </cfRule>
  </conditionalFormatting>
  <conditionalFormatting sqref="T5:T25">
    <cfRule type="containsText" priority="10" stopIfTrue="1" operator="containsText" text="AA">
      <formula>NOT(ISERROR(SEARCH("AA",T5)))</formula>
    </cfRule>
    <cfRule type="containsText" dxfId="1288" priority="11" stopIfTrue="1" operator="containsText" text="A">
      <formula>NOT(ISERROR(SEARCH("A",T5)))</formula>
    </cfRule>
  </conditionalFormatting>
  <conditionalFormatting sqref="V5:V25">
    <cfRule type="containsText" priority="8" stopIfTrue="1" operator="containsText" text="AA">
      <formula>NOT(ISERROR(SEARCH("AA",V5)))</formula>
    </cfRule>
    <cfRule type="containsText" dxfId="1287" priority="9" stopIfTrue="1" operator="containsText" text="A">
      <formula>NOT(ISERROR(SEARCH("A",V5)))</formula>
    </cfRule>
  </conditionalFormatting>
  <conditionalFormatting sqref="X5:X25">
    <cfRule type="containsText" priority="6" stopIfTrue="1" operator="containsText" text="AA">
      <formula>NOT(ISERROR(SEARCH("AA",X5)))</formula>
    </cfRule>
    <cfRule type="containsText" dxfId="1286" priority="7" stopIfTrue="1" operator="containsText" text="A">
      <formula>NOT(ISERROR(SEARCH("A",X5)))</formula>
    </cfRule>
  </conditionalFormatting>
  <conditionalFormatting sqref="Z5:Z25">
    <cfRule type="containsText" priority="4" stopIfTrue="1" operator="containsText" text="AA">
      <formula>NOT(ISERROR(SEARCH("AA",Z5)))</formula>
    </cfRule>
    <cfRule type="containsText" dxfId="1285" priority="5" stopIfTrue="1" operator="containsText" text="A">
      <formula>NOT(ISERROR(SEARCH("A",Z5)))</formula>
    </cfRule>
  </conditionalFormatting>
  <conditionalFormatting sqref="AB5:AB25">
    <cfRule type="containsText" priority="2" stopIfTrue="1" operator="containsText" text="AA">
      <formula>NOT(ISERROR(SEARCH("AA",AB5)))</formula>
    </cfRule>
    <cfRule type="containsText" dxfId="1284" priority="3" stopIfTrue="1" operator="containsText" text="A">
      <formula>NOT(ISERROR(SEARCH("A",AB5)))</formula>
    </cfRule>
  </conditionalFormatting>
  <conditionalFormatting sqref="D5:AE25">
    <cfRule type="expression" dxfId="1283" priority="1039">
      <formula>MOD(ROW(),2)=0</formula>
    </cfRule>
  </conditionalFormatting>
  <conditionalFormatting sqref="A5:C25">
    <cfRule type="expression" dxfId="1282" priority="1">
      <formula>MOD(ROW(),2)=0</formula>
    </cfRule>
  </conditionalFormatting>
  <conditionalFormatting sqref="W5:W25">
    <cfRule type="aboveAverage" dxfId="1281" priority="1028" stopIfTrue="1"/>
  </conditionalFormatting>
  <conditionalFormatting sqref="Y5:Y25">
    <cfRule type="aboveAverage" dxfId="1280" priority="1029" stopIfTrue="1"/>
  </conditionalFormatting>
  <conditionalFormatting sqref="AA5:AA25">
    <cfRule type="aboveAverage" dxfId="1279" priority="1030" stopIfTrue="1"/>
  </conditionalFormatting>
  <conditionalFormatting sqref="Q5:Q25">
    <cfRule type="aboveAverage" dxfId="1278" priority="1031" stopIfTrue="1"/>
  </conditionalFormatting>
  <conditionalFormatting sqref="S5:S25">
    <cfRule type="aboveAverage" dxfId="1277" priority="1032" stopIfTrue="1"/>
  </conditionalFormatting>
  <conditionalFormatting sqref="U5:U25">
    <cfRule type="aboveAverage" dxfId="1276" priority="1033" stopIfTrue="1"/>
  </conditionalFormatting>
  <conditionalFormatting sqref="K5:K25">
    <cfRule type="aboveAverage" dxfId="1275" priority="1034" stopIfTrue="1"/>
  </conditionalFormatting>
  <conditionalFormatting sqref="M5:M25">
    <cfRule type="aboveAverage" dxfId="1274" priority="1035" stopIfTrue="1"/>
  </conditionalFormatting>
  <conditionalFormatting sqref="O5:O25">
    <cfRule type="aboveAverage" dxfId="1273" priority="1036" stopIfTrue="1"/>
  </conditionalFormatting>
  <conditionalFormatting sqref="E5:E25">
    <cfRule type="aboveAverage" dxfId="1272" priority="962" stopIfTrue="1"/>
  </conditionalFormatting>
  <conditionalFormatting sqref="G5:G25">
    <cfRule type="aboveAverage" dxfId="1271" priority="1037" stopIfTrue="1"/>
  </conditionalFormatting>
  <conditionalFormatting sqref="I5:I25">
    <cfRule type="aboveAverage" dxfId="1270" priority="1038" stopIfTrue="1"/>
  </conditionalFormatting>
  <pageMargins left="0.5" right="0.5" top="0.5" bottom="0.5" header="0.3" footer="0.3"/>
  <pageSetup paperSize="5" scale="89"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6" tint="0.59999389629810485"/>
    <pageSetUpPr fitToPage="1"/>
  </sheetPr>
  <dimension ref="A1:S41"/>
  <sheetViews>
    <sheetView zoomScaleNormal="100" workbookViewId="0">
      <pane ySplit="4" topLeftCell="A5" activePane="bottomLeft" state="frozen"/>
      <selection activeCell="W24" sqref="W24"/>
      <selection pane="bottomLeft" activeCell="A25" sqref="A5:XFD25"/>
    </sheetView>
  </sheetViews>
  <sheetFormatPr defaultRowHeight="13.15" x14ac:dyDescent="0.4"/>
  <cols>
    <col min="1" max="1" width="25.59765625" customWidth="1"/>
    <col min="2" max="3" width="10.59765625" style="65" customWidth="1"/>
    <col min="4" max="4" width="9.796875" style="1" hidden="1" customWidth="1"/>
    <col min="5" max="5" width="5.19921875" style="161" customWidth="1"/>
    <col min="6" max="6" width="5.19921875" style="11" customWidth="1"/>
    <col min="7" max="7" width="5.19921875" style="161" customWidth="1"/>
    <col min="8" max="8" width="5.19921875" style="11" customWidth="1"/>
    <col min="9" max="9" width="5.19921875" style="161" customWidth="1"/>
    <col min="10" max="10" width="5.19921875" style="11" customWidth="1"/>
    <col min="11" max="11" width="5.19921875" style="171" customWidth="1"/>
    <col min="12" max="12" width="5.19921875" style="65" customWidth="1"/>
    <col min="13" max="13" width="5.19921875" style="171" customWidth="1"/>
    <col min="14" max="14" width="5.19921875" style="65" customWidth="1"/>
    <col min="15" max="15" width="5.19921875" style="171" customWidth="1"/>
    <col min="16" max="16" width="5.19921875" style="65" customWidth="1"/>
    <col min="17" max="19" width="5.19921875" style="2" customWidth="1"/>
  </cols>
  <sheetData>
    <row r="1" spans="1:19" ht="45" customHeight="1" thickBot="1" x14ac:dyDescent="0.45">
      <c r="A1" s="709" t="s">
        <v>664</v>
      </c>
      <c r="B1" s="709"/>
      <c r="C1" s="709"/>
      <c r="D1" s="709"/>
      <c r="E1" s="709"/>
      <c r="F1" s="709"/>
      <c r="G1" s="709"/>
      <c r="H1" s="709"/>
      <c r="I1" s="709"/>
      <c r="J1" s="709"/>
      <c r="K1" s="709"/>
      <c r="L1" s="709"/>
      <c r="M1" s="709"/>
      <c r="N1" s="709"/>
      <c r="O1" s="709"/>
      <c r="P1" s="709"/>
      <c r="Q1" s="709"/>
      <c r="R1" s="709"/>
      <c r="S1" s="709"/>
    </row>
    <row r="2" spans="1:19" ht="40.049999999999997" customHeight="1" x14ac:dyDescent="0.4">
      <c r="A2" s="30" t="s">
        <v>630</v>
      </c>
      <c r="B2" s="532" t="s">
        <v>626</v>
      </c>
      <c r="C2" s="532" t="s">
        <v>627</v>
      </c>
      <c r="D2" s="29"/>
      <c r="E2" s="712" t="s">
        <v>62</v>
      </c>
      <c r="F2" s="713"/>
      <c r="G2" s="713"/>
      <c r="H2" s="713"/>
      <c r="I2" s="713"/>
      <c r="J2" s="714"/>
      <c r="K2" s="712" t="s">
        <v>63</v>
      </c>
      <c r="L2" s="713"/>
      <c r="M2" s="713"/>
      <c r="N2" s="713"/>
      <c r="O2" s="713"/>
      <c r="P2" s="714"/>
      <c r="Q2" s="710" t="s">
        <v>97</v>
      </c>
      <c r="R2" s="711"/>
      <c r="S2" s="711"/>
    </row>
    <row r="3" spans="1:19" ht="20.2" customHeight="1" x14ac:dyDescent="0.4">
      <c r="A3" s="82"/>
      <c r="B3" s="539"/>
      <c r="C3" s="539"/>
      <c r="D3" s="81"/>
      <c r="E3" s="718" t="s">
        <v>94</v>
      </c>
      <c r="F3" s="716"/>
      <c r="G3" s="716" t="s">
        <v>95</v>
      </c>
      <c r="H3" s="716"/>
      <c r="I3" s="716" t="s">
        <v>96</v>
      </c>
      <c r="J3" s="717"/>
      <c r="K3" s="716" t="s">
        <v>94</v>
      </c>
      <c r="L3" s="716"/>
      <c r="M3" s="716" t="s">
        <v>95</v>
      </c>
      <c r="N3" s="716"/>
      <c r="O3" s="716" t="s">
        <v>96</v>
      </c>
      <c r="P3" s="716"/>
      <c r="Q3" s="95" t="s">
        <v>94</v>
      </c>
      <c r="R3" s="88" t="s">
        <v>95</v>
      </c>
      <c r="S3" s="88" t="s">
        <v>96</v>
      </c>
    </row>
    <row r="4" spans="1:19" ht="40.049999999999997" hidden="1" customHeight="1" x14ac:dyDescent="0.4">
      <c r="A4" s="82" t="s">
        <v>51</v>
      </c>
      <c r="B4" s="539" t="s">
        <v>92</v>
      </c>
      <c r="C4" s="539" t="s">
        <v>93</v>
      </c>
      <c r="D4" s="81"/>
      <c r="E4" s="194" t="s">
        <v>105</v>
      </c>
      <c r="F4" s="197" t="s">
        <v>108</v>
      </c>
      <c r="G4" s="193" t="s">
        <v>106</v>
      </c>
      <c r="H4" s="197" t="s">
        <v>109</v>
      </c>
      <c r="I4" s="193" t="s">
        <v>107</v>
      </c>
      <c r="J4" s="201" t="s">
        <v>110</v>
      </c>
      <c r="K4" s="193" t="s">
        <v>178</v>
      </c>
      <c r="L4" s="197" t="s">
        <v>179</v>
      </c>
      <c r="M4" s="193" t="s">
        <v>180</v>
      </c>
      <c r="N4" s="197" t="s">
        <v>181</v>
      </c>
      <c r="O4" s="193" t="s">
        <v>182</v>
      </c>
      <c r="P4" s="197" t="s">
        <v>183</v>
      </c>
      <c r="Q4" s="95" t="s">
        <v>123</v>
      </c>
      <c r="R4" s="88" t="s">
        <v>124</v>
      </c>
      <c r="S4" s="88" t="s">
        <v>125</v>
      </c>
    </row>
    <row r="5" spans="1:19" ht="12.75" x14ac:dyDescent="0.35">
      <c r="A5" s="272" t="str">
        <f t="shared" ref="A5:A25" si="0">VLOOKUP(D5,VL_2020,2,FALSE)</f>
        <v xml:space="preserve">Dekalb DKC59-82 </v>
      </c>
      <c r="B5" s="557" t="str">
        <f t="shared" ref="B5:B25" si="1">VLOOKUP(D5,VL_2020,3,FALSE)</f>
        <v>RR</v>
      </c>
      <c r="C5" s="557" t="str">
        <f t="shared" ref="C5:C25" si="2">VLOOKUP(D5,VL_2020,4,FALSE)</f>
        <v>VT2P</v>
      </c>
      <c r="D5" s="514" t="s">
        <v>520</v>
      </c>
      <c r="E5" s="273">
        <v>136.66999999999999</v>
      </c>
      <c r="F5" s="274" t="s">
        <v>103</v>
      </c>
      <c r="G5" s="275"/>
      <c r="H5" s="274"/>
      <c r="I5" s="275"/>
      <c r="J5" s="274"/>
      <c r="K5" s="296">
        <v>16.136700000000001</v>
      </c>
      <c r="L5" s="274" t="s">
        <v>103</v>
      </c>
      <c r="M5" s="299"/>
      <c r="N5" s="274"/>
      <c r="O5" s="299"/>
      <c r="P5" s="274"/>
      <c r="Q5" s="276">
        <v>0</v>
      </c>
      <c r="R5" s="277"/>
      <c r="S5" s="277"/>
    </row>
    <row r="6" spans="1:19" ht="12.75" x14ac:dyDescent="0.35">
      <c r="A6" s="280" t="str">
        <f t="shared" si="0"/>
        <v>AgriGold A643-52 VT2RIB</v>
      </c>
      <c r="B6" s="530" t="str">
        <f t="shared" si="1"/>
        <v>RR</v>
      </c>
      <c r="C6" s="530" t="str">
        <f t="shared" si="2"/>
        <v>VT2P</v>
      </c>
      <c r="D6" s="48" t="s">
        <v>519</v>
      </c>
      <c r="E6" s="281">
        <v>129.80000000000001</v>
      </c>
      <c r="F6" s="282" t="s">
        <v>103</v>
      </c>
      <c r="G6" s="283"/>
      <c r="H6" s="282"/>
      <c r="I6" s="283"/>
      <c r="J6" s="282"/>
      <c r="K6" s="298">
        <v>15.61</v>
      </c>
      <c r="L6" s="282" t="s">
        <v>103</v>
      </c>
      <c r="M6" s="301"/>
      <c r="N6" s="282"/>
      <c r="O6" s="301"/>
      <c r="P6" s="282"/>
      <c r="Q6" s="285">
        <v>0</v>
      </c>
      <c r="R6" s="286"/>
      <c r="S6" s="286"/>
    </row>
    <row r="7" spans="1:19" ht="12.75" x14ac:dyDescent="0.35">
      <c r="A7" s="47" t="str">
        <f t="shared" si="0"/>
        <v xml:space="preserve">Dekalb DKC62-70 </v>
      </c>
      <c r="B7" s="529" t="str">
        <f t="shared" si="1"/>
        <v>RR</v>
      </c>
      <c r="C7" s="529" t="str">
        <f t="shared" si="2"/>
        <v>VT2P</v>
      </c>
      <c r="D7" s="280" t="s">
        <v>314</v>
      </c>
      <c r="E7" s="281">
        <v>128.51</v>
      </c>
      <c r="F7" s="282" t="s">
        <v>103</v>
      </c>
      <c r="G7" s="283">
        <v>183.6</v>
      </c>
      <c r="H7" s="282" t="s">
        <v>103</v>
      </c>
      <c r="I7" s="283"/>
      <c r="J7" s="282"/>
      <c r="K7" s="298">
        <v>16.22</v>
      </c>
      <c r="L7" s="282" t="s">
        <v>103</v>
      </c>
      <c r="M7" s="301">
        <v>16.7317</v>
      </c>
      <c r="N7" s="282" t="s">
        <v>103</v>
      </c>
      <c r="O7" s="301"/>
      <c r="P7" s="282"/>
      <c r="Q7" s="285">
        <v>0</v>
      </c>
      <c r="R7" s="286">
        <v>0</v>
      </c>
      <c r="S7" s="286"/>
    </row>
    <row r="8" spans="1:19" ht="12.75" x14ac:dyDescent="0.35">
      <c r="A8" s="47" t="str">
        <f t="shared" si="0"/>
        <v xml:space="preserve">Dyna-Gro D53TC23 </v>
      </c>
      <c r="B8" s="529" t="str">
        <f t="shared" si="1"/>
        <v>RR</v>
      </c>
      <c r="C8" s="529" t="str">
        <f t="shared" si="2"/>
        <v>TRE</v>
      </c>
      <c r="D8" s="48" t="s">
        <v>522</v>
      </c>
      <c r="E8" s="125">
        <v>121.01</v>
      </c>
      <c r="F8" s="126" t="s">
        <v>103</v>
      </c>
      <c r="G8" s="128"/>
      <c r="H8" s="126"/>
      <c r="I8" s="128"/>
      <c r="J8" s="126"/>
      <c r="K8" s="302">
        <v>15.11</v>
      </c>
      <c r="L8" s="126" t="s">
        <v>103</v>
      </c>
      <c r="M8" s="307"/>
      <c r="N8" s="126"/>
      <c r="O8" s="307"/>
      <c r="P8" s="126"/>
      <c r="Q8" s="62">
        <v>0</v>
      </c>
      <c r="R8" s="46"/>
      <c r="S8" s="46"/>
    </row>
    <row r="9" spans="1:19" ht="12.75" x14ac:dyDescent="0.35">
      <c r="A9" s="47" t="str">
        <f t="shared" si="0"/>
        <v>Revere 0918 VT2P</v>
      </c>
      <c r="B9" s="529" t="str">
        <f t="shared" si="1"/>
        <v>RR</v>
      </c>
      <c r="C9" s="529" t="str">
        <f t="shared" si="2"/>
        <v>VT2P</v>
      </c>
      <c r="D9" s="280" t="s">
        <v>523</v>
      </c>
      <c r="E9" s="281">
        <v>117.49</v>
      </c>
      <c r="F9" s="282" t="s">
        <v>103</v>
      </c>
      <c r="G9" s="283"/>
      <c r="H9" s="282"/>
      <c r="I9" s="283"/>
      <c r="J9" s="282"/>
      <c r="K9" s="298">
        <v>15.3467</v>
      </c>
      <c r="L9" s="282" t="s">
        <v>103</v>
      </c>
      <c r="M9" s="301"/>
      <c r="N9" s="282"/>
      <c r="O9" s="301"/>
      <c r="P9" s="282"/>
      <c r="Q9" s="285">
        <v>0</v>
      </c>
      <c r="R9" s="286"/>
      <c r="S9" s="286"/>
    </row>
    <row r="10" spans="1:19" ht="12.75" x14ac:dyDescent="0.35">
      <c r="A10" s="47" t="str">
        <f t="shared" si="0"/>
        <v>Warren Seed DS 5383</v>
      </c>
      <c r="B10" s="529" t="str">
        <f t="shared" si="1"/>
        <v>RR, LL </v>
      </c>
      <c r="C10" s="529" t="str">
        <f t="shared" si="2"/>
        <v>HX1,YGCB</v>
      </c>
      <c r="D10" s="280" t="s">
        <v>525</v>
      </c>
      <c r="E10" s="281">
        <v>117.35</v>
      </c>
      <c r="F10" s="282" t="s">
        <v>103</v>
      </c>
      <c r="G10" s="283"/>
      <c r="H10" s="282"/>
      <c r="I10" s="283"/>
      <c r="J10" s="282"/>
      <c r="K10" s="298">
        <v>15.92</v>
      </c>
      <c r="L10" s="282" t="s">
        <v>103</v>
      </c>
      <c r="M10" s="301"/>
      <c r="N10" s="282"/>
      <c r="O10" s="301"/>
      <c r="P10" s="282"/>
      <c r="Q10" s="285">
        <v>0</v>
      </c>
      <c r="R10" s="286"/>
      <c r="S10" s="286"/>
    </row>
    <row r="11" spans="1:19" ht="12.75" x14ac:dyDescent="0.35">
      <c r="A11" s="280" t="str">
        <f t="shared" si="0"/>
        <v>Revere 1307 TC</v>
      </c>
      <c r="B11" s="530" t="str">
        <f t="shared" si="1"/>
        <v>RR</v>
      </c>
      <c r="C11" s="530" t="str">
        <f t="shared" si="2"/>
        <v>TRE</v>
      </c>
      <c r="D11" s="280" t="s">
        <v>221</v>
      </c>
      <c r="E11" s="125">
        <v>113.21</v>
      </c>
      <c r="F11" s="126" t="s">
        <v>103</v>
      </c>
      <c r="G11" s="128">
        <v>176.41</v>
      </c>
      <c r="H11" s="126" t="s">
        <v>103</v>
      </c>
      <c r="I11" s="128">
        <v>200.48</v>
      </c>
      <c r="J11" s="126" t="s">
        <v>103</v>
      </c>
      <c r="K11" s="302">
        <v>16.656700000000001</v>
      </c>
      <c r="L11" s="126" t="s">
        <v>103</v>
      </c>
      <c r="M11" s="307">
        <v>17.061699999999998</v>
      </c>
      <c r="N11" s="126" t="s">
        <v>103</v>
      </c>
      <c r="O11" s="307">
        <v>16.607800000000001</v>
      </c>
      <c r="P11" s="126" t="s">
        <v>103</v>
      </c>
      <c r="Q11" s="62">
        <v>0</v>
      </c>
      <c r="R11" s="46">
        <v>0</v>
      </c>
      <c r="S11" s="46">
        <v>0</v>
      </c>
    </row>
    <row r="12" spans="1:19" ht="12.75" x14ac:dyDescent="0.35">
      <c r="A12" s="280" t="str">
        <f t="shared" si="0"/>
        <v xml:space="preserve">Dyna-Gro D50VC09 </v>
      </c>
      <c r="B12" s="530" t="str">
        <f t="shared" si="1"/>
        <v>RR</v>
      </c>
      <c r="C12" s="530" t="str">
        <f t="shared" si="2"/>
        <v>VT2P</v>
      </c>
      <c r="D12" s="48" t="s">
        <v>316</v>
      </c>
      <c r="E12" s="281">
        <v>112.73</v>
      </c>
      <c r="F12" s="282" t="s">
        <v>103</v>
      </c>
      <c r="G12" s="283">
        <v>178.82</v>
      </c>
      <c r="H12" s="282" t="s">
        <v>103</v>
      </c>
      <c r="I12" s="283"/>
      <c r="J12" s="282"/>
      <c r="K12" s="298">
        <v>15.41</v>
      </c>
      <c r="L12" s="282" t="s">
        <v>103</v>
      </c>
      <c r="M12" s="301">
        <v>15.773300000000001</v>
      </c>
      <c r="N12" s="282" t="s">
        <v>103</v>
      </c>
      <c r="O12" s="301"/>
      <c r="P12" s="282"/>
      <c r="Q12" s="285">
        <v>0</v>
      </c>
      <c r="R12" s="286">
        <v>0</v>
      </c>
      <c r="S12" s="286"/>
    </row>
    <row r="13" spans="1:19" ht="12.75" x14ac:dyDescent="0.35">
      <c r="A13" s="47" t="str">
        <f t="shared" si="0"/>
        <v xml:space="preserve">Warren Seed DS 5095 </v>
      </c>
      <c r="B13" s="529" t="str">
        <f t="shared" si="1"/>
        <v>RR, LL </v>
      </c>
      <c r="C13" s="529" t="str">
        <f t="shared" si="2"/>
        <v>HX1,YGCB</v>
      </c>
      <c r="D13" s="280" t="s">
        <v>524</v>
      </c>
      <c r="E13" s="281">
        <v>111.09</v>
      </c>
      <c r="F13" s="282" t="s">
        <v>103</v>
      </c>
      <c r="G13" s="283"/>
      <c r="H13" s="282"/>
      <c r="I13" s="283"/>
      <c r="J13" s="282"/>
      <c r="K13" s="298">
        <v>16.2133</v>
      </c>
      <c r="L13" s="282" t="s">
        <v>103</v>
      </c>
      <c r="M13" s="301"/>
      <c r="N13" s="282"/>
      <c r="O13" s="301"/>
      <c r="P13" s="282"/>
      <c r="Q13" s="285">
        <v>0</v>
      </c>
      <c r="R13" s="286"/>
      <c r="S13" s="286"/>
    </row>
    <row r="14" spans="1:19" ht="12.75" x14ac:dyDescent="0.35">
      <c r="A14" s="47" t="str">
        <f t="shared" si="0"/>
        <v>AgriGold A641-85 TRCRIB</v>
      </c>
      <c r="B14" s="529" t="str">
        <f t="shared" si="1"/>
        <v>RR</v>
      </c>
      <c r="C14" s="529" t="str">
        <f t="shared" si="2"/>
        <v>TRE</v>
      </c>
      <c r="D14" s="280" t="s">
        <v>518</v>
      </c>
      <c r="E14" s="281">
        <v>109.89</v>
      </c>
      <c r="F14" s="282" t="s">
        <v>103</v>
      </c>
      <c r="G14" s="283"/>
      <c r="H14" s="282"/>
      <c r="I14" s="283"/>
      <c r="J14" s="282"/>
      <c r="K14" s="298">
        <v>16.726700000000001</v>
      </c>
      <c r="L14" s="282" t="s">
        <v>103</v>
      </c>
      <c r="M14" s="301"/>
      <c r="N14" s="282"/>
      <c r="O14" s="301"/>
      <c r="P14" s="282"/>
      <c r="Q14" s="285">
        <v>0</v>
      </c>
      <c r="R14" s="286"/>
      <c r="S14" s="286"/>
    </row>
    <row r="15" spans="1:19" ht="12.75" x14ac:dyDescent="0.35">
      <c r="A15" s="513" t="str">
        <f t="shared" si="0"/>
        <v>Progeny 2008 VT2P</v>
      </c>
      <c r="B15" s="528" t="str">
        <f t="shared" si="1"/>
        <v>RR</v>
      </c>
      <c r="C15" s="528" t="str">
        <f t="shared" si="2"/>
        <v>VT2P</v>
      </c>
      <c r="D15" s="48" t="s">
        <v>516</v>
      </c>
      <c r="E15" s="125">
        <v>105.45</v>
      </c>
      <c r="F15" s="126" t="s">
        <v>103</v>
      </c>
      <c r="G15" s="128"/>
      <c r="H15" s="126"/>
      <c r="I15" s="128"/>
      <c r="J15" s="126"/>
      <c r="K15" s="302">
        <v>15.03</v>
      </c>
      <c r="L15" s="126" t="s">
        <v>103</v>
      </c>
      <c r="M15" s="307"/>
      <c r="N15" s="126"/>
      <c r="O15" s="307"/>
      <c r="P15" s="126"/>
      <c r="Q15" s="62">
        <v>0</v>
      </c>
      <c r="R15" s="46"/>
      <c r="S15" s="46"/>
    </row>
    <row r="16" spans="1:19" ht="12.75" x14ac:dyDescent="0.35">
      <c r="A16" s="280" t="str">
        <f t="shared" si="0"/>
        <v xml:space="preserve">Dekalb DKC62-89 </v>
      </c>
      <c r="B16" s="530" t="str">
        <f t="shared" si="1"/>
        <v>RR</v>
      </c>
      <c r="C16" s="530" t="str">
        <f t="shared" si="2"/>
        <v>TRE</v>
      </c>
      <c r="D16" s="48" t="s">
        <v>315</v>
      </c>
      <c r="E16" s="125">
        <v>102.53</v>
      </c>
      <c r="F16" s="126" t="s">
        <v>103</v>
      </c>
      <c r="G16" s="128">
        <v>170.67</v>
      </c>
      <c r="H16" s="126" t="s">
        <v>103</v>
      </c>
      <c r="I16" s="128"/>
      <c r="J16" s="126"/>
      <c r="K16" s="302">
        <v>16.47</v>
      </c>
      <c r="L16" s="126" t="s">
        <v>103</v>
      </c>
      <c r="M16" s="307">
        <v>16.9633</v>
      </c>
      <c r="N16" s="126" t="s">
        <v>103</v>
      </c>
      <c r="O16" s="307"/>
      <c r="P16" s="126"/>
      <c r="Q16" s="62">
        <v>0</v>
      </c>
      <c r="R16" s="46">
        <v>0</v>
      </c>
      <c r="S16" s="46"/>
    </row>
    <row r="17" spans="1:19" ht="12.75" x14ac:dyDescent="0.35">
      <c r="A17" s="280" t="str">
        <f t="shared" si="0"/>
        <v xml:space="preserve">Warren Seed DS 5250* </v>
      </c>
      <c r="B17" s="530" t="str">
        <f t="shared" si="1"/>
        <v>RR, LL</v>
      </c>
      <c r="C17" s="530" t="str">
        <f t="shared" si="2"/>
        <v>HX1,YGCB</v>
      </c>
      <c r="D17" s="280" t="s">
        <v>318</v>
      </c>
      <c r="E17" s="125">
        <v>98.244399999999999</v>
      </c>
      <c r="F17" s="126" t="s">
        <v>103</v>
      </c>
      <c r="G17" s="128">
        <v>177.78</v>
      </c>
      <c r="H17" s="126" t="s">
        <v>103</v>
      </c>
      <c r="I17" s="128"/>
      <c r="J17" s="126"/>
      <c r="K17" s="302">
        <v>15.46</v>
      </c>
      <c r="L17" s="126" t="s">
        <v>103</v>
      </c>
      <c r="M17" s="307">
        <v>16.563300000000002</v>
      </c>
      <c r="N17" s="126" t="s">
        <v>103</v>
      </c>
      <c r="O17" s="307"/>
      <c r="P17" s="126"/>
      <c r="Q17" s="62">
        <v>0</v>
      </c>
      <c r="R17" s="46">
        <v>0</v>
      </c>
      <c r="S17" s="46"/>
    </row>
    <row r="18" spans="1:19" ht="12.75" x14ac:dyDescent="0.35">
      <c r="A18" s="280" t="str">
        <f t="shared" si="0"/>
        <v xml:space="preserve">Dyna-Gro D52DC82 </v>
      </c>
      <c r="B18" s="530" t="str">
        <f t="shared" si="1"/>
        <v>RR</v>
      </c>
      <c r="C18" s="530" t="str">
        <f t="shared" si="2"/>
        <v>VT2P</v>
      </c>
      <c r="D18" s="48" t="s">
        <v>521</v>
      </c>
      <c r="E18" s="281">
        <v>96.865499999999997</v>
      </c>
      <c r="F18" s="282" t="s">
        <v>103</v>
      </c>
      <c r="G18" s="283"/>
      <c r="H18" s="282"/>
      <c r="I18" s="283"/>
      <c r="J18" s="282"/>
      <c r="K18" s="298">
        <v>15.2333</v>
      </c>
      <c r="L18" s="282" t="s">
        <v>103</v>
      </c>
      <c r="M18" s="301"/>
      <c r="N18" s="282"/>
      <c r="O18" s="301"/>
      <c r="P18" s="282"/>
      <c r="Q18" s="285">
        <v>0</v>
      </c>
      <c r="R18" s="286"/>
      <c r="S18" s="286"/>
    </row>
    <row r="19" spans="1:19" ht="12.75" x14ac:dyDescent="0.35">
      <c r="A19" s="513" t="str">
        <f t="shared" si="0"/>
        <v>Progeny 1912 VT2P</v>
      </c>
      <c r="B19" s="528" t="str">
        <f t="shared" si="1"/>
        <v>RR</v>
      </c>
      <c r="C19" s="528" t="str">
        <f t="shared" si="2"/>
        <v>VT2P</v>
      </c>
      <c r="D19" s="48" t="s">
        <v>515</v>
      </c>
      <c r="E19" s="281">
        <v>94.920299999999997</v>
      </c>
      <c r="F19" s="282" t="s">
        <v>103</v>
      </c>
      <c r="G19" s="283"/>
      <c r="H19" s="282"/>
      <c r="I19" s="283"/>
      <c r="J19" s="282"/>
      <c r="K19" s="298">
        <v>15.76</v>
      </c>
      <c r="L19" s="282" t="s">
        <v>103</v>
      </c>
      <c r="M19" s="301"/>
      <c r="N19" s="282"/>
      <c r="O19" s="301"/>
      <c r="P19" s="282"/>
      <c r="Q19" s="285">
        <v>0</v>
      </c>
      <c r="R19" s="286"/>
      <c r="S19" s="286"/>
    </row>
    <row r="20" spans="1:19" ht="12.75" x14ac:dyDescent="0.35">
      <c r="A20" s="513" t="str">
        <f t="shared" si="0"/>
        <v xml:space="preserve">Dyna-Gro D52VC63 </v>
      </c>
      <c r="B20" s="528" t="str">
        <f t="shared" si="1"/>
        <v>RR</v>
      </c>
      <c r="C20" s="528" t="str">
        <f t="shared" si="2"/>
        <v>VT2P</v>
      </c>
      <c r="D20" s="511" t="s">
        <v>514</v>
      </c>
      <c r="E20" s="125">
        <v>93.514300000000006</v>
      </c>
      <c r="F20" s="572" t="s">
        <v>103</v>
      </c>
      <c r="G20" s="574"/>
      <c r="H20" s="572"/>
      <c r="I20" s="574"/>
      <c r="J20" s="572"/>
      <c r="K20" s="302">
        <v>15.79</v>
      </c>
      <c r="L20" s="572" t="s">
        <v>103</v>
      </c>
      <c r="M20" s="587"/>
      <c r="N20" s="572"/>
      <c r="O20" s="587"/>
      <c r="P20" s="572"/>
      <c r="Q20" s="62">
        <v>0</v>
      </c>
      <c r="R20" s="595"/>
      <c r="S20" s="595"/>
    </row>
    <row r="21" spans="1:19" ht="12.7" customHeight="1" x14ac:dyDescent="0.35">
      <c r="A21" s="47" t="str">
        <f t="shared" si="0"/>
        <v>Revere 1398 VT2P</v>
      </c>
      <c r="B21" s="529" t="str">
        <f t="shared" si="1"/>
        <v>RR</v>
      </c>
      <c r="C21" s="529" t="str">
        <f t="shared" si="2"/>
        <v>VT2P</v>
      </c>
      <c r="D21" s="48" t="s">
        <v>219</v>
      </c>
      <c r="E21" s="125">
        <v>91.415999999999997</v>
      </c>
      <c r="F21" s="126" t="s">
        <v>103</v>
      </c>
      <c r="G21" s="128">
        <v>159.97999999999999</v>
      </c>
      <c r="H21" s="126" t="s">
        <v>103</v>
      </c>
      <c r="I21" s="128">
        <v>180.73</v>
      </c>
      <c r="J21" s="126" t="s">
        <v>103</v>
      </c>
      <c r="K21" s="302">
        <v>15.673299999999999</v>
      </c>
      <c r="L21" s="126" t="s">
        <v>103</v>
      </c>
      <c r="M21" s="307">
        <v>16.816700000000001</v>
      </c>
      <c r="N21" s="126" t="s">
        <v>103</v>
      </c>
      <c r="O21" s="307">
        <v>16.591100000000001</v>
      </c>
      <c r="P21" s="126" t="s">
        <v>103</v>
      </c>
      <c r="Q21" s="62">
        <v>0</v>
      </c>
      <c r="R21" s="46">
        <v>0</v>
      </c>
      <c r="S21" s="46">
        <v>0</v>
      </c>
    </row>
    <row r="22" spans="1:19" ht="12.75" x14ac:dyDescent="0.35">
      <c r="A22" s="47" t="str">
        <f t="shared" si="0"/>
        <v>Progeny 2012 VT2P</v>
      </c>
      <c r="B22" s="529" t="str">
        <f t="shared" si="1"/>
        <v>RR</v>
      </c>
      <c r="C22" s="529" t="str">
        <f t="shared" si="2"/>
        <v>VT2P</v>
      </c>
      <c r="D22" s="280" t="s">
        <v>223</v>
      </c>
      <c r="E22" s="281">
        <v>82.504099999999994</v>
      </c>
      <c r="F22" s="282" t="s">
        <v>103</v>
      </c>
      <c r="G22" s="283">
        <v>166.05</v>
      </c>
      <c r="H22" s="282" t="s">
        <v>103</v>
      </c>
      <c r="I22" s="283">
        <v>187.6</v>
      </c>
      <c r="J22" s="282" t="s">
        <v>103</v>
      </c>
      <c r="K22" s="298">
        <v>15.87</v>
      </c>
      <c r="L22" s="282" t="s">
        <v>103</v>
      </c>
      <c r="M22" s="301">
        <v>16.6967</v>
      </c>
      <c r="N22" s="282" t="s">
        <v>103</v>
      </c>
      <c r="O22" s="301">
        <v>16.408899999999999</v>
      </c>
      <c r="P22" s="282" t="s">
        <v>103</v>
      </c>
      <c r="Q22" s="285">
        <v>0</v>
      </c>
      <c r="R22" s="286">
        <v>0</v>
      </c>
      <c r="S22" s="286">
        <v>0</v>
      </c>
    </row>
    <row r="23" spans="1:19" ht="12.75" x14ac:dyDescent="0.35">
      <c r="A23" s="513" t="str">
        <f t="shared" si="0"/>
        <v>Warren Seed DS 5018**</v>
      </c>
      <c r="B23" s="528" t="str">
        <f t="shared" si="1"/>
        <v>RR, LL </v>
      </c>
      <c r="C23" s="528" t="str">
        <f t="shared" si="2"/>
        <v>HX1,YGCB</v>
      </c>
      <c r="D23" s="280" t="s">
        <v>228</v>
      </c>
      <c r="E23" s="281">
        <v>72.669200000000004</v>
      </c>
      <c r="F23" s="282" t="s">
        <v>103</v>
      </c>
      <c r="G23" s="283">
        <v>159.97</v>
      </c>
      <c r="H23" s="282" t="s">
        <v>103</v>
      </c>
      <c r="I23" s="283">
        <v>190.15</v>
      </c>
      <c r="J23" s="282" t="s">
        <v>103</v>
      </c>
      <c r="K23" s="298">
        <v>15.4833</v>
      </c>
      <c r="L23" s="282" t="s">
        <v>103</v>
      </c>
      <c r="M23" s="301">
        <v>15.646699999999999</v>
      </c>
      <c r="N23" s="282" t="s">
        <v>103</v>
      </c>
      <c r="O23" s="301">
        <v>15.365600000000001</v>
      </c>
      <c r="P23" s="282" t="s">
        <v>177</v>
      </c>
      <c r="Q23" s="285">
        <v>0</v>
      </c>
      <c r="R23" s="286">
        <v>0</v>
      </c>
      <c r="S23" s="286">
        <v>0</v>
      </c>
    </row>
    <row r="24" spans="1:19" ht="12.75" x14ac:dyDescent="0.35">
      <c r="A24" s="280" t="str">
        <f t="shared" si="0"/>
        <v xml:space="preserve">Spectrum 6228 </v>
      </c>
      <c r="B24" s="530" t="str">
        <f t="shared" si="1"/>
        <v>None</v>
      </c>
      <c r="C24" s="530" t="str">
        <f t="shared" si="2"/>
        <v>None</v>
      </c>
      <c r="D24" s="280" t="s">
        <v>517</v>
      </c>
      <c r="E24" s="125">
        <v>68.236900000000006</v>
      </c>
      <c r="F24" s="126" t="s">
        <v>103</v>
      </c>
      <c r="G24" s="128"/>
      <c r="H24" s="126"/>
      <c r="I24" s="128"/>
      <c r="J24" s="126"/>
      <c r="K24" s="302">
        <v>16.22</v>
      </c>
      <c r="L24" s="126" t="s">
        <v>103</v>
      </c>
      <c r="M24" s="307"/>
      <c r="N24" s="126"/>
      <c r="O24" s="307"/>
      <c r="P24" s="126"/>
      <c r="Q24" s="62">
        <v>0</v>
      </c>
      <c r="R24" s="46"/>
      <c r="S24" s="46"/>
    </row>
    <row r="25" spans="1:19" ht="12.75" x14ac:dyDescent="0.35">
      <c r="A25" s="47" t="str">
        <f t="shared" si="0"/>
        <v xml:space="preserve">Warren Seed DS 4878* </v>
      </c>
      <c r="B25" s="529" t="str">
        <f t="shared" si="1"/>
        <v>RR, LL</v>
      </c>
      <c r="C25" s="529" t="str">
        <f t="shared" si="2"/>
        <v>HX1,YGCB</v>
      </c>
      <c r="D25" s="280" t="s">
        <v>317</v>
      </c>
      <c r="E25" s="125">
        <v>67.644499999999994</v>
      </c>
      <c r="F25" s="126" t="s">
        <v>103</v>
      </c>
      <c r="G25" s="128">
        <v>164.2</v>
      </c>
      <c r="H25" s="126" t="s">
        <v>103</v>
      </c>
      <c r="I25" s="128"/>
      <c r="J25" s="126"/>
      <c r="K25" s="302">
        <v>18.2867</v>
      </c>
      <c r="L25" s="126" t="s">
        <v>103</v>
      </c>
      <c r="M25" s="307">
        <v>17.703299999999999</v>
      </c>
      <c r="N25" s="126" t="s">
        <v>103</v>
      </c>
      <c r="O25" s="307"/>
      <c r="P25" s="126"/>
      <c r="Q25" s="62">
        <v>0</v>
      </c>
      <c r="R25" s="46">
        <v>0</v>
      </c>
      <c r="S25" s="46"/>
    </row>
    <row r="26" spans="1:19" ht="12.75" customHeight="1" x14ac:dyDescent="0.4">
      <c r="A26" s="67" t="s">
        <v>16</v>
      </c>
      <c r="B26" s="67"/>
      <c r="C26" s="67"/>
      <c r="D26" s="66"/>
      <c r="E26" s="154">
        <v>103.42</v>
      </c>
      <c r="F26" s="138"/>
      <c r="G26" s="163">
        <v>170.83</v>
      </c>
      <c r="H26" s="138"/>
      <c r="I26" s="163">
        <v>189.74</v>
      </c>
      <c r="J26" s="184"/>
      <c r="K26" s="167">
        <v>15.9346</v>
      </c>
      <c r="L26" s="138"/>
      <c r="M26" s="174">
        <v>16.661899999999999</v>
      </c>
      <c r="N26" s="138"/>
      <c r="O26" s="174">
        <v>16.243300000000001</v>
      </c>
      <c r="P26" s="184"/>
      <c r="Q26" s="106">
        <v>0</v>
      </c>
      <c r="R26" s="105">
        <v>0</v>
      </c>
      <c r="S26" s="105">
        <v>0</v>
      </c>
    </row>
    <row r="27" spans="1:19" ht="12.75" customHeight="1" x14ac:dyDescent="0.4">
      <c r="A27" s="49" t="s">
        <v>90</v>
      </c>
      <c r="B27" s="49"/>
      <c r="C27" s="49"/>
      <c r="D27" s="52"/>
      <c r="E27" s="155">
        <v>18.048999999999999</v>
      </c>
      <c r="F27" s="139"/>
      <c r="G27" s="164">
        <v>75.029399999999995</v>
      </c>
      <c r="H27" s="139"/>
      <c r="I27" s="164">
        <v>50.377000000000002</v>
      </c>
      <c r="J27" s="185"/>
      <c r="K27" s="168">
        <v>0.78690000000000004</v>
      </c>
      <c r="L27" s="139"/>
      <c r="M27" s="175">
        <v>0.65239999999999998</v>
      </c>
      <c r="N27" s="139"/>
      <c r="O27" s="175">
        <v>0.51380000000000003</v>
      </c>
      <c r="P27" s="185"/>
      <c r="Q27" s="104">
        <v>0</v>
      </c>
      <c r="R27" s="103">
        <v>0</v>
      </c>
      <c r="S27" s="103">
        <v>0</v>
      </c>
    </row>
    <row r="28" spans="1:19" ht="12.75" customHeight="1" x14ac:dyDescent="0.5">
      <c r="A28" s="50" t="s">
        <v>56</v>
      </c>
      <c r="B28" s="535"/>
      <c r="C28" s="535"/>
      <c r="D28" s="28"/>
      <c r="E28" s="156" t="s">
        <v>571</v>
      </c>
      <c r="F28" s="140"/>
      <c r="G28" s="165" t="s">
        <v>571</v>
      </c>
      <c r="H28" s="140"/>
      <c r="I28" s="165" t="s">
        <v>571</v>
      </c>
      <c r="J28" s="186"/>
      <c r="K28" s="169" t="s">
        <v>571</v>
      </c>
      <c r="L28" s="140"/>
      <c r="M28" s="176" t="s">
        <v>571</v>
      </c>
      <c r="N28" s="140"/>
      <c r="O28" s="176">
        <v>0.61</v>
      </c>
      <c r="P28" s="186"/>
      <c r="Q28" s="101" t="s">
        <v>577</v>
      </c>
      <c r="R28" s="102" t="s">
        <v>577</v>
      </c>
      <c r="S28" s="102" t="s">
        <v>577</v>
      </c>
    </row>
    <row r="29" spans="1:19" ht="12.75" customHeight="1" thickBot="1" x14ac:dyDescent="0.45">
      <c r="A29" s="220" t="s">
        <v>91</v>
      </c>
      <c r="B29" s="553"/>
      <c r="C29" s="553"/>
      <c r="D29" s="216"/>
      <c r="E29" s="177">
        <v>28.069124944999999</v>
      </c>
      <c r="F29" s="151"/>
      <c r="G29" s="182">
        <v>16.012485881</v>
      </c>
      <c r="H29" s="151"/>
      <c r="I29" s="182">
        <v>12.179010215</v>
      </c>
      <c r="J29" s="187"/>
      <c r="K29" s="221">
        <v>8.5080714012000005</v>
      </c>
      <c r="L29" s="151"/>
      <c r="M29" s="222">
        <v>6.6821846455999996</v>
      </c>
      <c r="N29" s="151"/>
      <c r="O29" s="222">
        <v>3.8390740990999999</v>
      </c>
      <c r="P29" s="187"/>
      <c r="Q29" s="223" t="s">
        <v>577</v>
      </c>
      <c r="R29" s="224" t="s">
        <v>577</v>
      </c>
      <c r="S29" s="224" t="s">
        <v>577</v>
      </c>
    </row>
    <row r="30" spans="1:19" s="1" customFormat="1" x14ac:dyDescent="0.4">
      <c r="A30" s="6"/>
      <c r="B30" s="7"/>
      <c r="C30" s="7"/>
      <c r="D30" s="6"/>
      <c r="E30" s="158"/>
      <c r="F30" s="134"/>
      <c r="G30" s="158"/>
      <c r="H30" s="134"/>
      <c r="I30" s="158"/>
      <c r="J30" s="134"/>
      <c r="K30" s="170">
        <v>0.66842000000000001</v>
      </c>
      <c r="L30" s="142"/>
      <c r="M30" s="170">
        <v>0.62283999999999995</v>
      </c>
      <c r="N30" s="142"/>
      <c r="O30" s="170">
        <v>0.44897999999999999</v>
      </c>
      <c r="P30" s="142"/>
      <c r="Q30" s="10"/>
      <c r="R30" s="10"/>
      <c r="S30" s="10"/>
    </row>
    <row r="31" spans="1:19" s="1" customFormat="1" x14ac:dyDescent="0.4">
      <c r="A31" s="9"/>
      <c r="B31" s="7"/>
      <c r="C31" s="7"/>
      <c r="D31" s="6"/>
      <c r="E31" s="61"/>
      <c r="F31" s="64"/>
      <c r="G31" s="61"/>
      <c r="H31" s="64"/>
      <c r="I31" s="61"/>
      <c r="J31" s="64"/>
      <c r="K31" s="171"/>
      <c r="L31" s="65"/>
      <c r="M31" s="171"/>
      <c r="N31" s="65"/>
      <c r="O31" s="171"/>
      <c r="P31" s="65"/>
      <c r="Q31" s="3"/>
      <c r="R31" s="3"/>
      <c r="S31" s="3"/>
    </row>
    <row r="32" spans="1:19" s="1" customFormat="1" x14ac:dyDescent="0.4">
      <c r="A32" s="9"/>
      <c r="B32" s="7"/>
      <c r="C32" s="7"/>
      <c r="D32" s="6"/>
      <c r="E32" s="61"/>
      <c r="F32" s="64"/>
      <c r="G32" s="61"/>
      <c r="H32" s="64"/>
      <c r="I32" s="61"/>
      <c r="J32" s="64"/>
      <c r="K32" s="171"/>
      <c r="L32" s="65"/>
      <c r="M32" s="171"/>
      <c r="N32" s="65"/>
      <c r="O32" s="171"/>
      <c r="P32" s="65"/>
      <c r="Q32" s="3"/>
      <c r="R32" s="3"/>
      <c r="S32" s="3"/>
    </row>
    <row r="33" spans="1:19" s="1" customFormat="1" x14ac:dyDescent="0.4">
      <c r="A33" s="9"/>
      <c r="B33" s="7"/>
      <c r="C33" s="7"/>
      <c r="D33" s="6"/>
      <c r="E33" s="61"/>
      <c r="F33" s="64"/>
      <c r="G33" s="61"/>
      <c r="H33" s="64"/>
      <c r="I33" s="61"/>
      <c r="J33" s="64"/>
      <c r="K33" s="171"/>
      <c r="L33" s="65"/>
      <c r="M33" s="171"/>
      <c r="N33" s="65"/>
      <c r="O33" s="171"/>
      <c r="P33" s="65"/>
      <c r="Q33" s="3"/>
      <c r="R33" s="3"/>
      <c r="S33" s="3"/>
    </row>
    <row r="34" spans="1:19" s="1" customFormat="1" x14ac:dyDescent="0.4">
      <c r="A34" s="9"/>
      <c r="B34" s="7"/>
      <c r="C34" s="7"/>
      <c r="D34" s="6"/>
      <c r="E34" s="61"/>
      <c r="F34" s="64"/>
      <c r="G34" s="61"/>
      <c r="H34" s="64"/>
      <c r="I34" s="61"/>
      <c r="J34" s="64"/>
      <c r="K34" s="171"/>
      <c r="L34" s="65"/>
      <c r="M34" s="171"/>
      <c r="N34" s="65"/>
      <c r="O34" s="171"/>
      <c r="P34" s="65"/>
      <c r="Q34" s="3"/>
      <c r="R34" s="3"/>
      <c r="S34" s="3"/>
    </row>
    <row r="35" spans="1:19" s="1" customFormat="1" x14ac:dyDescent="0.4">
      <c r="A35" s="9"/>
      <c r="B35" s="7"/>
      <c r="C35" s="7"/>
      <c r="D35" s="6"/>
      <c r="E35" s="61"/>
      <c r="F35" s="64"/>
      <c r="G35" s="61"/>
      <c r="H35" s="64"/>
      <c r="I35" s="61"/>
      <c r="J35" s="64"/>
      <c r="K35" s="171"/>
      <c r="L35" s="65"/>
      <c r="M35" s="171"/>
      <c r="N35" s="65"/>
      <c r="O35" s="171"/>
      <c r="P35" s="65"/>
      <c r="Q35" s="3"/>
      <c r="R35" s="3"/>
      <c r="S35" s="3"/>
    </row>
    <row r="36" spans="1:19" s="1" customFormat="1" x14ac:dyDescent="0.4">
      <c r="A36" s="9"/>
      <c r="B36" s="7"/>
      <c r="C36" s="7"/>
      <c r="D36" s="6"/>
      <c r="E36" s="61"/>
      <c r="F36" s="64"/>
      <c r="G36" s="61"/>
      <c r="H36" s="64"/>
      <c r="I36" s="61"/>
      <c r="J36" s="64"/>
      <c r="K36" s="171"/>
      <c r="L36" s="65"/>
      <c r="M36" s="171"/>
      <c r="N36" s="65"/>
      <c r="O36" s="171"/>
      <c r="P36" s="65"/>
      <c r="Q36" s="3"/>
      <c r="R36" s="3"/>
      <c r="S36" s="3"/>
    </row>
    <row r="37" spans="1:19" s="1" customFormat="1" x14ac:dyDescent="0.4">
      <c r="A37" s="9"/>
      <c r="B37" s="7"/>
      <c r="C37" s="7"/>
      <c r="D37" s="6"/>
      <c r="E37" s="61"/>
      <c r="F37" s="64"/>
      <c r="G37" s="61"/>
      <c r="H37" s="64"/>
      <c r="I37" s="61"/>
      <c r="J37" s="64"/>
      <c r="K37" s="171"/>
      <c r="L37" s="65"/>
      <c r="M37" s="171"/>
      <c r="N37" s="65"/>
      <c r="O37" s="171"/>
      <c r="P37" s="65"/>
      <c r="Q37" s="3"/>
      <c r="R37" s="3"/>
      <c r="S37" s="3"/>
    </row>
    <row r="38" spans="1:19" s="1" customFormat="1" x14ac:dyDescent="0.4">
      <c r="A38" s="8"/>
      <c r="B38" s="7"/>
      <c r="C38" s="7"/>
      <c r="D38" s="6"/>
      <c r="E38" s="159"/>
      <c r="F38" s="135"/>
      <c r="G38" s="159"/>
      <c r="H38" s="135"/>
      <c r="I38" s="159"/>
      <c r="J38" s="135"/>
      <c r="K38" s="172"/>
      <c r="L38" s="143"/>
      <c r="M38" s="172"/>
      <c r="N38" s="143"/>
      <c r="O38" s="172"/>
      <c r="P38" s="143"/>
      <c r="Q38" s="3"/>
      <c r="R38" s="3"/>
      <c r="S38" s="3"/>
    </row>
    <row r="39" spans="1:19" x14ac:dyDescent="0.4">
      <c r="A39" s="9"/>
      <c r="B39" s="7"/>
      <c r="C39" s="7"/>
      <c r="D39" s="6"/>
      <c r="E39" s="61"/>
      <c r="F39" s="64"/>
      <c r="G39" s="61"/>
      <c r="H39" s="64"/>
      <c r="I39" s="61"/>
      <c r="J39" s="64"/>
      <c r="Q39" s="3"/>
      <c r="R39" s="3"/>
      <c r="S39" s="3"/>
    </row>
    <row r="40" spans="1:19" ht="15" x14ac:dyDescent="0.4">
      <c r="A40" s="4"/>
      <c r="B40" s="7"/>
      <c r="C40" s="7"/>
      <c r="D40" s="6"/>
      <c r="E40" s="160"/>
      <c r="F40" s="136"/>
      <c r="G40" s="160"/>
      <c r="H40" s="136"/>
      <c r="I40" s="160"/>
      <c r="J40" s="136"/>
      <c r="K40" s="173"/>
      <c r="L40" s="144"/>
      <c r="M40" s="173"/>
      <c r="N40" s="144"/>
      <c r="O40" s="173"/>
      <c r="P40" s="144"/>
    </row>
    <row r="41" spans="1:19" x14ac:dyDescent="0.4">
      <c r="B41" s="71"/>
      <c r="C41" s="71"/>
      <c r="D41" s="19"/>
    </row>
  </sheetData>
  <sortState xmlns:xlrd2="http://schemas.microsoft.com/office/spreadsheetml/2017/richdata2" ref="A5:S25">
    <sortCondition descending="1" ref="E5:E25"/>
  </sortState>
  <mergeCells count="10">
    <mergeCell ref="A1:S1"/>
    <mergeCell ref="E2:J2"/>
    <mergeCell ref="K2:P2"/>
    <mergeCell ref="Q2:S2"/>
    <mergeCell ref="E3:F3"/>
    <mergeCell ref="G3:H3"/>
    <mergeCell ref="I3:J3"/>
    <mergeCell ref="K3:L3"/>
    <mergeCell ref="M3:N3"/>
    <mergeCell ref="O3:P3"/>
  </mergeCells>
  <conditionalFormatting sqref="F5:F25">
    <cfRule type="containsText" priority="16" stopIfTrue="1" operator="containsText" text="AA">
      <formula>NOT(ISERROR(SEARCH("AA",F5)))</formula>
    </cfRule>
    <cfRule type="containsText" dxfId="191" priority="17" stopIfTrue="1" operator="containsText" text="A">
      <formula>NOT(ISERROR(SEARCH("A",F5)))</formula>
    </cfRule>
  </conditionalFormatting>
  <conditionalFormatting sqref="H5:H25">
    <cfRule type="containsText" priority="14" stopIfTrue="1" operator="containsText" text="AA">
      <formula>NOT(ISERROR(SEARCH("AA",H5)))</formula>
    </cfRule>
    <cfRule type="containsText" dxfId="190" priority="15" stopIfTrue="1" operator="containsText" text="A">
      <formula>NOT(ISERROR(SEARCH("A",H5)))</formula>
    </cfRule>
  </conditionalFormatting>
  <conditionalFormatting sqref="J5:J25">
    <cfRule type="containsText" priority="12" stopIfTrue="1" operator="containsText" text="AA">
      <formula>NOT(ISERROR(SEARCH("AA",J5)))</formula>
    </cfRule>
    <cfRule type="containsText" dxfId="189" priority="13" stopIfTrue="1" operator="containsText" text="A">
      <formula>NOT(ISERROR(SEARCH("A",J5)))</formula>
    </cfRule>
  </conditionalFormatting>
  <conditionalFormatting sqref="L5:L25">
    <cfRule type="containsText" priority="10" stopIfTrue="1" operator="containsText" text="AA">
      <formula>NOT(ISERROR(SEARCH("AA",L5)))</formula>
    </cfRule>
    <cfRule type="containsText" dxfId="188" priority="11" stopIfTrue="1" operator="containsText" text="A">
      <formula>NOT(ISERROR(SEARCH("A",L5)))</formula>
    </cfRule>
  </conditionalFormatting>
  <conditionalFormatting sqref="N5:N25">
    <cfRule type="containsText" priority="8" stopIfTrue="1" operator="containsText" text="AA">
      <formula>NOT(ISERROR(SEARCH("AA",N5)))</formula>
    </cfRule>
    <cfRule type="containsText" dxfId="187" priority="9" stopIfTrue="1" operator="containsText" text="A">
      <formula>NOT(ISERROR(SEARCH("A",N5)))</formula>
    </cfRule>
  </conditionalFormatting>
  <conditionalFormatting sqref="P5:P25">
    <cfRule type="containsText" priority="6" stopIfTrue="1" operator="containsText" text="AA">
      <formula>NOT(ISERROR(SEARCH("AA",P5)))</formula>
    </cfRule>
    <cfRule type="containsText" dxfId="186" priority="7" stopIfTrue="1" operator="containsText" text="A">
      <formula>NOT(ISERROR(SEARCH("A",P5)))</formula>
    </cfRule>
  </conditionalFormatting>
  <conditionalFormatting sqref="E5:P25">
    <cfRule type="expression" dxfId="185" priority="1131">
      <formula>MOD(ROW(),2)=0</formula>
    </cfRule>
  </conditionalFormatting>
  <conditionalFormatting sqref="Q5:S25">
    <cfRule type="aboveAverage" dxfId="184" priority="5" stopIfTrue="1"/>
  </conditionalFormatting>
  <conditionalFormatting sqref="Q5:S25">
    <cfRule type="expression" dxfId="183" priority="1130">
      <formula>MOD(ROW(),2)=0</formula>
    </cfRule>
  </conditionalFormatting>
  <conditionalFormatting sqref="D5:D25">
    <cfRule type="expression" dxfId="182" priority="2">
      <formula>MOD(ROW(),2)=0</formula>
    </cfRule>
  </conditionalFormatting>
  <conditionalFormatting sqref="A5:C25">
    <cfRule type="expression" dxfId="181" priority="1">
      <formula>MOD(ROW(),2)=0</formula>
    </cfRule>
  </conditionalFormatting>
  <conditionalFormatting sqref="K5:K25">
    <cfRule type="aboveAverage" dxfId="180" priority="18" stopIfTrue="1"/>
  </conditionalFormatting>
  <conditionalFormatting sqref="M5:M25">
    <cfRule type="aboveAverage" dxfId="179" priority="25" stopIfTrue="1"/>
  </conditionalFormatting>
  <conditionalFormatting sqref="O5:O25">
    <cfRule type="aboveAverage" dxfId="178" priority="1126" stopIfTrue="1"/>
  </conditionalFormatting>
  <conditionalFormatting sqref="E5:E25">
    <cfRule type="aboveAverage" dxfId="177" priority="1127" stopIfTrue="1"/>
  </conditionalFormatting>
  <conditionalFormatting sqref="G5:G25">
    <cfRule type="aboveAverage" dxfId="176" priority="1128" stopIfTrue="1"/>
  </conditionalFormatting>
  <conditionalFormatting sqref="I5:I25">
    <cfRule type="aboveAverage" dxfId="175" priority="1129" stopIfTrue="1"/>
  </conditionalFormatting>
  <pageMargins left="0.5" right="0.5" top="0.5" bottom="0.5" header="0.3" footer="0.3"/>
  <pageSetup paperSize="5" orientation="landscape"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6" tint="0.59999389629810485"/>
    <pageSetUpPr fitToPage="1"/>
  </sheetPr>
  <dimension ref="A1:S44"/>
  <sheetViews>
    <sheetView zoomScaleNormal="100" workbookViewId="0">
      <pane ySplit="4" topLeftCell="A5" activePane="bottomLeft" state="frozen"/>
      <selection activeCell="W24" sqref="W24"/>
      <selection pane="bottomLeft" activeCell="A28" sqref="A5:XFD28"/>
    </sheetView>
  </sheetViews>
  <sheetFormatPr defaultRowHeight="13.15" x14ac:dyDescent="0.4"/>
  <cols>
    <col min="1" max="1" width="25.59765625" customWidth="1"/>
    <col min="2" max="3" width="10.59765625" style="65" customWidth="1"/>
    <col min="4" max="4" width="9.796875" style="1" hidden="1" customWidth="1"/>
    <col min="5" max="5" width="5.19921875" style="161" customWidth="1"/>
    <col min="6" max="6" width="5.19921875" style="11" customWidth="1"/>
    <col min="7" max="7" width="5.19921875" style="161" customWidth="1"/>
    <col min="8" max="8" width="5.19921875" style="11" customWidth="1"/>
    <col min="9" max="9" width="5.19921875" style="161" customWidth="1"/>
    <col min="10" max="10" width="5.19921875" style="11" customWidth="1"/>
    <col min="11" max="11" width="5.19921875" style="171" customWidth="1"/>
    <col min="12" max="12" width="5.19921875" style="65" customWidth="1"/>
    <col min="13" max="13" width="5.19921875" style="171" customWidth="1"/>
    <col min="14" max="14" width="5.19921875" style="65" customWidth="1"/>
    <col min="15" max="15" width="5.19921875" style="171" customWidth="1"/>
    <col min="16" max="16" width="5.19921875" style="65" customWidth="1"/>
    <col min="17" max="19" width="5.19921875" style="2" customWidth="1"/>
  </cols>
  <sheetData>
    <row r="1" spans="1:19" ht="45" customHeight="1" thickBot="1" x14ac:dyDescent="0.45">
      <c r="A1" s="709" t="s">
        <v>665</v>
      </c>
      <c r="B1" s="709"/>
      <c r="C1" s="709"/>
      <c r="D1" s="709"/>
      <c r="E1" s="709"/>
      <c r="F1" s="709"/>
      <c r="G1" s="709"/>
      <c r="H1" s="709"/>
      <c r="I1" s="709"/>
      <c r="J1" s="709"/>
      <c r="K1" s="709"/>
      <c r="L1" s="709"/>
      <c r="M1" s="709"/>
      <c r="N1" s="709"/>
      <c r="O1" s="709"/>
      <c r="P1" s="709"/>
      <c r="Q1" s="709"/>
      <c r="R1" s="709"/>
      <c r="S1" s="709"/>
    </row>
    <row r="2" spans="1:19" ht="40.049999999999997" customHeight="1" x14ac:dyDescent="0.4">
      <c r="A2" s="30" t="s">
        <v>630</v>
      </c>
      <c r="B2" s="532" t="s">
        <v>626</v>
      </c>
      <c r="C2" s="532" t="s">
        <v>627</v>
      </c>
      <c r="D2" s="29"/>
      <c r="E2" s="712" t="s">
        <v>62</v>
      </c>
      <c r="F2" s="713"/>
      <c r="G2" s="713"/>
      <c r="H2" s="713"/>
      <c r="I2" s="713"/>
      <c r="J2" s="714"/>
      <c r="K2" s="712" t="s">
        <v>63</v>
      </c>
      <c r="L2" s="713"/>
      <c r="M2" s="713"/>
      <c r="N2" s="713"/>
      <c r="O2" s="713"/>
      <c r="P2" s="714"/>
      <c r="Q2" s="710" t="s">
        <v>97</v>
      </c>
      <c r="R2" s="711"/>
      <c r="S2" s="711"/>
    </row>
    <row r="3" spans="1:19" ht="20.2" customHeight="1" x14ac:dyDescent="0.4">
      <c r="A3" s="82"/>
      <c r="B3" s="539"/>
      <c r="C3" s="539"/>
      <c r="D3" s="81"/>
      <c r="E3" s="718" t="s">
        <v>94</v>
      </c>
      <c r="F3" s="716"/>
      <c r="G3" s="716" t="s">
        <v>95</v>
      </c>
      <c r="H3" s="716"/>
      <c r="I3" s="716" t="s">
        <v>96</v>
      </c>
      <c r="J3" s="717"/>
      <c r="K3" s="716" t="s">
        <v>94</v>
      </c>
      <c r="L3" s="716"/>
      <c r="M3" s="716" t="s">
        <v>95</v>
      </c>
      <c r="N3" s="716"/>
      <c r="O3" s="716" t="s">
        <v>96</v>
      </c>
      <c r="P3" s="716"/>
      <c r="Q3" s="95" t="s">
        <v>94</v>
      </c>
      <c r="R3" s="88" t="s">
        <v>95</v>
      </c>
      <c r="S3" s="88" t="s">
        <v>96</v>
      </c>
    </row>
    <row r="4" spans="1:19" ht="40.049999999999997" hidden="1" customHeight="1" x14ac:dyDescent="0.4">
      <c r="A4" s="82" t="s">
        <v>51</v>
      </c>
      <c r="B4" s="539" t="s">
        <v>92</v>
      </c>
      <c r="C4" s="539" t="s">
        <v>93</v>
      </c>
      <c r="D4" s="81"/>
      <c r="E4" s="194" t="s">
        <v>105</v>
      </c>
      <c r="F4" s="197" t="s">
        <v>108</v>
      </c>
      <c r="G4" s="193" t="s">
        <v>106</v>
      </c>
      <c r="H4" s="197" t="s">
        <v>109</v>
      </c>
      <c r="I4" s="193" t="s">
        <v>107</v>
      </c>
      <c r="J4" s="201" t="s">
        <v>110</v>
      </c>
      <c r="K4" s="193" t="s">
        <v>178</v>
      </c>
      <c r="L4" s="197" t="s">
        <v>179</v>
      </c>
      <c r="M4" s="193" t="s">
        <v>180</v>
      </c>
      <c r="N4" s="197" t="s">
        <v>181</v>
      </c>
      <c r="O4" s="193" t="s">
        <v>182</v>
      </c>
      <c r="P4" s="197" t="s">
        <v>183</v>
      </c>
      <c r="Q4" s="95" t="s">
        <v>123</v>
      </c>
      <c r="R4" s="88" t="s">
        <v>124</v>
      </c>
      <c r="S4" s="88" t="s">
        <v>125</v>
      </c>
    </row>
    <row r="5" spans="1:19" ht="12.75" x14ac:dyDescent="0.35">
      <c r="A5" s="83" t="str">
        <f t="shared" ref="A5:A28" si="0">VLOOKUP(D5,VL_2020,2,FALSE)</f>
        <v xml:space="preserve">Dyna-Gro D54VC14 </v>
      </c>
      <c r="B5" s="527" t="str">
        <f t="shared" ref="B5:B28" si="1">VLOOKUP(D5,VL_2020,3,FALSE)</f>
        <v>RR</v>
      </c>
      <c r="C5" s="527" t="str">
        <f t="shared" ref="C5:C28" si="2">VLOOKUP(D5,VL_2020,4,FALSE)</f>
        <v>VT2P</v>
      </c>
      <c r="D5" s="514" t="s">
        <v>543</v>
      </c>
      <c r="E5" s="333">
        <v>141.5</v>
      </c>
      <c r="F5" s="137" t="s">
        <v>103</v>
      </c>
      <c r="G5" s="334"/>
      <c r="H5" s="137"/>
      <c r="I5" s="334"/>
      <c r="J5" s="137"/>
      <c r="K5" s="335">
        <v>17.113299999999999</v>
      </c>
      <c r="L5" s="137" t="s">
        <v>340</v>
      </c>
      <c r="M5" s="336"/>
      <c r="N5" s="137"/>
      <c r="O5" s="336"/>
      <c r="P5" s="137"/>
      <c r="Q5" s="85">
        <v>0</v>
      </c>
      <c r="R5" s="86"/>
      <c r="S5" s="86"/>
    </row>
    <row r="6" spans="1:19" ht="12.75" x14ac:dyDescent="0.35">
      <c r="A6" s="513" t="str">
        <f t="shared" si="0"/>
        <v>Progeny 8116 SS*</v>
      </c>
      <c r="B6" s="528" t="str">
        <f t="shared" si="1"/>
        <v>RR, LL </v>
      </c>
      <c r="C6" s="528" t="str">
        <f t="shared" si="2"/>
        <v>SS</v>
      </c>
      <c r="D6" s="48" t="s">
        <v>225</v>
      </c>
      <c r="E6" s="281">
        <v>134.19999999999999</v>
      </c>
      <c r="F6" s="282" t="s">
        <v>104</v>
      </c>
      <c r="G6" s="283">
        <v>192.73</v>
      </c>
      <c r="H6" s="282" t="s">
        <v>103</v>
      </c>
      <c r="I6" s="283">
        <v>207.11</v>
      </c>
      <c r="J6" s="282" t="s">
        <v>103</v>
      </c>
      <c r="K6" s="298">
        <v>17.973299999999998</v>
      </c>
      <c r="L6" s="282" t="s">
        <v>329</v>
      </c>
      <c r="M6" s="301">
        <v>17.348299999999998</v>
      </c>
      <c r="N6" s="282" t="s">
        <v>104</v>
      </c>
      <c r="O6" s="301">
        <v>16.898900000000001</v>
      </c>
      <c r="P6" s="282" t="s">
        <v>104</v>
      </c>
      <c r="Q6" s="285">
        <v>0</v>
      </c>
      <c r="R6" s="286">
        <v>0</v>
      </c>
      <c r="S6" s="286">
        <v>0</v>
      </c>
    </row>
    <row r="7" spans="1:19" ht="12.75" x14ac:dyDescent="0.35">
      <c r="A7" s="47" t="str">
        <f t="shared" si="0"/>
        <v xml:space="preserve">LG Seeds 66C06 </v>
      </c>
      <c r="B7" s="529" t="str">
        <f t="shared" si="1"/>
        <v>RR</v>
      </c>
      <c r="C7" s="529" t="str">
        <f t="shared" si="2"/>
        <v>VT2P</v>
      </c>
      <c r="D7" s="280" t="s">
        <v>549</v>
      </c>
      <c r="E7" s="281">
        <v>130.97</v>
      </c>
      <c r="F7" s="282" t="s">
        <v>104</v>
      </c>
      <c r="G7" s="283"/>
      <c r="H7" s="282"/>
      <c r="I7" s="283"/>
      <c r="J7" s="282"/>
      <c r="K7" s="298">
        <v>17.666699999999999</v>
      </c>
      <c r="L7" s="282" t="s">
        <v>334</v>
      </c>
      <c r="M7" s="301"/>
      <c r="N7" s="282"/>
      <c r="O7" s="301"/>
      <c r="P7" s="282"/>
      <c r="Q7" s="285">
        <v>0</v>
      </c>
      <c r="R7" s="286"/>
      <c r="S7" s="286"/>
    </row>
    <row r="8" spans="1:19" ht="12.75" x14ac:dyDescent="0.35">
      <c r="A8" s="280" t="str">
        <f t="shared" si="0"/>
        <v>Innvictis A1551 VT2P</v>
      </c>
      <c r="B8" s="530" t="str">
        <f t="shared" si="1"/>
        <v>RR</v>
      </c>
      <c r="C8" s="530" t="str">
        <f t="shared" si="2"/>
        <v>VT2P</v>
      </c>
      <c r="D8" s="48" t="s">
        <v>547</v>
      </c>
      <c r="E8" s="281">
        <v>125.69</v>
      </c>
      <c r="F8" s="282" t="s">
        <v>328</v>
      </c>
      <c r="G8" s="283"/>
      <c r="H8" s="282"/>
      <c r="I8" s="283"/>
      <c r="J8" s="282"/>
      <c r="K8" s="298">
        <v>16.6067</v>
      </c>
      <c r="L8" s="282" t="s">
        <v>568</v>
      </c>
      <c r="M8" s="301"/>
      <c r="N8" s="282"/>
      <c r="O8" s="301"/>
      <c r="P8" s="282"/>
      <c r="Q8" s="285">
        <v>0</v>
      </c>
      <c r="R8" s="286"/>
      <c r="S8" s="286"/>
    </row>
    <row r="9" spans="1:19" ht="12.75" x14ac:dyDescent="0.35">
      <c r="A9" s="47" t="str">
        <f t="shared" si="0"/>
        <v>Augusta A7168 VT2Pro</v>
      </c>
      <c r="B9" s="529" t="str">
        <f t="shared" si="1"/>
        <v>RR</v>
      </c>
      <c r="C9" s="529" t="str">
        <f t="shared" si="2"/>
        <v>VT2P</v>
      </c>
      <c r="D9" s="280" t="s">
        <v>541</v>
      </c>
      <c r="E9" s="125">
        <v>125.17</v>
      </c>
      <c r="F9" s="126" t="s">
        <v>328</v>
      </c>
      <c r="G9" s="128"/>
      <c r="H9" s="126"/>
      <c r="I9" s="128"/>
      <c r="J9" s="126"/>
      <c r="K9" s="302">
        <v>17.63</v>
      </c>
      <c r="L9" s="126" t="s">
        <v>334</v>
      </c>
      <c r="M9" s="307"/>
      <c r="N9" s="126"/>
      <c r="O9" s="307"/>
      <c r="P9" s="126"/>
      <c r="Q9" s="62">
        <v>0</v>
      </c>
      <c r="R9" s="46"/>
      <c r="S9" s="46"/>
    </row>
    <row r="10" spans="1:19" ht="12.75" x14ac:dyDescent="0.35">
      <c r="A10" s="513" t="str">
        <f t="shared" si="0"/>
        <v>Progeny 9114 VT2P*</v>
      </c>
      <c r="B10" s="528" t="str">
        <f t="shared" si="1"/>
        <v>RR</v>
      </c>
      <c r="C10" s="528" t="str">
        <f t="shared" si="2"/>
        <v>VT2P</v>
      </c>
      <c r="D10" s="280" t="s">
        <v>226</v>
      </c>
      <c r="E10" s="125">
        <v>123.47</v>
      </c>
      <c r="F10" s="126" t="s">
        <v>328</v>
      </c>
      <c r="G10" s="128">
        <v>186.68</v>
      </c>
      <c r="H10" s="126" t="s">
        <v>103</v>
      </c>
      <c r="I10" s="128">
        <v>200.03</v>
      </c>
      <c r="J10" s="126" t="s">
        <v>103</v>
      </c>
      <c r="K10" s="302">
        <v>16.6633</v>
      </c>
      <c r="L10" s="126" t="s">
        <v>568</v>
      </c>
      <c r="M10" s="307">
        <v>16.216699999999999</v>
      </c>
      <c r="N10" s="126" t="s">
        <v>341</v>
      </c>
      <c r="O10" s="307">
        <v>16.103300000000001</v>
      </c>
      <c r="P10" s="126" t="s">
        <v>252</v>
      </c>
      <c r="Q10" s="62">
        <v>0</v>
      </c>
      <c r="R10" s="46">
        <v>0</v>
      </c>
      <c r="S10" s="46">
        <v>0</v>
      </c>
    </row>
    <row r="11" spans="1:19" ht="12.75" x14ac:dyDescent="0.35">
      <c r="A11" s="280" t="str">
        <f t="shared" si="0"/>
        <v xml:space="preserve">Dekalb DKC65-99** </v>
      </c>
      <c r="B11" s="530" t="str">
        <f t="shared" si="1"/>
        <v>RR</v>
      </c>
      <c r="C11" s="530" t="str">
        <f t="shared" si="2"/>
        <v>TRE</v>
      </c>
      <c r="D11" s="48" t="s">
        <v>212</v>
      </c>
      <c r="E11" s="125">
        <v>121.38</v>
      </c>
      <c r="F11" s="126" t="s">
        <v>328</v>
      </c>
      <c r="G11" s="128">
        <v>171.43</v>
      </c>
      <c r="H11" s="126" t="s">
        <v>103</v>
      </c>
      <c r="I11" s="128">
        <v>193.62</v>
      </c>
      <c r="J11" s="126" t="s">
        <v>103</v>
      </c>
      <c r="K11" s="302">
        <v>16.1767</v>
      </c>
      <c r="L11" s="126" t="s">
        <v>14</v>
      </c>
      <c r="M11" s="307">
        <v>16.065000000000001</v>
      </c>
      <c r="N11" s="126" t="s">
        <v>341</v>
      </c>
      <c r="O11" s="307">
        <v>15.9711</v>
      </c>
      <c r="P11" s="126" t="s">
        <v>574</v>
      </c>
      <c r="Q11" s="62">
        <v>0</v>
      </c>
      <c r="R11" s="46">
        <v>0</v>
      </c>
      <c r="S11" s="46">
        <v>0</v>
      </c>
    </row>
    <row r="12" spans="1:19" ht="12.75" x14ac:dyDescent="0.35">
      <c r="A12" s="280" t="str">
        <f t="shared" si="0"/>
        <v>Progeny 2215 VTRE</v>
      </c>
      <c r="B12" s="530" t="str">
        <f t="shared" si="1"/>
        <v>RR</v>
      </c>
      <c r="C12" s="530" t="str">
        <f t="shared" si="2"/>
        <v>TRE</v>
      </c>
      <c r="D12" s="48" t="s">
        <v>553</v>
      </c>
      <c r="E12" s="281">
        <v>115.33</v>
      </c>
      <c r="F12" s="282" t="s">
        <v>329</v>
      </c>
      <c r="G12" s="283"/>
      <c r="H12" s="282"/>
      <c r="I12" s="283"/>
      <c r="J12" s="282"/>
      <c r="K12" s="298">
        <v>16.54</v>
      </c>
      <c r="L12" s="282" t="s">
        <v>330</v>
      </c>
      <c r="M12" s="301"/>
      <c r="N12" s="282"/>
      <c r="O12" s="301"/>
      <c r="P12" s="282"/>
      <c r="Q12" s="285">
        <v>0</v>
      </c>
      <c r="R12" s="286"/>
      <c r="S12" s="286"/>
    </row>
    <row r="13" spans="1:19" ht="12.75" x14ac:dyDescent="0.35">
      <c r="A13" s="280" t="str">
        <f t="shared" si="0"/>
        <v>Augusta A7268 VT2Pro</v>
      </c>
      <c r="B13" s="530" t="str">
        <f t="shared" si="1"/>
        <v>RR</v>
      </c>
      <c r="C13" s="530" t="str">
        <f t="shared" si="2"/>
        <v>VT2P</v>
      </c>
      <c r="D13" s="48" t="s">
        <v>542</v>
      </c>
      <c r="E13" s="281">
        <v>111.34</v>
      </c>
      <c r="F13" s="282" t="s">
        <v>334</v>
      </c>
      <c r="G13" s="283"/>
      <c r="H13" s="282"/>
      <c r="I13" s="283"/>
      <c r="J13" s="282"/>
      <c r="K13" s="298">
        <v>16.3767</v>
      </c>
      <c r="L13" s="282" t="s">
        <v>330</v>
      </c>
      <c r="M13" s="301"/>
      <c r="N13" s="282"/>
      <c r="O13" s="301"/>
      <c r="P13" s="282"/>
      <c r="Q13" s="285">
        <v>0</v>
      </c>
      <c r="R13" s="286"/>
      <c r="S13" s="286"/>
    </row>
    <row r="14" spans="1:19" ht="12.75" x14ac:dyDescent="0.35">
      <c r="A14" s="280" t="str">
        <f t="shared" si="0"/>
        <v>Progeny 2015 VT2P</v>
      </c>
      <c r="B14" s="530" t="str">
        <f t="shared" si="1"/>
        <v>RR</v>
      </c>
      <c r="C14" s="530" t="str">
        <f t="shared" si="2"/>
        <v>VT2P</v>
      </c>
      <c r="D14" s="48" t="s">
        <v>224</v>
      </c>
      <c r="E14" s="125">
        <v>105.59</v>
      </c>
      <c r="F14" s="126" t="s">
        <v>334</v>
      </c>
      <c r="G14" s="128">
        <v>172.53</v>
      </c>
      <c r="H14" s="126" t="s">
        <v>103</v>
      </c>
      <c r="I14" s="128">
        <v>193.93</v>
      </c>
      <c r="J14" s="126" t="s">
        <v>103</v>
      </c>
      <c r="K14" s="302">
        <v>17.353300000000001</v>
      </c>
      <c r="L14" s="126" t="s">
        <v>340</v>
      </c>
      <c r="M14" s="307">
        <v>16.878299999999999</v>
      </c>
      <c r="N14" s="126" t="s">
        <v>328</v>
      </c>
      <c r="O14" s="307">
        <v>16.452200000000001</v>
      </c>
      <c r="P14" s="126" t="s">
        <v>570</v>
      </c>
      <c r="Q14" s="62">
        <v>0</v>
      </c>
      <c r="R14" s="46">
        <v>0</v>
      </c>
      <c r="S14" s="46">
        <v>0</v>
      </c>
    </row>
    <row r="15" spans="1:19" ht="12.75" x14ac:dyDescent="0.35">
      <c r="A15" s="513" t="str">
        <f t="shared" si="0"/>
        <v xml:space="preserve">Dekalb DKC65-95** </v>
      </c>
      <c r="B15" s="528" t="str">
        <f t="shared" si="1"/>
        <v>RR</v>
      </c>
      <c r="C15" s="528" t="str">
        <f t="shared" si="2"/>
        <v>VT2P</v>
      </c>
      <c r="D15" s="511" t="s">
        <v>211</v>
      </c>
      <c r="E15" s="125">
        <v>102.14</v>
      </c>
      <c r="F15" s="572" t="s">
        <v>334</v>
      </c>
      <c r="G15" s="574">
        <v>174.51</v>
      </c>
      <c r="H15" s="572" t="s">
        <v>103</v>
      </c>
      <c r="I15" s="574">
        <v>197.29</v>
      </c>
      <c r="J15" s="572" t="s">
        <v>103</v>
      </c>
      <c r="K15" s="302">
        <v>17.98</v>
      </c>
      <c r="L15" s="572" t="s">
        <v>329</v>
      </c>
      <c r="M15" s="587">
        <v>17.423300000000001</v>
      </c>
      <c r="N15" s="572" t="s">
        <v>104</v>
      </c>
      <c r="O15" s="587">
        <v>16.994399999999999</v>
      </c>
      <c r="P15" s="572" t="s">
        <v>104</v>
      </c>
      <c r="Q15" s="62">
        <v>0</v>
      </c>
      <c r="R15" s="595">
        <v>0</v>
      </c>
      <c r="S15" s="595">
        <v>0</v>
      </c>
    </row>
    <row r="16" spans="1:19" ht="12.75" x14ac:dyDescent="0.35">
      <c r="A16" s="47" t="str">
        <f t="shared" si="0"/>
        <v>Innvictis A1457 VT2P</v>
      </c>
      <c r="B16" s="529" t="str">
        <f t="shared" si="1"/>
        <v>RR</v>
      </c>
      <c r="C16" s="529" t="str">
        <f t="shared" si="2"/>
        <v>VT2P</v>
      </c>
      <c r="D16" s="48" t="s">
        <v>545</v>
      </c>
      <c r="E16" s="125">
        <v>101.13</v>
      </c>
      <c r="F16" s="126" t="s">
        <v>334</v>
      </c>
      <c r="G16" s="128"/>
      <c r="H16" s="126"/>
      <c r="I16" s="128"/>
      <c r="J16" s="126"/>
      <c r="K16" s="302">
        <v>16.82</v>
      </c>
      <c r="L16" s="126" t="s">
        <v>568</v>
      </c>
      <c r="M16" s="307"/>
      <c r="N16" s="126"/>
      <c r="O16" s="307"/>
      <c r="P16" s="126"/>
      <c r="Q16" s="62">
        <v>0</v>
      </c>
      <c r="R16" s="46"/>
      <c r="S16" s="46"/>
    </row>
    <row r="17" spans="1:19" ht="12.75" x14ac:dyDescent="0.35">
      <c r="A17" s="280" t="str">
        <f t="shared" si="0"/>
        <v>Revere ZS1525 3220A</v>
      </c>
      <c r="B17" s="530" t="str">
        <f t="shared" si="1"/>
        <v>RR, LL </v>
      </c>
      <c r="C17" s="530" t="str">
        <f t="shared" si="2"/>
        <v>3220A</v>
      </c>
      <c r="D17" s="48" t="s">
        <v>556</v>
      </c>
      <c r="E17" s="125">
        <v>101.12</v>
      </c>
      <c r="F17" s="126" t="s">
        <v>334</v>
      </c>
      <c r="G17" s="128"/>
      <c r="H17" s="126"/>
      <c r="I17" s="128"/>
      <c r="J17" s="126"/>
      <c r="K17" s="302">
        <v>18.613299999999999</v>
      </c>
      <c r="L17" s="126" t="s">
        <v>104</v>
      </c>
      <c r="M17" s="307"/>
      <c r="N17" s="126"/>
      <c r="O17" s="307"/>
      <c r="P17" s="126"/>
      <c r="Q17" s="62">
        <v>0</v>
      </c>
      <c r="R17" s="46"/>
      <c r="S17" s="46"/>
    </row>
    <row r="18" spans="1:19" ht="12.75" x14ac:dyDescent="0.35">
      <c r="A18" s="47" t="str">
        <f t="shared" si="0"/>
        <v xml:space="preserve">Innvictis A1462 </v>
      </c>
      <c r="B18" s="529" t="str">
        <f t="shared" si="1"/>
        <v>RR</v>
      </c>
      <c r="C18" s="529" t="str">
        <f t="shared" si="2"/>
        <v>VT2P</v>
      </c>
      <c r="D18" s="280" t="s">
        <v>546</v>
      </c>
      <c r="E18" s="281">
        <v>95.819199999999995</v>
      </c>
      <c r="F18" s="282" t="s">
        <v>332</v>
      </c>
      <c r="G18" s="283"/>
      <c r="H18" s="282"/>
      <c r="I18" s="283"/>
      <c r="J18" s="282"/>
      <c r="K18" s="298">
        <v>16.579999999999998</v>
      </c>
      <c r="L18" s="282" t="s">
        <v>568</v>
      </c>
      <c r="M18" s="301"/>
      <c r="N18" s="282"/>
      <c r="O18" s="301"/>
      <c r="P18" s="282"/>
      <c r="Q18" s="285">
        <v>0</v>
      </c>
      <c r="R18" s="286"/>
      <c r="S18" s="286"/>
    </row>
    <row r="19" spans="1:19" ht="12.75" x14ac:dyDescent="0.35">
      <c r="A19" s="47" t="str">
        <f t="shared" si="0"/>
        <v>Revere 1627 TC</v>
      </c>
      <c r="B19" s="529" t="str">
        <f t="shared" si="1"/>
        <v>RR</v>
      </c>
      <c r="C19" s="529" t="str">
        <f t="shared" si="2"/>
        <v>TRE</v>
      </c>
      <c r="D19" s="48" t="s">
        <v>555</v>
      </c>
      <c r="E19" s="125">
        <v>92.690200000000004</v>
      </c>
      <c r="F19" s="126" t="s">
        <v>335</v>
      </c>
      <c r="G19" s="128"/>
      <c r="H19" s="126"/>
      <c r="I19" s="128"/>
      <c r="J19" s="126"/>
      <c r="K19" s="302">
        <v>17.403300000000002</v>
      </c>
      <c r="L19" s="126" t="s">
        <v>340</v>
      </c>
      <c r="M19" s="307"/>
      <c r="N19" s="126"/>
      <c r="O19" s="307"/>
      <c r="P19" s="126"/>
      <c r="Q19" s="62">
        <v>0</v>
      </c>
      <c r="R19" s="46"/>
      <c r="S19" s="46"/>
    </row>
    <row r="20" spans="1:19" ht="12.75" x14ac:dyDescent="0.35">
      <c r="A20" s="47" t="str">
        <f t="shared" si="0"/>
        <v>AgriGold A645-16 VT2RIB***</v>
      </c>
      <c r="B20" s="529" t="str">
        <f t="shared" si="1"/>
        <v>RR</v>
      </c>
      <c r="C20" s="529" t="str">
        <f t="shared" si="2"/>
        <v>VT2P</v>
      </c>
      <c r="D20" s="280" t="s">
        <v>210</v>
      </c>
      <c r="E20" s="281">
        <v>90.821700000000007</v>
      </c>
      <c r="F20" s="282" t="s">
        <v>335</v>
      </c>
      <c r="G20" s="283">
        <v>173.87</v>
      </c>
      <c r="H20" s="282" t="s">
        <v>103</v>
      </c>
      <c r="I20" s="283">
        <v>201.72</v>
      </c>
      <c r="J20" s="282" t="s">
        <v>103</v>
      </c>
      <c r="K20" s="298">
        <v>17.736699999999999</v>
      </c>
      <c r="L20" s="282" t="s">
        <v>334</v>
      </c>
      <c r="M20" s="301">
        <v>17.318300000000001</v>
      </c>
      <c r="N20" s="282" t="s">
        <v>104</v>
      </c>
      <c r="O20" s="301">
        <v>16.736699999999999</v>
      </c>
      <c r="P20" s="282" t="s">
        <v>328</v>
      </c>
      <c r="Q20" s="285">
        <v>0</v>
      </c>
      <c r="R20" s="286">
        <v>0</v>
      </c>
      <c r="S20" s="286">
        <v>0</v>
      </c>
    </row>
    <row r="21" spans="1:19" ht="12.75" x14ac:dyDescent="0.35">
      <c r="A21" s="47" t="str">
        <f t="shared" si="0"/>
        <v xml:space="preserve">Innvictis A1689 </v>
      </c>
      <c r="B21" s="529" t="str">
        <f t="shared" si="1"/>
        <v>RR</v>
      </c>
      <c r="C21" s="529" t="str">
        <f t="shared" si="2"/>
        <v>TRE</v>
      </c>
      <c r="D21" s="280" t="s">
        <v>548</v>
      </c>
      <c r="E21" s="125">
        <v>86.680599999999998</v>
      </c>
      <c r="F21" s="126" t="s">
        <v>331</v>
      </c>
      <c r="G21" s="128"/>
      <c r="H21" s="126"/>
      <c r="I21" s="128"/>
      <c r="J21" s="126"/>
      <c r="K21" s="302">
        <v>17.850000000000001</v>
      </c>
      <c r="L21" s="126" t="s">
        <v>334</v>
      </c>
      <c r="M21" s="307"/>
      <c r="N21" s="126"/>
      <c r="O21" s="307"/>
      <c r="P21" s="126"/>
      <c r="Q21" s="62">
        <v>0</v>
      </c>
      <c r="R21" s="46"/>
      <c r="S21" s="46"/>
    </row>
    <row r="22" spans="1:19" ht="12.75" x14ac:dyDescent="0.35">
      <c r="A22" s="47" t="str">
        <f t="shared" si="0"/>
        <v xml:space="preserve">Dekalb DKC66-18 </v>
      </c>
      <c r="B22" s="529" t="str">
        <f t="shared" si="1"/>
        <v>RR</v>
      </c>
      <c r="C22" s="529" t="str">
        <f t="shared" si="2"/>
        <v>VT2P</v>
      </c>
      <c r="D22" s="280" t="s">
        <v>213</v>
      </c>
      <c r="E22" s="281">
        <v>83.931200000000004</v>
      </c>
      <c r="F22" s="282" t="s">
        <v>335</v>
      </c>
      <c r="G22" s="283">
        <v>161.41999999999999</v>
      </c>
      <c r="H22" s="282" t="s">
        <v>103</v>
      </c>
      <c r="I22" s="283">
        <v>186.29</v>
      </c>
      <c r="J22" s="282" t="s">
        <v>103</v>
      </c>
      <c r="K22" s="298">
        <v>19.4754</v>
      </c>
      <c r="L22" s="282" t="s">
        <v>103</v>
      </c>
      <c r="M22" s="301">
        <v>17.829499999999999</v>
      </c>
      <c r="N22" s="282" t="s">
        <v>103</v>
      </c>
      <c r="O22" s="301">
        <v>17.258400000000002</v>
      </c>
      <c r="P22" s="282" t="s">
        <v>103</v>
      </c>
      <c r="Q22" s="285">
        <v>0</v>
      </c>
      <c r="R22" s="286">
        <v>0</v>
      </c>
      <c r="S22" s="286">
        <v>0</v>
      </c>
    </row>
    <row r="23" spans="1:19" ht="12.75" x14ac:dyDescent="0.35">
      <c r="A23" s="280" t="str">
        <f t="shared" si="0"/>
        <v xml:space="preserve">Dyna-Gro D55VC80 </v>
      </c>
      <c r="B23" s="530" t="str">
        <f t="shared" si="1"/>
        <v>RR</v>
      </c>
      <c r="C23" s="530" t="str">
        <f t="shared" si="2"/>
        <v>VT2P </v>
      </c>
      <c r="D23" s="280" t="s">
        <v>217</v>
      </c>
      <c r="E23" s="125">
        <v>80.480999999999995</v>
      </c>
      <c r="F23" s="126" t="s">
        <v>331</v>
      </c>
      <c r="G23" s="128">
        <v>169.21</v>
      </c>
      <c r="H23" s="126" t="s">
        <v>103</v>
      </c>
      <c r="I23" s="128">
        <v>204.49</v>
      </c>
      <c r="J23" s="126" t="s">
        <v>103</v>
      </c>
      <c r="K23" s="302">
        <v>16.603300000000001</v>
      </c>
      <c r="L23" s="126" t="s">
        <v>568</v>
      </c>
      <c r="M23" s="307">
        <v>16.605</v>
      </c>
      <c r="N23" s="126" t="s">
        <v>339</v>
      </c>
      <c r="O23" s="307">
        <v>16.3856</v>
      </c>
      <c r="P23" s="126" t="s">
        <v>570</v>
      </c>
      <c r="Q23" s="62">
        <v>0</v>
      </c>
      <c r="R23" s="46">
        <v>0</v>
      </c>
      <c r="S23" s="46">
        <v>0</v>
      </c>
    </row>
    <row r="24" spans="1:19" ht="12.75" x14ac:dyDescent="0.35">
      <c r="A24" s="280" t="str">
        <f t="shared" si="0"/>
        <v>LG Seeds LG66C44 VT2Pro**</v>
      </c>
      <c r="B24" s="530" t="str">
        <f t="shared" si="1"/>
        <v>RR</v>
      </c>
      <c r="C24" s="530" t="str">
        <f t="shared" si="2"/>
        <v>VT2P</v>
      </c>
      <c r="D24" s="280" t="s">
        <v>218</v>
      </c>
      <c r="E24" s="281">
        <v>72.250500000000002</v>
      </c>
      <c r="F24" s="282" t="s">
        <v>580</v>
      </c>
      <c r="G24" s="283">
        <v>162.94999999999999</v>
      </c>
      <c r="H24" s="282" t="s">
        <v>103</v>
      </c>
      <c r="I24" s="283">
        <v>195.98</v>
      </c>
      <c r="J24" s="282" t="s">
        <v>103</v>
      </c>
      <c r="K24" s="298">
        <v>18.05</v>
      </c>
      <c r="L24" s="282" t="s">
        <v>329</v>
      </c>
      <c r="M24" s="301">
        <v>17.351700000000001</v>
      </c>
      <c r="N24" s="282" t="s">
        <v>104</v>
      </c>
      <c r="O24" s="301">
        <v>16.866700000000002</v>
      </c>
      <c r="P24" s="282" t="s">
        <v>104</v>
      </c>
      <c r="Q24" s="285">
        <v>0</v>
      </c>
      <c r="R24" s="286">
        <v>0</v>
      </c>
      <c r="S24" s="286">
        <v>0</v>
      </c>
    </row>
    <row r="25" spans="1:19" ht="12.75" x14ac:dyDescent="0.35">
      <c r="A25" s="280" t="str">
        <f t="shared" si="0"/>
        <v>AgriGold A646-30 VT2Pro</v>
      </c>
      <c r="B25" s="530" t="str">
        <f t="shared" si="1"/>
        <v>RR</v>
      </c>
      <c r="C25" s="530" t="str">
        <f t="shared" si="2"/>
        <v>VT2P</v>
      </c>
      <c r="D25" s="280" t="s">
        <v>538</v>
      </c>
      <c r="E25" s="125">
        <v>63.740600000000001</v>
      </c>
      <c r="F25" s="126" t="s">
        <v>582</v>
      </c>
      <c r="G25" s="128"/>
      <c r="H25" s="126"/>
      <c r="I25" s="128"/>
      <c r="J25" s="126"/>
      <c r="K25" s="302">
        <v>17.256699999999999</v>
      </c>
      <c r="L25" s="126" t="s">
        <v>340</v>
      </c>
      <c r="M25" s="307"/>
      <c r="N25" s="126"/>
      <c r="O25" s="307"/>
      <c r="P25" s="126"/>
      <c r="Q25" s="62">
        <v>0</v>
      </c>
      <c r="R25" s="46"/>
      <c r="S25" s="46"/>
    </row>
    <row r="26" spans="1:19" ht="12.75" x14ac:dyDescent="0.35">
      <c r="A26" s="280" t="str">
        <f t="shared" si="0"/>
        <v>Progeny 2216 VT2P</v>
      </c>
      <c r="B26" s="530" t="str">
        <f t="shared" si="1"/>
        <v>RR</v>
      </c>
      <c r="C26" s="530" t="str">
        <f t="shared" si="2"/>
        <v>VT2P</v>
      </c>
      <c r="D26" s="48" t="s">
        <v>554</v>
      </c>
      <c r="E26" s="125">
        <v>58.933599999999998</v>
      </c>
      <c r="F26" s="126" t="s">
        <v>583</v>
      </c>
      <c r="G26" s="128"/>
      <c r="H26" s="126"/>
      <c r="I26" s="128"/>
      <c r="J26" s="126"/>
      <c r="K26" s="302">
        <v>17.566700000000001</v>
      </c>
      <c r="L26" s="126" t="s">
        <v>340</v>
      </c>
      <c r="M26" s="307"/>
      <c r="N26" s="126"/>
      <c r="O26" s="307"/>
      <c r="P26" s="126"/>
      <c r="Q26" s="62">
        <v>0</v>
      </c>
      <c r="R26" s="46"/>
      <c r="S26" s="46"/>
    </row>
    <row r="27" spans="1:19" ht="12.75" x14ac:dyDescent="0.35">
      <c r="A27" s="47" t="str">
        <f t="shared" si="0"/>
        <v xml:space="preserve">Spectrum 6416 </v>
      </c>
      <c r="B27" s="529" t="str">
        <f t="shared" si="1"/>
        <v>None</v>
      </c>
      <c r="C27" s="529" t="str">
        <f t="shared" si="2"/>
        <v>None</v>
      </c>
      <c r="D27" s="48" t="s">
        <v>557</v>
      </c>
      <c r="E27" s="281">
        <v>46.3245</v>
      </c>
      <c r="F27" s="282" t="s">
        <v>579</v>
      </c>
      <c r="G27" s="283"/>
      <c r="H27" s="282"/>
      <c r="I27" s="283"/>
      <c r="J27" s="282"/>
      <c r="K27" s="298">
        <v>18.703299999999999</v>
      </c>
      <c r="L27" s="282" t="s">
        <v>104</v>
      </c>
      <c r="M27" s="301"/>
      <c r="N27" s="282"/>
      <c r="O27" s="301"/>
      <c r="P27" s="282"/>
      <c r="Q27" s="285">
        <v>0</v>
      </c>
      <c r="R27" s="286"/>
      <c r="S27" s="286"/>
    </row>
    <row r="28" spans="1:19" ht="12.75" x14ac:dyDescent="0.35">
      <c r="A28" s="47" t="str">
        <f t="shared" si="0"/>
        <v xml:space="preserve">Dyna-Gro D54VC34** </v>
      </c>
      <c r="B28" s="529" t="str">
        <f t="shared" si="1"/>
        <v>RR</v>
      </c>
      <c r="C28" s="529" t="str">
        <f t="shared" si="2"/>
        <v>VT2P</v>
      </c>
      <c r="D28" s="280" t="s">
        <v>216</v>
      </c>
      <c r="E28" s="281">
        <v>40.453499999999998</v>
      </c>
      <c r="F28" s="282" t="s">
        <v>581</v>
      </c>
      <c r="G28" s="283">
        <v>142.22</v>
      </c>
      <c r="H28" s="282" t="s">
        <v>103</v>
      </c>
      <c r="I28" s="283">
        <v>176.12</v>
      </c>
      <c r="J28" s="282" t="s">
        <v>103</v>
      </c>
      <c r="K28" s="298">
        <v>18.236699999999999</v>
      </c>
      <c r="L28" s="282" t="s">
        <v>328</v>
      </c>
      <c r="M28" s="301">
        <v>17.291699999999999</v>
      </c>
      <c r="N28" s="282" t="s">
        <v>104</v>
      </c>
      <c r="O28" s="301">
        <v>16.78</v>
      </c>
      <c r="P28" s="282" t="s">
        <v>328</v>
      </c>
      <c r="Q28" s="285">
        <v>0</v>
      </c>
      <c r="R28" s="286">
        <v>0</v>
      </c>
      <c r="S28" s="286">
        <v>0</v>
      </c>
    </row>
    <row r="29" spans="1:19" ht="12.75" customHeight="1" x14ac:dyDescent="0.4">
      <c r="A29" s="67" t="s">
        <v>16</v>
      </c>
      <c r="B29" s="67"/>
      <c r="C29" s="67"/>
      <c r="D29" s="66"/>
      <c r="E29" s="154">
        <v>97.963899999999995</v>
      </c>
      <c r="F29" s="138"/>
      <c r="G29" s="163">
        <v>170.76</v>
      </c>
      <c r="H29" s="138"/>
      <c r="I29" s="163">
        <v>195.66</v>
      </c>
      <c r="J29" s="184"/>
      <c r="K29" s="167">
        <v>17.4573</v>
      </c>
      <c r="L29" s="138"/>
      <c r="M29" s="174">
        <v>17.032800000000002</v>
      </c>
      <c r="N29" s="138"/>
      <c r="O29" s="174">
        <v>16.6447</v>
      </c>
      <c r="P29" s="184"/>
      <c r="Q29" s="106">
        <v>0</v>
      </c>
      <c r="R29" s="105">
        <v>0</v>
      </c>
      <c r="S29" s="105">
        <v>0</v>
      </c>
    </row>
    <row r="30" spans="1:19" ht="12.75" customHeight="1" x14ac:dyDescent="0.4">
      <c r="A30" s="49" t="s">
        <v>90</v>
      </c>
      <c r="B30" s="49"/>
      <c r="C30" s="49"/>
      <c r="D30" s="52"/>
      <c r="E30" s="155">
        <v>19.270900000000001</v>
      </c>
      <c r="F30" s="139"/>
      <c r="G30" s="164">
        <v>75.854600000000005</v>
      </c>
      <c r="H30" s="139"/>
      <c r="I30" s="164">
        <v>50.606299999999997</v>
      </c>
      <c r="J30" s="185"/>
      <c r="K30" s="168">
        <v>0.61919999999999997</v>
      </c>
      <c r="L30" s="139"/>
      <c r="M30" s="175">
        <v>0.64219999999999999</v>
      </c>
      <c r="N30" s="139"/>
      <c r="O30" s="175">
        <v>0.55169999999999997</v>
      </c>
      <c r="P30" s="185"/>
      <c r="Q30" s="104">
        <v>0</v>
      </c>
      <c r="R30" s="103">
        <v>0</v>
      </c>
      <c r="S30" s="103">
        <v>0</v>
      </c>
    </row>
    <row r="31" spans="1:19" ht="12.75" customHeight="1" x14ac:dyDescent="0.5">
      <c r="A31" s="50" t="s">
        <v>56</v>
      </c>
      <c r="B31" s="535"/>
      <c r="C31" s="535"/>
      <c r="D31" s="28"/>
      <c r="E31" s="156">
        <v>54.4</v>
      </c>
      <c r="F31" s="140"/>
      <c r="G31" s="165" t="s">
        <v>571</v>
      </c>
      <c r="H31" s="140"/>
      <c r="I31" s="165" t="s">
        <v>571</v>
      </c>
      <c r="J31" s="186"/>
      <c r="K31" s="169">
        <v>1.68</v>
      </c>
      <c r="L31" s="140"/>
      <c r="M31" s="176">
        <v>0.95</v>
      </c>
      <c r="N31" s="140"/>
      <c r="O31" s="176">
        <v>0.68</v>
      </c>
      <c r="P31" s="186"/>
      <c r="Q31" s="101" t="s">
        <v>577</v>
      </c>
      <c r="R31" s="102" t="s">
        <v>577</v>
      </c>
      <c r="S31" s="102" t="s">
        <v>577</v>
      </c>
    </row>
    <row r="32" spans="1:19" ht="12.75" customHeight="1" thickBot="1" x14ac:dyDescent="0.45">
      <c r="A32" s="220" t="s">
        <v>91</v>
      </c>
      <c r="B32" s="553"/>
      <c r="C32" s="553"/>
      <c r="D32" s="216"/>
      <c r="E32" s="177">
        <v>33.755830746000001</v>
      </c>
      <c r="F32" s="151"/>
      <c r="G32" s="182">
        <v>14.814060648</v>
      </c>
      <c r="H32" s="151"/>
      <c r="I32" s="182">
        <v>11.990777842</v>
      </c>
      <c r="J32" s="187"/>
      <c r="K32" s="221">
        <v>5.8514966487000004</v>
      </c>
      <c r="L32" s="151"/>
      <c r="M32" s="222">
        <v>4.7797862466999996</v>
      </c>
      <c r="N32" s="151"/>
      <c r="O32" s="222">
        <v>4.375995649</v>
      </c>
      <c r="P32" s="187"/>
      <c r="Q32" s="223" t="s">
        <v>577</v>
      </c>
      <c r="R32" s="224" t="s">
        <v>577</v>
      </c>
      <c r="S32" s="224" t="s">
        <v>577</v>
      </c>
    </row>
    <row r="33" spans="1:19" s="1" customFormat="1" x14ac:dyDescent="0.4">
      <c r="A33" s="6"/>
      <c r="B33" s="7"/>
      <c r="C33" s="7"/>
      <c r="D33" s="6"/>
      <c r="E33" s="158"/>
      <c r="F33" s="134"/>
      <c r="G33" s="158"/>
      <c r="H33" s="134"/>
      <c r="I33" s="158"/>
      <c r="J33" s="134"/>
      <c r="K33" s="170">
        <v>0.66842000000000001</v>
      </c>
      <c r="L33" s="142"/>
      <c r="M33" s="170">
        <v>0.62283999999999995</v>
      </c>
      <c r="N33" s="142"/>
      <c r="O33" s="170">
        <v>0.44897999999999999</v>
      </c>
      <c r="P33" s="142"/>
      <c r="Q33" s="10"/>
      <c r="R33" s="10"/>
      <c r="S33" s="10"/>
    </row>
    <row r="34" spans="1:19" s="1" customFormat="1" x14ac:dyDescent="0.4">
      <c r="A34" s="9"/>
      <c r="B34" s="7"/>
      <c r="C34" s="7"/>
      <c r="D34" s="6"/>
      <c r="E34" s="61"/>
      <c r="F34" s="64"/>
      <c r="G34" s="61"/>
      <c r="H34" s="64"/>
      <c r="I34" s="61"/>
      <c r="J34" s="64"/>
      <c r="K34" s="171"/>
      <c r="L34" s="65"/>
      <c r="M34" s="171"/>
      <c r="N34" s="65"/>
      <c r="O34" s="171"/>
      <c r="P34" s="65"/>
      <c r="Q34" s="3"/>
      <c r="R34" s="3"/>
      <c r="S34" s="3"/>
    </row>
    <row r="35" spans="1:19" s="1" customFormat="1" x14ac:dyDescent="0.4">
      <c r="A35" s="9"/>
      <c r="B35" s="7"/>
      <c r="C35" s="7"/>
      <c r="D35" s="6"/>
      <c r="E35" s="61"/>
      <c r="F35" s="64"/>
      <c r="G35" s="61"/>
      <c r="H35" s="64"/>
      <c r="I35" s="61"/>
      <c r="J35" s="64"/>
      <c r="K35" s="171"/>
      <c r="L35" s="65"/>
      <c r="M35" s="171"/>
      <c r="N35" s="65"/>
      <c r="O35" s="171"/>
      <c r="P35" s="65"/>
      <c r="Q35" s="3"/>
      <c r="R35" s="3"/>
      <c r="S35" s="3"/>
    </row>
    <row r="36" spans="1:19" s="1" customFormat="1" x14ac:dyDescent="0.4">
      <c r="A36" s="9"/>
      <c r="B36" s="7"/>
      <c r="C36" s="7"/>
      <c r="D36" s="6"/>
      <c r="E36" s="61"/>
      <c r="F36" s="64"/>
      <c r="G36" s="61"/>
      <c r="H36" s="64"/>
      <c r="I36" s="61"/>
      <c r="J36" s="64"/>
      <c r="K36" s="171"/>
      <c r="L36" s="65"/>
      <c r="M36" s="171"/>
      <c r="N36" s="65"/>
      <c r="O36" s="171"/>
      <c r="P36" s="65"/>
      <c r="Q36" s="3"/>
      <c r="R36" s="3"/>
      <c r="S36" s="3"/>
    </row>
    <row r="37" spans="1:19" s="1" customFormat="1" x14ac:dyDescent="0.4">
      <c r="A37" s="9"/>
      <c r="B37" s="7"/>
      <c r="C37" s="7"/>
      <c r="D37" s="6"/>
      <c r="E37" s="61"/>
      <c r="F37" s="64"/>
      <c r="G37" s="61"/>
      <c r="H37" s="64"/>
      <c r="I37" s="61"/>
      <c r="J37" s="64"/>
      <c r="K37" s="171"/>
      <c r="L37" s="65"/>
      <c r="M37" s="171"/>
      <c r="N37" s="65"/>
      <c r="O37" s="171"/>
      <c r="P37" s="65"/>
      <c r="Q37" s="3"/>
      <c r="R37" s="3"/>
      <c r="S37" s="3"/>
    </row>
    <row r="38" spans="1:19" s="1" customFormat="1" x14ac:dyDescent="0.4">
      <c r="A38" s="9"/>
      <c r="B38" s="7"/>
      <c r="C38" s="7"/>
      <c r="D38" s="6"/>
      <c r="E38" s="61"/>
      <c r="F38" s="64"/>
      <c r="G38" s="61"/>
      <c r="H38" s="64"/>
      <c r="I38" s="61"/>
      <c r="J38" s="64"/>
      <c r="K38" s="171"/>
      <c r="L38" s="65"/>
      <c r="M38" s="171"/>
      <c r="N38" s="65"/>
      <c r="O38" s="171"/>
      <c r="P38" s="65"/>
      <c r="Q38" s="3"/>
      <c r="R38" s="3"/>
      <c r="S38" s="3"/>
    </row>
    <row r="39" spans="1:19" s="1" customFormat="1" x14ac:dyDescent="0.4">
      <c r="A39" s="9"/>
      <c r="B39" s="7"/>
      <c r="C39" s="7"/>
      <c r="D39" s="6"/>
      <c r="E39" s="61"/>
      <c r="F39" s="64"/>
      <c r="G39" s="61"/>
      <c r="H39" s="64"/>
      <c r="I39" s="61"/>
      <c r="J39" s="64"/>
      <c r="K39" s="171"/>
      <c r="L39" s="65"/>
      <c r="M39" s="171"/>
      <c r="N39" s="65"/>
      <c r="O39" s="171"/>
      <c r="P39" s="65"/>
      <c r="Q39" s="3"/>
      <c r="R39" s="3"/>
      <c r="S39" s="3"/>
    </row>
    <row r="40" spans="1:19" s="1" customFormat="1" x14ac:dyDescent="0.4">
      <c r="A40" s="9"/>
      <c r="B40" s="7"/>
      <c r="C40" s="7"/>
      <c r="D40" s="6"/>
      <c r="E40" s="61"/>
      <c r="F40" s="64"/>
      <c r="G40" s="61"/>
      <c r="H40" s="64"/>
      <c r="I40" s="61"/>
      <c r="J40" s="64"/>
      <c r="K40" s="171"/>
      <c r="L40" s="65"/>
      <c r="M40" s="171"/>
      <c r="N40" s="65"/>
      <c r="O40" s="171"/>
      <c r="P40" s="65"/>
      <c r="Q40" s="3"/>
      <c r="R40" s="3"/>
      <c r="S40" s="3"/>
    </row>
    <row r="41" spans="1:19" s="1" customFormat="1" x14ac:dyDescent="0.4">
      <c r="A41" s="8"/>
      <c r="B41" s="7"/>
      <c r="C41" s="7"/>
      <c r="D41" s="6"/>
      <c r="E41" s="159"/>
      <c r="F41" s="135"/>
      <c r="G41" s="159"/>
      <c r="H41" s="135"/>
      <c r="I41" s="159"/>
      <c r="J41" s="135"/>
      <c r="K41" s="172"/>
      <c r="L41" s="143"/>
      <c r="M41" s="172"/>
      <c r="N41" s="143"/>
      <c r="O41" s="172"/>
      <c r="P41" s="143"/>
      <c r="Q41" s="3"/>
      <c r="R41" s="3"/>
      <c r="S41" s="3"/>
    </row>
    <row r="42" spans="1:19" x14ac:dyDescent="0.4">
      <c r="A42" s="9"/>
      <c r="B42" s="7"/>
      <c r="C42" s="7"/>
      <c r="D42" s="6"/>
      <c r="E42" s="61"/>
      <c r="F42" s="64"/>
      <c r="G42" s="61"/>
      <c r="H42" s="64"/>
      <c r="I42" s="61"/>
      <c r="J42" s="64"/>
      <c r="Q42" s="3"/>
      <c r="R42" s="3"/>
      <c r="S42" s="3"/>
    </row>
    <row r="43" spans="1:19" ht="15" x14ac:dyDescent="0.4">
      <c r="A43" s="4"/>
      <c r="B43" s="7"/>
      <c r="C43" s="7"/>
      <c r="D43" s="6"/>
      <c r="E43" s="160"/>
      <c r="F43" s="136"/>
      <c r="G43" s="160"/>
      <c r="H43" s="136"/>
      <c r="I43" s="160"/>
      <c r="J43" s="136"/>
      <c r="K43" s="173"/>
      <c r="L43" s="144"/>
      <c r="M43" s="173"/>
      <c r="N43" s="144"/>
      <c r="O43" s="173"/>
      <c r="P43" s="144"/>
    </row>
    <row r="44" spans="1:19" x14ac:dyDescent="0.4">
      <c r="B44" s="71"/>
      <c r="C44" s="71"/>
      <c r="D44" s="19"/>
    </row>
  </sheetData>
  <sortState xmlns:xlrd2="http://schemas.microsoft.com/office/spreadsheetml/2017/richdata2" ref="A5:S28">
    <sortCondition descending="1" ref="E5:E28"/>
  </sortState>
  <mergeCells count="10">
    <mergeCell ref="E2:J2"/>
    <mergeCell ref="K2:P2"/>
    <mergeCell ref="Q2:S2"/>
    <mergeCell ref="A1:S1"/>
    <mergeCell ref="E3:F3"/>
    <mergeCell ref="G3:H3"/>
    <mergeCell ref="I3:J3"/>
    <mergeCell ref="K3:L3"/>
    <mergeCell ref="M3:N3"/>
    <mergeCell ref="O3:P3"/>
  </mergeCells>
  <conditionalFormatting sqref="F5:F28">
    <cfRule type="containsText" priority="15" stopIfTrue="1" operator="containsText" text="AA">
      <formula>NOT(ISERROR(SEARCH("AA",F5)))</formula>
    </cfRule>
    <cfRule type="containsText" dxfId="174" priority="16" stopIfTrue="1" operator="containsText" text="A">
      <formula>NOT(ISERROR(SEARCH("A",F5)))</formula>
    </cfRule>
  </conditionalFormatting>
  <conditionalFormatting sqref="H5:H28">
    <cfRule type="containsText" priority="13" stopIfTrue="1" operator="containsText" text="AA">
      <formula>NOT(ISERROR(SEARCH("AA",H5)))</formula>
    </cfRule>
    <cfRule type="containsText" dxfId="173" priority="14" stopIfTrue="1" operator="containsText" text="A">
      <formula>NOT(ISERROR(SEARCH("A",H5)))</formula>
    </cfRule>
  </conditionalFormatting>
  <conditionalFormatting sqref="J5:J28">
    <cfRule type="containsText" priority="11" stopIfTrue="1" operator="containsText" text="AA">
      <formula>NOT(ISERROR(SEARCH("AA",J5)))</formula>
    </cfRule>
    <cfRule type="containsText" dxfId="172" priority="12" stopIfTrue="1" operator="containsText" text="A">
      <formula>NOT(ISERROR(SEARCH("A",J5)))</formula>
    </cfRule>
  </conditionalFormatting>
  <conditionalFormatting sqref="L5:L28">
    <cfRule type="containsText" priority="9" stopIfTrue="1" operator="containsText" text="AA">
      <formula>NOT(ISERROR(SEARCH("AA",L5)))</formula>
    </cfRule>
    <cfRule type="containsText" dxfId="171" priority="10" stopIfTrue="1" operator="containsText" text="A">
      <formula>NOT(ISERROR(SEARCH("A",L5)))</formula>
    </cfRule>
  </conditionalFormatting>
  <conditionalFormatting sqref="N5:N28">
    <cfRule type="containsText" priority="7" stopIfTrue="1" operator="containsText" text="AA">
      <formula>NOT(ISERROR(SEARCH("AA",N5)))</formula>
    </cfRule>
    <cfRule type="containsText" dxfId="170" priority="8" stopIfTrue="1" operator="containsText" text="A">
      <formula>NOT(ISERROR(SEARCH("A",N5)))</formula>
    </cfRule>
  </conditionalFormatting>
  <conditionalFormatting sqref="P5:P28">
    <cfRule type="containsText" priority="5" stopIfTrue="1" operator="containsText" text="AA">
      <formula>NOT(ISERROR(SEARCH("AA",P5)))</formula>
    </cfRule>
    <cfRule type="containsText" dxfId="169" priority="6" stopIfTrue="1" operator="containsText" text="A">
      <formula>NOT(ISERROR(SEARCH("A",P5)))</formula>
    </cfRule>
  </conditionalFormatting>
  <conditionalFormatting sqref="E5:P28">
    <cfRule type="expression" dxfId="168" priority="1125">
      <formula>MOD(ROW(),2)=0</formula>
    </cfRule>
  </conditionalFormatting>
  <conditionalFormatting sqref="Q5:S28">
    <cfRule type="aboveAverage" dxfId="167" priority="4" stopIfTrue="1"/>
  </conditionalFormatting>
  <conditionalFormatting sqref="Q5:S28">
    <cfRule type="expression" dxfId="166" priority="1124">
      <formula>MOD(ROW(),2)=0</formula>
    </cfRule>
  </conditionalFormatting>
  <conditionalFormatting sqref="D5:D28">
    <cfRule type="expression" dxfId="165" priority="2">
      <formula>MOD(ROW(),2)=0</formula>
    </cfRule>
  </conditionalFormatting>
  <conditionalFormatting sqref="A5:C28">
    <cfRule type="expression" dxfId="164" priority="1">
      <formula>MOD(ROW(),2)=0</formula>
    </cfRule>
  </conditionalFormatting>
  <conditionalFormatting sqref="K5:K28">
    <cfRule type="aboveAverage" dxfId="163" priority="17" stopIfTrue="1"/>
  </conditionalFormatting>
  <conditionalFormatting sqref="M5:M28">
    <cfRule type="aboveAverage" dxfId="162" priority="24" stopIfTrue="1"/>
  </conditionalFormatting>
  <conditionalFormatting sqref="O5:O28">
    <cfRule type="aboveAverage" dxfId="161" priority="1120" stopIfTrue="1"/>
  </conditionalFormatting>
  <conditionalFormatting sqref="E5:E28">
    <cfRule type="aboveAverage" dxfId="160" priority="1121" stopIfTrue="1"/>
  </conditionalFormatting>
  <conditionalFormatting sqref="G5:G28">
    <cfRule type="aboveAverage" dxfId="159" priority="1122" stopIfTrue="1"/>
  </conditionalFormatting>
  <conditionalFormatting sqref="I5:I28">
    <cfRule type="aboveAverage" dxfId="158" priority="1123" stopIfTrue="1"/>
  </conditionalFormatting>
  <pageMargins left="0.5" right="0.5" top="0.5" bottom="0.5" header="0.3" footer="0.3"/>
  <pageSetup paperSize="5" orientation="landscape"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6" tint="0.59999389629810485"/>
    <pageSetUpPr fitToPage="1"/>
  </sheetPr>
  <dimension ref="A1:S34"/>
  <sheetViews>
    <sheetView zoomScaleNormal="100" workbookViewId="0">
      <pane ySplit="4" topLeftCell="A5" activePane="bottomLeft" state="frozen"/>
      <selection activeCell="W24" sqref="W24"/>
      <selection pane="bottomLeft" activeCell="A19" sqref="A5:XFD19"/>
    </sheetView>
  </sheetViews>
  <sheetFormatPr defaultRowHeight="13.15" x14ac:dyDescent="0.4"/>
  <cols>
    <col min="1" max="1" width="25.59765625" customWidth="1"/>
    <col min="2" max="3" width="10.59765625" style="65" customWidth="1"/>
    <col min="4" max="4" width="9.796875" style="1" hidden="1" customWidth="1"/>
    <col min="5" max="5" width="5.19921875" style="161" customWidth="1"/>
    <col min="6" max="6" width="5.19921875" style="11" customWidth="1"/>
    <col min="7" max="7" width="5.19921875" style="161" customWidth="1"/>
    <col min="8" max="8" width="5.19921875" style="11" customWidth="1"/>
    <col min="9" max="9" width="5.19921875" style="161" customWidth="1"/>
    <col min="10" max="10" width="5.19921875" style="11" customWidth="1"/>
    <col min="11" max="11" width="5.19921875" style="171" customWidth="1"/>
    <col min="12" max="12" width="5.19921875" style="65" customWidth="1"/>
    <col min="13" max="13" width="5.19921875" style="171" customWidth="1"/>
    <col min="14" max="14" width="5.19921875" style="65" customWidth="1"/>
    <col min="15" max="15" width="5.19921875" style="171" customWidth="1"/>
    <col min="16" max="16" width="5.19921875" style="65" customWidth="1"/>
    <col min="17" max="19" width="5.19921875" style="2" customWidth="1"/>
  </cols>
  <sheetData>
    <row r="1" spans="1:19" ht="45" customHeight="1" thickBot="1" x14ac:dyDescent="0.45">
      <c r="A1" s="709" t="s">
        <v>564</v>
      </c>
      <c r="B1" s="709"/>
      <c r="C1" s="709"/>
      <c r="D1" s="709"/>
      <c r="E1" s="709"/>
      <c r="F1" s="709"/>
      <c r="G1" s="709"/>
      <c r="H1" s="709"/>
      <c r="I1" s="709"/>
      <c r="J1" s="709"/>
      <c r="K1" s="709"/>
      <c r="L1" s="709"/>
      <c r="M1" s="709"/>
      <c r="N1" s="709"/>
      <c r="O1" s="709"/>
      <c r="P1" s="709"/>
      <c r="Q1" s="709"/>
      <c r="R1" s="709"/>
      <c r="S1" s="709"/>
    </row>
    <row r="2" spans="1:19" ht="40.049999999999997" customHeight="1" x14ac:dyDescent="0.4">
      <c r="A2" s="30" t="s">
        <v>630</v>
      </c>
      <c r="B2" s="532" t="s">
        <v>626</v>
      </c>
      <c r="C2" s="532" t="s">
        <v>627</v>
      </c>
      <c r="D2" s="29"/>
      <c r="E2" s="712" t="s">
        <v>62</v>
      </c>
      <c r="F2" s="713"/>
      <c r="G2" s="713"/>
      <c r="H2" s="713"/>
      <c r="I2" s="713"/>
      <c r="J2" s="714"/>
      <c r="K2" s="712" t="s">
        <v>63</v>
      </c>
      <c r="L2" s="713"/>
      <c r="M2" s="713"/>
      <c r="N2" s="713"/>
      <c r="O2" s="713"/>
      <c r="P2" s="714"/>
      <c r="Q2" s="710" t="s">
        <v>97</v>
      </c>
      <c r="R2" s="711"/>
      <c r="S2" s="711"/>
    </row>
    <row r="3" spans="1:19" ht="20.2" customHeight="1" x14ac:dyDescent="0.4">
      <c r="A3" s="82"/>
      <c r="B3" s="539"/>
      <c r="C3" s="539"/>
      <c r="D3" s="81"/>
      <c r="E3" s="718" t="s">
        <v>94</v>
      </c>
      <c r="F3" s="716"/>
      <c r="G3" s="716" t="s">
        <v>95</v>
      </c>
      <c r="H3" s="716"/>
      <c r="I3" s="716" t="s">
        <v>96</v>
      </c>
      <c r="J3" s="717"/>
      <c r="K3" s="716" t="s">
        <v>94</v>
      </c>
      <c r="L3" s="716"/>
      <c r="M3" s="716" t="s">
        <v>95</v>
      </c>
      <c r="N3" s="716"/>
      <c r="O3" s="716" t="s">
        <v>96</v>
      </c>
      <c r="P3" s="716"/>
      <c r="Q3" s="95" t="s">
        <v>94</v>
      </c>
      <c r="R3" s="88" t="s">
        <v>95</v>
      </c>
      <c r="S3" s="88" t="s">
        <v>96</v>
      </c>
    </row>
    <row r="4" spans="1:19" ht="40.049999999999997" hidden="1" customHeight="1" x14ac:dyDescent="0.4">
      <c r="A4" s="82" t="s">
        <v>51</v>
      </c>
      <c r="B4" s="539" t="s">
        <v>92</v>
      </c>
      <c r="C4" s="539" t="s">
        <v>93</v>
      </c>
      <c r="D4" s="81"/>
      <c r="E4" s="194" t="s">
        <v>105</v>
      </c>
      <c r="F4" s="197" t="s">
        <v>108</v>
      </c>
      <c r="G4" s="193" t="s">
        <v>106</v>
      </c>
      <c r="H4" s="197" t="s">
        <v>109</v>
      </c>
      <c r="I4" s="193" t="s">
        <v>107</v>
      </c>
      <c r="J4" s="201" t="s">
        <v>110</v>
      </c>
      <c r="K4" s="193" t="s">
        <v>178</v>
      </c>
      <c r="L4" s="197" t="s">
        <v>179</v>
      </c>
      <c r="M4" s="193" t="s">
        <v>180</v>
      </c>
      <c r="N4" s="197" t="s">
        <v>181</v>
      </c>
      <c r="O4" s="193" t="s">
        <v>182</v>
      </c>
      <c r="P4" s="197" t="s">
        <v>183</v>
      </c>
      <c r="Q4" s="95" t="s">
        <v>123</v>
      </c>
      <c r="R4" s="88" t="s">
        <v>124</v>
      </c>
      <c r="S4" s="88" t="s">
        <v>125</v>
      </c>
    </row>
    <row r="5" spans="1:19" ht="12.75" x14ac:dyDescent="0.35">
      <c r="A5" s="83" t="str">
        <f t="shared" ref="A5:A19" si="0">VLOOKUP(D5,VL_2020,2,FALSE)</f>
        <v xml:space="preserve">Dekalb DKC69-99* </v>
      </c>
      <c r="B5" s="527" t="str">
        <f t="shared" ref="B5:B19" si="1">VLOOKUP(D5,VL_2020,3,FALSE)</f>
        <v>RR</v>
      </c>
      <c r="C5" s="527" t="str">
        <f t="shared" ref="C5:C19" si="2">VLOOKUP(D5,VL_2020,4,FALSE)</f>
        <v>TRE</v>
      </c>
      <c r="D5" s="514" t="s">
        <v>320</v>
      </c>
      <c r="E5" s="273">
        <v>117.88</v>
      </c>
      <c r="F5" s="274" t="s">
        <v>103</v>
      </c>
      <c r="G5" s="275">
        <v>188.12</v>
      </c>
      <c r="H5" s="274" t="s">
        <v>103</v>
      </c>
      <c r="I5" s="275"/>
      <c r="J5" s="274"/>
      <c r="K5" s="296">
        <v>16.1967</v>
      </c>
      <c r="L5" s="274" t="s">
        <v>103</v>
      </c>
      <c r="M5" s="299">
        <v>17.068300000000001</v>
      </c>
      <c r="N5" s="274" t="s">
        <v>103</v>
      </c>
      <c r="O5" s="299"/>
      <c r="P5" s="274"/>
      <c r="Q5" s="276">
        <v>0</v>
      </c>
      <c r="R5" s="277">
        <v>0</v>
      </c>
      <c r="S5" s="277"/>
    </row>
    <row r="6" spans="1:19" ht="12.75" x14ac:dyDescent="0.35">
      <c r="A6" s="47" t="str">
        <f t="shared" si="0"/>
        <v>AgriGold A647-79 VT2Pro</v>
      </c>
      <c r="B6" s="529" t="str">
        <f t="shared" si="1"/>
        <v>RR</v>
      </c>
      <c r="C6" s="529" t="str">
        <f t="shared" si="2"/>
        <v>VT2P</v>
      </c>
      <c r="D6" s="280" t="s">
        <v>539</v>
      </c>
      <c r="E6" s="281">
        <v>114.12</v>
      </c>
      <c r="F6" s="282" t="s">
        <v>103</v>
      </c>
      <c r="G6" s="283"/>
      <c r="H6" s="282"/>
      <c r="I6" s="283"/>
      <c r="J6" s="282"/>
      <c r="K6" s="298">
        <v>16.72</v>
      </c>
      <c r="L6" s="282" t="s">
        <v>103</v>
      </c>
      <c r="M6" s="301"/>
      <c r="N6" s="282"/>
      <c r="O6" s="301"/>
      <c r="P6" s="282"/>
      <c r="Q6" s="285">
        <v>0</v>
      </c>
      <c r="R6" s="286"/>
      <c r="S6" s="286"/>
    </row>
    <row r="7" spans="1:19" ht="12.75" x14ac:dyDescent="0.35">
      <c r="A7" s="513" t="str">
        <f t="shared" si="0"/>
        <v>Revere 1707 VT2P**</v>
      </c>
      <c r="B7" s="528" t="str">
        <f t="shared" si="1"/>
        <v>RR</v>
      </c>
      <c r="C7" s="528" t="str">
        <f t="shared" si="2"/>
        <v>VT2P</v>
      </c>
      <c r="D7" s="48" t="s">
        <v>222</v>
      </c>
      <c r="E7" s="281">
        <v>100.61</v>
      </c>
      <c r="F7" s="282" t="s">
        <v>103</v>
      </c>
      <c r="G7" s="283">
        <v>175.02</v>
      </c>
      <c r="H7" s="282" t="s">
        <v>103</v>
      </c>
      <c r="I7" s="283">
        <v>199.33</v>
      </c>
      <c r="J7" s="282" t="s">
        <v>103</v>
      </c>
      <c r="K7" s="298">
        <v>17.1433</v>
      </c>
      <c r="L7" s="282" t="s">
        <v>103</v>
      </c>
      <c r="M7" s="301">
        <v>17.280200000000001</v>
      </c>
      <c r="N7" s="282" t="s">
        <v>103</v>
      </c>
      <c r="O7" s="301">
        <v>16.6751</v>
      </c>
      <c r="P7" s="282" t="s">
        <v>103</v>
      </c>
      <c r="Q7" s="285">
        <v>0</v>
      </c>
      <c r="R7" s="286">
        <v>0</v>
      </c>
      <c r="S7" s="286">
        <v>0</v>
      </c>
    </row>
    <row r="8" spans="1:19" ht="12.75" x14ac:dyDescent="0.35">
      <c r="A8" s="513" t="str">
        <f t="shared" si="0"/>
        <v xml:space="preserve">Dekalb DKC67-44****** </v>
      </c>
      <c r="B8" s="528" t="str">
        <f t="shared" si="1"/>
        <v>RR</v>
      </c>
      <c r="C8" s="528" t="str">
        <f t="shared" si="2"/>
        <v>VT2P</v>
      </c>
      <c r="D8" s="511" t="s">
        <v>214</v>
      </c>
      <c r="E8" s="125">
        <v>99.926100000000005</v>
      </c>
      <c r="F8" s="572" t="s">
        <v>103</v>
      </c>
      <c r="G8" s="574">
        <v>183.72</v>
      </c>
      <c r="H8" s="572" t="s">
        <v>103</v>
      </c>
      <c r="I8" s="574">
        <v>208.51</v>
      </c>
      <c r="J8" s="572" t="s">
        <v>103</v>
      </c>
      <c r="K8" s="302">
        <v>17.583300000000001</v>
      </c>
      <c r="L8" s="572" t="s">
        <v>103</v>
      </c>
      <c r="M8" s="587">
        <v>17.149999999999999</v>
      </c>
      <c r="N8" s="572" t="s">
        <v>103</v>
      </c>
      <c r="O8" s="587">
        <v>16.7578</v>
      </c>
      <c r="P8" s="572" t="s">
        <v>103</v>
      </c>
      <c r="Q8" s="62">
        <v>0</v>
      </c>
      <c r="R8" s="595">
        <v>0</v>
      </c>
      <c r="S8" s="595">
        <v>0</v>
      </c>
    </row>
    <row r="9" spans="1:19" ht="12.75" x14ac:dyDescent="0.35">
      <c r="A9" s="280" t="str">
        <f t="shared" si="0"/>
        <v>AgriGold A650-21 VT2Pro</v>
      </c>
      <c r="B9" s="530" t="str">
        <f t="shared" si="1"/>
        <v>RR</v>
      </c>
      <c r="C9" s="530" t="str">
        <f t="shared" si="2"/>
        <v>VT2P</v>
      </c>
      <c r="D9" s="48" t="s">
        <v>540</v>
      </c>
      <c r="E9" s="281">
        <v>98.083699999999993</v>
      </c>
      <c r="F9" s="282" t="s">
        <v>103</v>
      </c>
      <c r="G9" s="283"/>
      <c r="H9" s="282"/>
      <c r="I9" s="283"/>
      <c r="J9" s="282"/>
      <c r="K9" s="298">
        <v>16.600000000000001</v>
      </c>
      <c r="L9" s="282" t="s">
        <v>103</v>
      </c>
      <c r="M9" s="301"/>
      <c r="N9" s="282"/>
      <c r="O9" s="301"/>
      <c r="P9" s="282"/>
      <c r="Q9" s="285">
        <v>0</v>
      </c>
      <c r="R9" s="286"/>
      <c r="S9" s="286"/>
    </row>
    <row r="10" spans="1:19" ht="12.75" x14ac:dyDescent="0.35">
      <c r="A10" s="513" t="str">
        <f t="shared" si="0"/>
        <v>Progeny 9117 VT2P****</v>
      </c>
      <c r="B10" s="528" t="str">
        <f t="shared" si="1"/>
        <v>RR</v>
      </c>
      <c r="C10" s="528" t="str">
        <f t="shared" si="2"/>
        <v>VT2P</v>
      </c>
      <c r="D10" s="48" t="s">
        <v>227</v>
      </c>
      <c r="E10" s="125">
        <v>97.346400000000003</v>
      </c>
      <c r="F10" s="126" t="s">
        <v>103</v>
      </c>
      <c r="G10" s="128">
        <v>183.6</v>
      </c>
      <c r="H10" s="126" t="s">
        <v>103</v>
      </c>
      <c r="I10" s="128">
        <v>207.32</v>
      </c>
      <c r="J10" s="126" t="s">
        <v>103</v>
      </c>
      <c r="K10" s="302">
        <v>17.153300000000002</v>
      </c>
      <c r="L10" s="126" t="s">
        <v>103</v>
      </c>
      <c r="M10" s="307">
        <v>17.236699999999999</v>
      </c>
      <c r="N10" s="126" t="s">
        <v>103</v>
      </c>
      <c r="O10" s="307">
        <v>16.787800000000001</v>
      </c>
      <c r="P10" s="126" t="s">
        <v>103</v>
      </c>
      <c r="Q10" s="62">
        <v>0</v>
      </c>
      <c r="R10" s="46">
        <v>0</v>
      </c>
      <c r="S10" s="46">
        <v>0</v>
      </c>
    </row>
    <row r="11" spans="1:19" ht="12.75" x14ac:dyDescent="0.35">
      <c r="A11" s="47" t="str">
        <f t="shared" si="0"/>
        <v>Revere 1898 TC</v>
      </c>
      <c r="B11" s="529" t="str">
        <f t="shared" si="1"/>
        <v>RR</v>
      </c>
      <c r="C11" s="529" t="str">
        <f t="shared" si="2"/>
        <v>TRE</v>
      </c>
      <c r="D11" s="280" t="s">
        <v>220</v>
      </c>
      <c r="E11" s="281">
        <v>95.536799999999999</v>
      </c>
      <c r="F11" s="282" t="s">
        <v>103</v>
      </c>
      <c r="G11" s="283">
        <v>166.51</v>
      </c>
      <c r="H11" s="282" t="s">
        <v>103</v>
      </c>
      <c r="I11" s="283">
        <v>192.19</v>
      </c>
      <c r="J11" s="282" t="s">
        <v>103</v>
      </c>
      <c r="K11" s="298">
        <v>17.096699999999998</v>
      </c>
      <c r="L11" s="282" t="s">
        <v>103</v>
      </c>
      <c r="M11" s="301">
        <v>17.0717</v>
      </c>
      <c r="N11" s="282" t="s">
        <v>103</v>
      </c>
      <c r="O11" s="301">
        <v>16.6126</v>
      </c>
      <c r="P11" s="282" t="s">
        <v>103</v>
      </c>
      <c r="Q11" s="285">
        <v>0</v>
      </c>
      <c r="R11" s="286">
        <v>0</v>
      </c>
      <c r="S11" s="286">
        <v>0</v>
      </c>
    </row>
    <row r="12" spans="1:19" ht="12.75" x14ac:dyDescent="0.35">
      <c r="A12" s="280" t="str">
        <f t="shared" si="0"/>
        <v xml:space="preserve">Dyna-Gro D57TC29* </v>
      </c>
      <c r="B12" s="530" t="str">
        <f t="shared" si="1"/>
        <v>RR</v>
      </c>
      <c r="C12" s="530" t="str">
        <f t="shared" si="2"/>
        <v>TRE</v>
      </c>
      <c r="D12" s="48" t="s">
        <v>321</v>
      </c>
      <c r="E12" s="125">
        <v>94.865600000000001</v>
      </c>
      <c r="F12" s="126" t="s">
        <v>103</v>
      </c>
      <c r="G12" s="128">
        <v>178.07</v>
      </c>
      <c r="H12" s="126" t="s">
        <v>103</v>
      </c>
      <c r="I12" s="128"/>
      <c r="J12" s="126"/>
      <c r="K12" s="302">
        <v>17.12</v>
      </c>
      <c r="L12" s="126" t="s">
        <v>103</v>
      </c>
      <c r="M12" s="307">
        <v>17.1067</v>
      </c>
      <c r="N12" s="126" t="s">
        <v>103</v>
      </c>
      <c r="O12" s="307"/>
      <c r="P12" s="126"/>
      <c r="Q12" s="62">
        <v>0</v>
      </c>
      <c r="R12" s="46">
        <v>0</v>
      </c>
      <c r="S12" s="46"/>
    </row>
    <row r="13" spans="1:19" ht="12.75" x14ac:dyDescent="0.35">
      <c r="A13" s="47" t="str">
        <f t="shared" si="0"/>
        <v xml:space="preserve">Dyna-Gro D57VC53 </v>
      </c>
      <c r="B13" s="529" t="str">
        <f t="shared" si="1"/>
        <v>RR</v>
      </c>
      <c r="C13" s="529" t="str">
        <f t="shared" si="2"/>
        <v>VT2P</v>
      </c>
      <c r="D13" s="280" t="s">
        <v>544</v>
      </c>
      <c r="E13" s="281">
        <v>85.285200000000003</v>
      </c>
      <c r="F13" s="282" t="s">
        <v>103</v>
      </c>
      <c r="G13" s="283"/>
      <c r="H13" s="282"/>
      <c r="I13" s="283"/>
      <c r="J13" s="282"/>
      <c r="K13" s="298">
        <v>16.739999999999998</v>
      </c>
      <c r="L13" s="282" t="s">
        <v>103</v>
      </c>
      <c r="M13" s="301"/>
      <c r="N13" s="282"/>
      <c r="O13" s="301"/>
      <c r="P13" s="282"/>
      <c r="Q13" s="285">
        <v>0</v>
      </c>
      <c r="R13" s="286"/>
      <c r="S13" s="286"/>
    </row>
    <row r="14" spans="1:19" ht="12.75" x14ac:dyDescent="0.35">
      <c r="A14" s="280" t="str">
        <f t="shared" si="0"/>
        <v>LG Seeds 69C03 VT2P</v>
      </c>
      <c r="B14" s="530" t="str">
        <f t="shared" si="1"/>
        <v>RR</v>
      </c>
      <c r="C14" s="530" t="str">
        <f t="shared" si="2"/>
        <v>VT2P</v>
      </c>
      <c r="D14" s="280" t="s">
        <v>550</v>
      </c>
      <c r="E14" s="125">
        <v>76.034300000000002</v>
      </c>
      <c r="F14" s="126" t="s">
        <v>103</v>
      </c>
      <c r="G14" s="128"/>
      <c r="H14" s="126"/>
      <c r="I14" s="128"/>
      <c r="J14" s="126"/>
      <c r="K14" s="302">
        <v>16.986699999999999</v>
      </c>
      <c r="L14" s="126" t="s">
        <v>103</v>
      </c>
      <c r="M14" s="307"/>
      <c r="N14" s="126"/>
      <c r="O14" s="307"/>
      <c r="P14" s="126"/>
      <c r="Q14" s="62">
        <v>0</v>
      </c>
      <c r="R14" s="46"/>
      <c r="S14" s="46"/>
    </row>
    <row r="15" spans="1:19" ht="12.75" x14ac:dyDescent="0.35">
      <c r="A15" s="513" t="str">
        <f t="shared" si="0"/>
        <v xml:space="preserve">Dekalb DKC68-69**** </v>
      </c>
      <c r="B15" s="528" t="str">
        <f t="shared" si="1"/>
        <v>RR</v>
      </c>
      <c r="C15" s="528" t="str">
        <f t="shared" si="2"/>
        <v>VT2P</v>
      </c>
      <c r="D15" s="280" t="s">
        <v>215</v>
      </c>
      <c r="E15" s="281">
        <v>68.367699999999999</v>
      </c>
      <c r="F15" s="282" t="s">
        <v>103</v>
      </c>
      <c r="G15" s="283">
        <v>164.57</v>
      </c>
      <c r="H15" s="282" t="s">
        <v>103</v>
      </c>
      <c r="I15" s="283">
        <v>190.28</v>
      </c>
      <c r="J15" s="282" t="s">
        <v>103</v>
      </c>
      <c r="K15" s="298">
        <v>17.743300000000001</v>
      </c>
      <c r="L15" s="282" t="s">
        <v>103</v>
      </c>
      <c r="M15" s="301">
        <v>17.808299999999999</v>
      </c>
      <c r="N15" s="282" t="s">
        <v>103</v>
      </c>
      <c r="O15" s="301">
        <v>17.4422</v>
      </c>
      <c r="P15" s="282" t="s">
        <v>103</v>
      </c>
      <c r="Q15" s="285">
        <v>0</v>
      </c>
      <c r="R15" s="286">
        <v>0</v>
      </c>
      <c r="S15" s="286">
        <v>0</v>
      </c>
    </row>
    <row r="16" spans="1:19" ht="12.75" x14ac:dyDescent="0.35">
      <c r="A16" s="47" t="str">
        <f t="shared" si="0"/>
        <v>LG Seeds LG67C07 VT2Pro</v>
      </c>
      <c r="B16" s="529" t="str">
        <f t="shared" si="1"/>
        <v>RR</v>
      </c>
      <c r="C16" s="529" t="str">
        <f t="shared" si="2"/>
        <v>VT2P</v>
      </c>
      <c r="D16" s="280" t="s">
        <v>551</v>
      </c>
      <c r="E16" s="125">
        <v>64.662599999999998</v>
      </c>
      <c r="F16" s="126" t="s">
        <v>103</v>
      </c>
      <c r="G16" s="128"/>
      <c r="H16" s="126"/>
      <c r="I16" s="128"/>
      <c r="J16" s="126"/>
      <c r="K16" s="302">
        <v>18.576699999999999</v>
      </c>
      <c r="L16" s="126" t="s">
        <v>103</v>
      </c>
      <c r="M16" s="307"/>
      <c r="N16" s="126"/>
      <c r="O16" s="307"/>
      <c r="P16" s="126"/>
      <c r="Q16" s="62">
        <v>0</v>
      </c>
      <c r="R16" s="46"/>
      <c r="S16" s="46"/>
    </row>
    <row r="17" spans="1:19" ht="12.75" x14ac:dyDescent="0.35">
      <c r="A17" s="280" t="str">
        <f t="shared" si="0"/>
        <v>Progeny 2118 VT2P</v>
      </c>
      <c r="B17" s="530" t="str">
        <f t="shared" si="1"/>
        <v>RR</v>
      </c>
      <c r="C17" s="530" t="str">
        <f t="shared" si="2"/>
        <v>VT2P</v>
      </c>
      <c r="D17" s="280" t="s">
        <v>322</v>
      </c>
      <c r="E17" s="125">
        <v>61.765700000000002</v>
      </c>
      <c r="F17" s="126" t="s">
        <v>103</v>
      </c>
      <c r="G17" s="128">
        <v>150.74</v>
      </c>
      <c r="H17" s="126" t="s">
        <v>103</v>
      </c>
      <c r="I17" s="128"/>
      <c r="J17" s="126"/>
      <c r="K17" s="302">
        <v>17.363299999999999</v>
      </c>
      <c r="L17" s="126" t="s">
        <v>103</v>
      </c>
      <c r="M17" s="307">
        <v>17.743300000000001</v>
      </c>
      <c r="N17" s="126" t="s">
        <v>103</v>
      </c>
      <c r="O17" s="307"/>
      <c r="P17" s="126"/>
      <c r="Q17" s="62">
        <v>0</v>
      </c>
      <c r="R17" s="46">
        <v>0</v>
      </c>
      <c r="S17" s="46"/>
    </row>
    <row r="18" spans="1:19" ht="12.75" x14ac:dyDescent="0.35">
      <c r="A18" s="280" t="str">
        <f t="shared" si="0"/>
        <v>NK Seeds NK1838 3110</v>
      </c>
      <c r="B18" s="530" t="str">
        <f t="shared" si="1"/>
        <v>RR</v>
      </c>
      <c r="C18" s="530">
        <f t="shared" si="2"/>
        <v>3110</v>
      </c>
      <c r="D18" s="48" t="s">
        <v>552</v>
      </c>
      <c r="E18" s="281">
        <v>46.563000000000002</v>
      </c>
      <c r="F18" s="282" t="s">
        <v>103</v>
      </c>
      <c r="G18" s="283"/>
      <c r="H18" s="282"/>
      <c r="I18" s="283"/>
      <c r="J18" s="282"/>
      <c r="K18" s="298">
        <v>16.603300000000001</v>
      </c>
      <c r="L18" s="282" t="s">
        <v>103</v>
      </c>
      <c r="M18" s="301"/>
      <c r="N18" s="282"/>
      <c r="O18" s="301"/>
      <c r="P18" s="282"/>
      <c r="Q18" s="285">
        <v>0</v>
      </c>
      <c r="R18" s="286"/>
      <c r="S18" s="286"/>
    </row>
    <row r="19" spans="1:19" ht="12.75" x14ac:dyDescent="0.35">
      <c r="A19" s="280" t="str">
        <f t="shared" si="0"/>
        <v xml:space="preserve">Dekalb DKC67-94* </v>
      </c>
      <c r="B19" s="530" t="str">
        <f t="shared" si="1"/>
        <v>RR, LL </v>
      </c>
      <c r="C19" s="530" t="str">
        <f t="shared" si="2"/>
        <v>TRE</v>
      </c>
      <c r="D19" s="280" t="s">
        <v>319</v>
      </c>
      <c r="E19" s="125">
        <v>32.052599999999998</v>
      </c>
      <c r="F19" s="126" t="s">
        <v>103</v>
      </c>
      <c r="G19" s="128">
        <v>145.44</v>
      </c>
      <c r="H19" s="126" t="s">
        <v>103</v>
      </c>
      <c r="I19" s="128"/>
      <c r="J19" s="126"/>
      <c r="K19" s="302">
        <v>16.45</v>
      </c>
      <c r="L19" s="126" t="s">
        <v>103</v>
      </c>
      <c r="M19" s="307">
        <v>17.068300000000001</v>
      </c>
      <c r="N19" s="126" t="s">
        <v>103</v>
      </c>
      <c r="O19" s="307"/>
      <c r="P19" s="126"/>
      <c r="Q19" s="62">
        <v>0</v>
      </c>
      <c r="R19" s="46">
        <v>0</v>
      </c>
      <c r="S19" s="46"/>
    </row>
    <row r="20" spans="1:19" ht="12.75" customHeight="1" x14ac:dyDescent="0.4">
      <c r="A20" s="67" t="s">
        <v>16</v>
      </c>
      <c r="B20" s="67"/>
      <c r="C20" s="67"/>
      <c r="D20" s="66"/>
      <c r="E20" s="154">
        <v>83.539699999999996</v>
      </c>
      <c r="F20" s="138"/>
      <c r="G20" s="163">
        <v>170.64</v>
      </c>
      <c r="H20" s="138"/>
      <c r="I20" s="163">
        <v>199.52</v>
      </c>
      <c r="J20" s="184"/>
      <c r="K20" s="167">
        <v>17.0718</v>
      </c>
      <c r="L20" s="138"/>
      <c r="M20" s="174">
        <v>17.281500000000001</v>
      </c>
      <c r="N20" s="138"/>
      <c r="O20" s="174">
        <v>16.8551</v>
      </c>
      <c r="P20" s="184"/>
      <c r="Q20" s="106">
        <v>0</v>
      </c>
      <c r="R20" s="105">
        <v>0</v>
      </c>
      <c r="S20" s="105">
        <v>0</v>
      </c>
    </row>
    <row r="21" spans="1:19" ht="12.75" customHeight="1" x14ac:dyDescent="0.4">
      <c r="A21" s="49" t="s">
        <v>90</v>
      </c>
      <c r="B21" s="49"/>
      <c r="C21" s="49"/>
      <c r="D21" s="52"/>
      <c r="E21" s="155">
        <v>24.386700000000001</v>
      </c>
      <c r="F21" s="139"/>
      <c r="G21" s="164">
        <v>86.179400000000001</v>
      </c>
      <c r="H21" s="139"/>
      <c r="I21" s="164">
        <v>54.095999999999997</v>
      </c>
      <c r="J21" s="185"/>
      <c r="K21" s="168">
        <v>0.63239999999999996</v>
      </c>
      <c r="L21" s="139"/>
      <c r="M21" s="175">
        <v>0.40920000000000001</v>
      </c>
      <c r="N21" s="139"/>
      <c r="O21" s="175">
        <v>0.50270000000000004</v>
      </c>
      <c r="P21" s="185"/>
      <c r="Q21" s="104">
        <v>0</v>
      </c>
      <c r="R21" s="103">
        <v>0</v>
      </c>
      <c r="S21" s="103">
        <v>0</v>
      </c>
    </row>
    <row r="22" spans="1:19" ht="12.75" customHeight="1" x14ac:dyDescent="0.5">
      <c r="A22" s="50" t="s">
        <v>56</v>
      </c>
      <c r="B22" s="535"/>
      <c r="C22" s="535"/>
      <c r="D22" s="28"/>
      <c r="E22" s="156" t="s">
        <v>571</v>
      </c>
      <c r="F22" s="140"/>
      <c r="G22" s="165" t="s">
        <v>571</v>
      </c>
      <c r="H22" s="140"/>
      <c r="I22" s="165" t="s">
        <v>571</v>
      </c>
      <c r="J22" s="186"/>
      <c r="K22" s="169" t="s">
        <v>571</v>
      </c>
      <c r="L22" s="140"/>
      <c r="M22" s="176" t="s">
        <v>571</v>
      </c>
      <c r="N22" s="140"/>
      <c r="O22" s="176" t="s">
        <v>571</v>
      </c>
      <c r="P22" s="186"/>
      <c r="Q22" s="101" t="s">
        <v>577</v>
      </c>
      <c r="R22" s="102" t="s">
        <v>577</v>
      </c>
      <c r="S22" s="102" t="s">
        <v>577</v>
      </c>
    </row>
    <row r="23" spans="1:19" s="1" customFormat="1" ht="13.5" thickBot="1" x14ac:dyDescent="0.45">
      <c r="A23" s="220" t="s">
        <v>91</v>
      </c>
      <c r="B23" s="553"/>
      <c r="C23" s="553"/>
      <c r="D23" s="216"/>
      <c r="E23" s="177">
        <v>50.561658141000002</v>
      </c>
      <c r="F23" s="151"/>
      <c r="G23" s="182">
        <v>18.935902909999999</v>
      </c>
      <c r="H23" s="151"/>
      <c r="I23" s="182">
        <v>11.233537046</v>
      </c>
      <c r="J23" s="187"/>
      <c r="K23" s="221">
        <v>6.4166188721999999</v>
      </c>
      <c r="L23" s="151"/>
      <c r="M23" s="222">
        <v>5.3885657298999998</v>
      </c>
      <c r="N23" s="151"/>
      <c r="O23" s="222">
        <v>4.6624806082000001</v>
      </c>
      <c r="P23" s="187"/>
      <c r="Q23" s="223" t="s">
        <v>577</v>
      </c>
      <c r="R23" s="224" t="s">
        <v>577</v>
      </c>
      <c r="S23" s="224" t="s">
        <v>577</v>
      </c>
    </row>
    <row r="24" spans="1:19" s="1" customFormat="1" x14ac:dyDescent="0.4">
      <c r="A24" s="6"/>
      <c r="B24" s="7"/>
      <c r="C24" s="7"/>
      <c r="D24" s="6"/>
      <c r="E24" s="158"/>
      <c r="F24" s="134"/>
      <c r="G24" s="158"/>
      <c r="H24" s="134"/>
      <c r="I24" s="158"/>
      <c r="J24" s="134"/>
      <c r="K24" s="170">
        <v>0.66842000000000001</v>
      </c>
      <c r="L24" s="142"/>
      <c r="M24" s="170">
        <v>0.62283999999999995</v>
      </c>
      <c r="N24" s="142"/>
      <c r="O24" s="170">
        <v>0.44897999999999999</v>
      </c>
      <c r="P24" s="142"/>
      <c r="Q24" s="10"/>
      <c r="R24" s="10"/>
      <c r="S24" s="10"/>
    </row>
    <row r="25" spans="1:19" s="1" customFormat="1" x14ac:dyDescent="0.4">
      <c r="A25" s="9"/>
      <c r="B25" s="7"/>
      <c r="C25" s="7"/>
      <c r="D25" s="6"/>
      <c r="E25" s="61"/>
      <c r="F25" s="64"/>
      <c r="G25" s="61"/>
      <c r="H25" s="64"/>
      <c r="I25" s="61"/>
      <c r="J25" s="64"/>
      <c r="K25" s="171"/>
      <c r="L25" s="65"/>
      <c r="M25" s="171"/>
      <c r="N25" s="65"/>
      <c r="O25" s="171"/>
      <c r="P25" s="65"/>
      <c r="Q25" s="3"/>
      <c r="R25" s="3"/>
      <c r="S25" s="3"/>
    </row>
    <row r="26" spans="1:19" s="1" customFormat="1" x14ac:dyDescent="0.4">
      <c r="A26" s="9"/>
      <c r="B26" s="7"/>
      <c r="C26" s="7"/>
      <c r="D26" s="6"/>
      <c r="E26" s="61"/>
      <c r="F26" s="64"/>
      <c r="G26" s="61"/>
      <c r="H26" s="64"/>
      <c r="I26" s="61"/>
      <c r="J26" s="64"/>
      <c r="K26" s="171"/>
      <c r="L26" s="65"/>
      <c r="M26" s="171"/>
      <c r="N26" s="65"/>
      <c r="O26" s="171"/>
      <c r="P26" s="65"/>
      <c r="Q26" s="3"/>
      <c r="R26" s="3"/>
      <c r="S26" s="3"/>
    </row>
    <row r="27" spans="1:19" s="1" customFormat="1" x14ac:dyDescent="0.4">
      <c r="A27" s="9"/>
      <c r="B27" s="7"/>
      <c r="C27" s="7"/>
      <c r="D27" s="6"/>
      <c r="E27" s="61"/>
      <c r="F27" s="64"/>
      <c r="G27" s="61"/>
      <c r="H27" s="64"/>
      <c r="I27" s="61"/>
      <c r="J27" s="64"/>
      <c r="K27" s="171"/>
      <c r="L27" s="65"/>
      <c r="M27" s="171"/>
      <c r="N27" s="65"/>
      <c r="O27" s="171"/>
      <c r="P27" s="65"/>
      <c r="Q27" s="3"/>
      <c r="R27" s="3"/>
      <c r="S27" s="3"/>
    </row>
    <row r="28" spans="1:19" s="1" customFormat="1" x14ac:dyDescent="0.4">
      <c r="A28" s="9"/>
      <c r="B28" s="7"/>
      <c r="C28" s="7"/>
      <c r="D28" s="6"/>
      <c r="E28" s="61"/>
      <c r="F28" s="64"/>
      <c r="G28" s="61"/>
      <c r="H28" s="64"/>
      <c r="I28" s="61"/>
      <c r="J28" s="64"/>
      <c r="K28" s="171"/>
      <c r="L28" s="65"/>
      <c r="M28" s="171"/>
      <c r="N28" s="65"/>
      <c r="O28" s="171"/>
      <c r="P28" s="65"/>
      <c r="Q28" s="3"/>
      <c r="R28" s="3"/>
      <c r="S28" s="3"/>
    </row>
    <row r="29" spans="1:19" s="1" customFormat="1" x14ac:dyDescent="0.4">
      <c r="A29" s="9"/>
      <c r="B29" s="7"/>
      <c r="C29" s="7"/>
      <c r="D29" s="6"/>
      <c r="E29" s="61"/>
      <c r="F29" s="64"/>
      <c r="G29" s="61"/>
      <c r="H29" s="64"/>
      <c r="I29" s="61"/>
      <c r="J29" s="64"/>
      <c r="K29" s="171"/>
      <c r="L29" s="65"/>
      <c r="M29" s="171"/>
      <c r="N29" s="65"/>
      <c r="O29" s="171"/>
      <c r="P29" s="65"/>
      <c r="Q29" s="3"/>
      <c r="R29" s="3"/>
      <c r="S29" s="3"/>
    </row>
    <row r="30" spans="1:19" s="1" customFormat="1" x14ac:dyDescent="0.4">
      <c r="A30" s="9"/>
      <c r="B30" s="7"/>
      <c r="C30" s="7"/>
      <c r="D30" s="6"/>
      <c r="E30" s="61"/>
      <c r="F30" s="64"/>
      <c r="G30" s="61"/>
      <c r="H30" s="64"/>
      <c r="I30" s="61"/>
      <c r="J30" s="64"/>
      <c r="K30" s="171"/>
      <c r="L30" s="65"/>
      <c r="M30" s="171"/>
      <c r="N30" s="65"/>
      <c r="O30" s="171"/>
      <c r="P30" s="65"/>
      <c r="Q30" s="3"/>
      <c r="R30" s="3"/>
      <c r="S30" s="3"/>
    </row>
    <row r="31" spans="1:19" s="1" customFormat="1" x14ac:dyDescent="0.4">
      <c r="A31" s="8"/>
      <c r="B31" s="7"/>
      <c r="C31" s="7"/>
      <c r="D31" s="6"/>
      <c r="E31" s="159"/>
      <c r="F31" s="135"/>
      <c r="G31" s="159"/>
      <c r="H31" s="135"/>
      <c r="I31" s="159"/>
      <c r="J31" s="135"/>
      <c r="K31" s="172"/>
      <c r="L31" s="143"/>
      <c r="M31" s="172"/>
      <c r="N31" s="143"/>
      <c r="O31" s="172"/>
      <c r="P31" s="143"/>
      <c r="Q31" s="3"/>
      <c r="R31" s="3"/>
      <c r="S31" s="3"/>
    </row>
    <row r="32" spans="1:19" x14ac:dyDescent="0.4">
      <c r="A32" s="9"/>
      <c r="B32" s="7"/>
      <c r="C32" s="7"/>
      <c r="D32" s="6"/>
      <c r="E32" s="61"/>
      <c r="F32" s="64"/>
      <c r="G32" s="61"/>
      <c r="H32" s="64"/>
      <c r="I32" s="61"/>
      <c r="J32" s="64"/>
      <c r="Q32" s="3"/>
      <c r="R32" s="3"/>
      <c r="S32" s="3"/>
    </row>
    <row r="33" spans="1:16" ht="15" x14ac:dyDescent="0.4">
      <c r="A33" s="4"/>
      <c r="B33" s="7"/>
      <c r="C33" s="7"/>
      <c r="D33" s="6"/>
      <c r="E33" s="160"/>
      <c r="F33" s="136"/>
      <c r="G33" s="160"/>
      <c r="H33" s="136"/>
      <c r="I33" s="160"/>
      <c r="J33" s="136"/>
      <c r="K33" s="173"/>
      <c r="L33" s="144"/>
      <c r="M33" s="173"/>
      <c r="N33" s="144"/>
      <c r="O33" s="173"/>
      <c r="P33" s="144"/>
    </row>
    <row r="34" spans="1:16" x14ac:dyDescent="0.4">
      <c r="B34" s="71"/>
      <c r="C34" s="71"/>
      <c r="D34" s="19"/>
    </row>
  </sheetData>
  <sortState xmlns:xlrd2="http://schemas.microsoft.com/office/spreadsheetml/2017/richdata2" ref="A5:S19">
    <sortCondition descending="1" ref="E5:E19"/>
  </sortState>
  <mergeCells count="10">
    <mergeCell ref="A1:S1"/>
    <mergeCell ref="E2:J2"/>
    <mergeCell ref="K2:P2"/>
    <mergeCell ref="Q2:S2"/>
    <mergeCell ref="E3:F3"/>
    <mergeCell ref="G3:H3"/>
    <mergeCell ref="I3:J3"/>
    <mergeCell ref="K3:L3"/>
    <mergeCell ref="M3:N3"/>
    <mergeCell ref="O3:P3"/>
  </mergeCells>
  <conditionalFormatting sqref="K5:K19">
    <cfRule type="aboveAverage" dxfId="157" priority="17" stopIfTrue="1"/>
  </conditionalFormatting>
  <conditionalFormatting sqref="M5:M19">
    <cfRule type="aboveAverage" dxfId="156" priority="18" stopIfTrue="1"/>
  </conditionalFormatting>
  <conditionalFormatting sqref="O5:O19">
    <cfRule type="aboveAverage" dxfId="155" priority="19" stopIfTrue="1"/>
  </conditionalFormatting>
  <conditionalFormatting sqref="E5:E19">
    <cfRule type="aboveAverage" dxfId="154" priority="20" stopIfTrue="1"/>
  </conditionalFormatting>
  <conditionalFormatting sqref="G5:G19">
    <cfRule type="aboveAverage" dxfId="153" priority="21" stopIfTrue="1"/>
  </conditionalFormatting>
  <conditionalFormatting sqref="I5:I19">
    <cfRule type="aboveAverage" dxfId="152" priority="22" stopIfTrue="1"/>
  </conditionalFormatting>
  <conditionalFormatting sqref="F5:F19">
    <cfRule type="containsText" priority="15" stopIfTrue="1" operator="containsText" text="AA">
      <formula>NOT(ISERROR(SEARCH("AA",F5)))</formula>
    </cfRule>
    <cfRule type="containsText" dxfId="151" priority="16" stopIfTrue="1" operator="containsText" text="A">
      <formula>NOT(ISERROR(SEARCH("A",F5)))</formula>
    </cfRule>
  </conditionalFormatting>
  <conditionalFormatting sqref="H5:H19">
    <cfRule type="containsText" priority="13" stopIfTrue="1" operator="containsText" text="AA">
      <formula>NOT(ISERROR(SEARCH("AA",H5)))</formula>
    </cfRule>
    <cfRule type="containsText" dxfId="150" priority="14" stopIfTrue="1" operator="containsText" text="A">
      <formula>NOT(ISERROR(SEARCH("A",H5)))</formula>
    </cfRule>
  </conditionalFormatting>
  <conditionalFormatting sqref="J5:J19">
    <cfRule type="containsText" priority="11" stopIfTrue="1" operator="containsText" text="AA">
      <formula>NOT(ISERROR(SEARCH("AA",J5)))</formula>
    </cfRule>
    <cfRule type="containsText" dxfId="149" priority="12" stopIfTrue="1" operator="containsText" text="A">
      <formula>NOT(ISERROR(SEARCH("A",J5)))</formula>
    </cfRule>
  </conditionalFormatting>
  <conditionalFormatting sqref="L5:L19">
    <cfRule type="containsText" priority="9" stopIfTrue="1" operator="containsText" text="AA">
      <formula>NOT(ISERROR(SEARCH("AA",L5)))</formula>
    </cfRule>
    <cfRule type="containsText" dxfId="148" priority="10" stopIfTrue="1" operator="containsText" text="A">
      <formula>NOT(ISERROR(SEARCH("A",L5)))</formula>
    </cfRule>
  </conditionalFormatting>
  <conditionalFormatting sqref="N5:N19">
    <cfRule type="containsText" priority="7" stopIfTrue="1" operator="containsText" text="AA">
      <formula>NOT(ISERROR(SEARCH("AA",N5)))</formula>
    </cfRule>
    <cfRule type="containsText" dxfId="147" priority="8" stopIfTrue="1" operator="containsText" text="A">
      <formula>NOT(ISERROR(SEARCH("A",N5)))</formula>
    </cfRule>
  </conditionalFormatting>
  <conditionalFormatting sqref="P5:P19">
    <cfRule type="containsText" priority="5" stopIfTrue="1" operator="containsText" text="AA">
      <formula>NOT(ISERROR(SEARCH("AA",P5)))</formula>
    </cfRule>
    <cfRule type="containsText" dxfId="146" priority="6" stopIfTrue="1" operator="containsText" text="A">
      <formula>NOT(ISERROR(SEARCH("A",P5)))</formula>
    </cfRule>
  </conditionalFormatting>
  <conditionalFormatting sqref="E5:P19">
    <cfRule type="expression" dxfId="145" priority="23">
      <formula>MOD(ROW(),2)=0</formula>
    </cfRule>
  </conditionalFormatting>
  <conditionalFormatting sqref="Q5:S19">
    <cfRule type="aboveAverage" dxfId="144" priority="4" stopIfTrue="1"/>
  </conditionalFormatting>
  <conditionalFormatting sqref="Q5:S19">
    <cfRule type="expression" dxfId="143" priority="24">
      <formula>MOD(ROW(),2)=0</formula>
    </cfRule>
  </conditionalFormatting>
  <conditionalFormatting sqref="D5:D19">
    <cfRule type="expression" dxfId="142" priority="2">
      <formula>MOD(ROW(),2)=0</formula>
    </cfRule>
  </conditionalFormatting>
  <conditionalFormatting sqref="A5:C19">
    <cfRule type="expression" dxfId="141" priority="1">
      <formula>MOD(ROW(),2)=0</formula>
    </cfRule>
  </conditionalFormatting>
  <pageMargins left="0.5" right="0.5" top="0.5" bottom="0.5" header="0.3" footer="0.3"/>
  <pageSetup paperSize="5" orientation="landscape"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6" tint="0.59999389629810485"/>
    <pageSetUpPr fitToPage="1"/>
  </sheetPr>
  <dimension ref="A1:AK41"/>
  <sheetViews>
    <sheetView zoomScaleNormal="100" workbookViewId="0">
      <pane ySplit="4" topLeftCell="A5" activePane="bottomLeft" state="frozen"/>
      <selection activeCell="W24" sqref="W24"/>
      <selection pane="bottomLeft" activeCell="A25" sqref="A5:XFD25"/>
    </sheetView>
  </sheetViews>
  <sheetFormatPr defaultRowHeight="13.15" x14ac:dyDescent="0.4"/>
  <cols>
    <col min="1" max="1" width="25.59765625" customWidth="1"/>
    <col min="2" max="3" width="10.59765625" style="65" customWidth="1"/>
    <col min="4" max="4" width="9.796875" style="1" hidden="1" customWidth="1"/>
    <col min="5" max="5" width="5.19921875" style="161" customWidth="1"/>
    <col min="6" max="6" width="5.19921875" style="11" customWidth="1"/>
    <col min="7" max="7" width="5.19921875" style="161" customWidth="1"/>
    <col min="8" max="8" width="5.19921875" style="11" customWidth="1"/>
    <col min="9" max="9" width="5.19921875" style="161" customWidth="1"/>
    <col min="10" max="10" width="5.19921875" style="11" customWidth="1"/>
    <col min="11" max="11" width="5.19921875" style="171" customWidth="1"/>
    <col min="12" max="12" width="5.19921875" style="65" customWidth="1"/>
    <col min="13" max="13" width="5.19921875" style="171" customWidth="1"/>
    <col min="14" max="14" width="5.19921875" style="65" customWidth="1"/>
    <col min="15" max="15" width="5.19921875" style="171" customWidth="1"/>
    <col min="16" max="16" width="5.19921875" style="65" customWidth="1"/>
    <col min="17" max="17" width="5.19921875" style="171" customWidth="1"/>
    <col min="18" max="18" width="5.19921875" style="65" customWidth="1"/>
    <col min="19" max="19" width="5.19921875" style="171" customWidth="1"/>
    <col min="20" max="20" width="5.19921875" style="65" customWidth="1"/>
    <col min="21" max="21" width="5.19921875" style="171" customWidth="1"/>
    <col min="22" max="22" width="5.19921875" style="65" customWidth="1"/>
    <col min="23" max="23" width="5.19921875" style="183" customWidth="1"/>
    <col min="24" max="24" width="5.19921875" style="152" customWidth="1"/>
    <col min="25" max="25" width="5.19921875" style="183" customWidth="1"/>
    <col min="26" max="26" width="5.19921875" style="152" customWidth="1"/>
    <col min="27" max="27" width="5.19921875" style="183" customWidth="1"/>
    <col min="28" max="28" width="5.19921875" style="152" customWidth="1"/>
    <col min="29" max="31" width="5.19921875" style="2" customWidth="1"/>
    <col min="32" max="37" width="5.19921875" hidden="1" customWidth="1"/>
  </cols>
  <sheetData>
    <row r="1" spans="1:37" ht="45" customHeight="1" thickBot="1" x14ac:dyDescent="0.45">
      <c r="A1" s="733" t="s">
        <v>666</v>
      </c>
      <c r="B1" s="733"/>
      <c r="C1" s="733"/>
      <c r="D1" s="733"/>
      <c r="E1" s="733"/>
      <c r="F1" s="733"/>
      <c r="G1" s="733"/>
      <c r="H1" s="733"/>
      <c r="I1" s="733"/>
      <c r="J1" s="733"/>
      <c r="K1" s="733"/>
      <c r="L1" s="733"/>
      <c r="M1" s="733"/>
      <c r="N1" s="733"/>
      <c r="O1" s="733"/>
      <c r="P1" s="733"/>
      <c r="Q1" s="733"/>
      <c r="R1" s="733"/>
      <c r="S1" s="733"/>
      <c r="T1" s="733"/>
      <c r="U1" s="733"/>
      <c r="V1" s="733"/>
      <c r="W1" s="226"/>
      <c r="X1" s="226"/>
      <c r="Y1" s="226"/>
      <c r="Z1" s="226"/>
      <c r="AA1" s="226"/>
      <c r="AB1" s="226"/>
      <c r="AC1" s="226"/>
      <c r="AD1" s="226"/>
      <c r="AE1" s="226"/>
      <c r="AF1" s="226"/>
      <c r="AG1" s="226"/>
      <c r="AH1" s="226"/>
      <c r="AI1" s="226"/>
      <c r="AJ1" s="226"/>
      <c r="AK1" s="226"/>
    </row>
    <row r="2" spans="1:37" ht="40.049999999999997" customHeight="1" x14ac:dyDescent="0.4">
      <c r="A2" s="30" t="s">
        <v>630</v>
      </c>
      <c r="B2" s="532" t="s">
        <v>626</v>
      </c>
      <c r="C2" s="532" t="s">
        <v>627</v>
      </c>
      <c r="D2" s="29"/>
      <c r="E2" s="712" t="s">
        <v>62</v>
      </c>
      <c r="F2" s="713"/>
      <c r="G2" s="713"/>
      <c r="H2" s="713"/>
      <c r="I2" s="713"/>
      <c r="J2" s="714"/>
      <c r="K2" s="712" t="s">
        <v>63</v>
      </c>
      <c r="L2" s="713"/>
      <c r="M2" s="713"/>
      <c r="N2" s="713"/>
      <c r="O2" s="713"/>
      <c r="P2" s="714"/>
      <c r="Q2" s="712" t="s">
        <v>64</v>
      </c>
      <c r="R2" s="713"/>
      <c r="S2" s="713"/>
      <c r="T2" s="713"/>
      <c r="U2" s="713"/>
      <c r="V2" s="714"/>
      <c r="W2" s="712" t="s">
        <v>65</v>
      </c>
      <c r="X2" s="713"/>
      <c r="Y2" s="713"/>
      <c r="Z2" s="713"/>
      <c r="AA2" s="713"/>
      <c r="AB2" s="714"/>
      <c r="AC2" s="710" t="s">
        <v>97</v>
      </c>
      <c r="AD2" s="711"/>
      <c r="AE2" s="711"/>
      <c r="AF2" s="712" t="s">
        <v>198</v>
      </c>
      <c r="AG2" s="713"/>
      <c r="AH2" s="713"/>
      <c r="AI2" s="713"/>
      <c r="AJ2" s="713"/>
      <c r="AK2" s="713"/>
    </row>
    <row r="3" spans="1:37" ht="20.2" customHeight="1" x14ac:dyDescent="0.4">
      <c r="A3" s="82"/>
      <c r="B3" s="539"/>
      <c r="C3" s="539"/>
      <c r="D3" s="81"/>
      <c r="E3" s="718" t="s">
        <v>94</v>
      </c>
      <c r="F3" s="716"/>
      <c r="G3" s="716" t="s">
        <v>95</v>
      </c>
      <c r="H3" s="716"/>
      <c r="I3" s="716" t="s">
        <v>96</v>
      </c>
      <c r="J3" s="717"/>
      <c r="K3" s="716" t="s">
        <v>94</v>
      </c>
      <c r="L3" s="716"/>
      <c r="M3" s="716" t="s">
        <v>95</v>
      </c>
      <c r="N3" s="716"/>
      <c r="O3" s="716" t="s">
        <v>96</v>
      </c>
      <c r="P3" s="716"/>
      <c r="Q3" s="718" t="s">
        <v>94</v>
      </c>
      <c r="R3" s="716"/>
      <c r="S3" s="716" t="s">
        <v>95</v>
      </c>
      <c r="T3" s="716"/>
      <c r="U3" s="716" t="s">
        <v>96</v>
      </c>
      <c r="V3" s="717"/>
      <c r="W3" s="716" t="s">
        <v>94</v>
      </c>
      <c r="X3" s="716"/>
      <c r="Y3" s="716" t="s">
        <v>95</v>
      </c>
      <c r="Z3" s="716"/>
      <c r="AA3" s="716" t="s">
        <v>96</v>
      </c>
      <c r="AB3" s="716"/>
      <c r="AC3" s="95" t="s">
        <v>94</v>
      </c>
      <c r="AD3" s="88" t="s">
        <v>95</v>
      </c>
      <c r="AE3" s="88" t="s">
        <v>96</v>
      </c>
      <c r="AF3" s="718" t="s">
        <v>94</v>
      </c>
      <c r="AG3" s="716"/>
      <c r="AH3" s="716" t="s">
        <v>95</v>
      </c>
      <c r="AI3" s="716"/>
      <c r="AJ3" s="716" t="s">
        <v>96</v>
      </c>
      <c r="AK3" s="716"/>
    </row>
    <row r="4" spans="1:37" ht="40.049999999999997" hidden="1" customHeight="1" x14ac:dyDescent="0.4">
      <c r="A4" s="82" t="s">
        <v>51</v>
      </c>
      <c r="B4" s="539" t="s">
        <v>92</v>
      </c>
      <c r="C4" s="539" t="s">
        <v>93</v>
      </c>
      <c r="D4" s="81"/>
      <c r="E4" s="194" t="s">
        <v>105</v>
      </c>
      <c r="F4" s="197" t="s">
        <v>108</v>
      </c>
      <c r="G4" s="193" t="s">
        <v>106</v>
      </c>
      <c r="H4" s="197" t="s">
        <v>109</v>
      </c>
      <c r="I4" s="193" t="s">
        <v>107</v>
      </c>
      <c r="J4" s="201" t="s">
        <v>110</v>
      </c>
      <c r="K4" s="193" t="s">
        <v>178</v>
      </c>
      <c r="L4" s="197" t="s">
        <v>179</v>
      </c>
      <c r="M4" s="193" t="s">
        <v>180</v>
      </c>
      <c r="N4" s="197" t="s">
        <v>181</v>
      </c>
      <c r="O4" s="193" t="s">
        <v>182</v>
      </c>
      <c r="P4" s="197" t="s">
        <v>183</v>
      </c>
      <c r="Q4" s="194" t="s">
        <v>111</v>
      </c>
      <c r="R4" s="197" t="s">
        <v>112</v>
      </c>
      <c r="S4" s="193" t="s">
        <v>113</v>
      </c>
      <c r="T4" s="197" t="s">
        <v>114</v>
      </c>
      <c r="U4" s="193" t="s">
        <v>115</v>
      </c>
      <c r="V4" s="201" t="s">
        <v>116</v>
      </c>
      <c r="W4" s="193" t="s">
        <v>117</v>
      </c>
      <c r="X4" s="197" t="s">
        <v>118</v>
      </c>
      <c r="Y4" s="193" t="s">
        <v>119</v>
      </c>
      <c r="Z4" s="197" t="s">
        <v>120</v>
      </c>
      <c r="AA4" s="193" t="s">
        <v>121</v>
      </c>
      <c r="AB4" s="197" t="s">
        <v>122</v>
      </c>
      <c r="AC4" s="95" t="s">
        <v>123</v>
      </c>
      <c r="AD4" s="88" t="s">
        <v>124</v>
      </c>
      <c r="AE4" s="88" t="s">
        <v>125</v>
      </c>
      <c r="AF4" s="193" t="s">
        <v>126</v>
      </c>
      <c r="AG4" s="197" t="s">
        <v>127</v>
      </c>
      <c r="AH4" s="193" t="s">
        <v>128</v>
      </c>
      <c r="AI4" s="197" t="s">
        <v>129</v>
      </c>
      <c r="AJ4" s="193" t="s">
        <v>130</v>
      </c>
      <c r="AK4" s="197" t="s">
        <v>131</v>
      </c>
    </row>
    <row r="5" spans="1:37" ht="12.75" x14ac:dyDescent="0.35">
      <c r="A5" s="83" t="str">
        <f t="shared" ref="A5:A25" si="0">VLOOKUP(D5,VL_2020,2,FALSE)</f>
        <v xml:space="preserve">Warren Seed DS 5095 </v>
      </c>
      <c r="B5" s="527" t="str">
        <f t="shared" ref="B5:B25" si="1">VLOOKUP(D5,VL_2020,3,FALSE)</f>
        <v>RR, LL </v>
      </c>
      <c r="C5" s="527" t="str">
        <f t="shared" ref="C5:C25" si="2">VLOOKUP(D5,VL_2020,4,FALSE)</f>
        <v>HX1,YGCB</v>
      </c>
      <c r="D5" s="584" t="s">
        <v>524</v>
      </c>
      <c r="E5" s="273">
        <v>239.42</v>
      </c>
      <c r="F5" s="274" t="s">
        <v>103</v>
      </c>
      <c r="G5" s="275"/>
      <c r="H5" s="274"/>
      <c r="I5" s="275"/>
      <c r="J5" s="274"/>
      <c r="K5" s="296">
        <v>16.466699999999999</v>
      </c>
      <c r="L5" s="274" t="s">
        <v>103</v>
      </c>
      <c r="M5" s="299"/>
      <c r="N5" s="274"/>
      <c r="O5" s="299"/>
      <c r="P5" s="274"/>
      <c r="Q5" s="273">
        <v>93.333299999999994</v>
      </c>
      <c r="R5" s="274" t="s">
        <v>103</v>
      </c>
      <c r="S5" s="275"/>
      <c r="T5" s="274"/>
      <c r="U5" s="275"/>
      <c r="V5" s="274"/>
      <c r="W5" s="273">
        <v>47</v>
      </c>
      <c r="X5" s="274" t="s">
        <v>103</v>
      </c>
      <c r="Y5" s="275"/>
      <c r="Z5" s="274"/>
      <c r="AA5" s="275"/>
      <c r="AB5" s="274"/>
      <c r="AC5" s="276">
        <v>0</v>
      </c>
      <c r="AD5" s="277"/>
      <c r="AE5" s="277"/>
      <c r="AF5" s="600"/>
      <c r="AG5" s="601"/>
      <c r="AH5" s="603"/>
      <c r="AI5" s="601"/>
      <c r="AJ5" s="603"/>
      <c r="AK5" s="601"/>
    </row>
    <row r="6" spans="1:37" ht="12.75" x14ac:dyDescent="0.35">
      <c r="A6" s="513" t="str">
        <f t="shared" si="0"/>
        <v xml:space="preserve">Dyna-Gro D52VC63 </v>
      </c>
      <c r="B6" s="528" t="str">
        <f t="shared" si="1"/>
        <v>RR</v>
      </c>
      <c r="C6" s="528" t="str">
        <f t="shared" si="2"/>
        <v>VT2P</v>
      </c>
      <c r="D6" s="511" t="s">
        <v>514</v>
      </c>
      <c r="E6" s="125">
        <v>229.06</v>
      </c>
      <c r="F6" s="572" t="s">
        <v>103</v>
      </c>
      <c r="G6" s="574"/>
      <c r="H6" s="572"/>
      <c r="I6" s="574"/>
      <c r="J6" s="572"/>
      <c r="K6" s="302">
        <v>15.8</v>
      </c>
      <c r="L6" s="572" t="s">
        <v>103</v>
      </c>
      <c r="M6" s="587"/>
      <c r="N6" s="572"/>
      <c r="O6" s="587"/>
      <c r="P6" s="572"/>
      <c r="Q6" s="125">
        <v>86.333299999999994</v>
      </c>
      <c r="R6" s="572" t="s">
        <v>103</v>
      </c>
      <c r="S6" s="574"/>
      <c r="T6" s="572"/>
      <c r="U6" s="574"/>
      <c r="V6" s="572"/>
      <c r="W6" s="125">
        <v>44.333300000000001</v>
      </c>
      <c r="X6" s="572" t="s">
        <v>103</v>
      </c>
      <c r="Y6" s="574"/>
      <c r="Z6" s="572"/>
      <c r="AA6" s="574"/>
      <c r="AB6" s="572"/>
      <c r="AC6" s="62">
        <v>0</v>
      </c>
      <c r="AD6" s="595"/>
      <c r="AE6" s="595"/>
      <c r="AF6" s="298"/>
      <c r="AG6" s="602"/>
      <c r="AH6" s="586"/>
      <c r="AI6" s="602"/>
      <c r="AJ6" s="586"/>
      <c r="AK6" s="602"/>
    </row>
    <row r="7" spans="1:37" ht="12.75" x14ac:dyDescent="0.35">
      <c r="A7" s="280" t="str">
        <f t="shared" si="0"/>
        <v xml:space="preserve">Dekalb DKC62-89 </v>
      </c>
      <c r="B7" s="530" t="str">
        <f t="shared" si="1"/>
        <v>RR</v>
      </c>
      <c r="C7" s="530" t="str">
        <f t="shared" si="2"/>
        <v>TRE</v>
      </c>
      <c r="D7" s="48" t="s">
        <v>315</v>
      </c>
      <c r="E7" s="125">
        <v>227.51</v>
      </c>
      <c r="F7" s="126" t="s">
        <v>103</v>
      </c>
      <c r="G7" s="128">
        <v>222.48</v>
      </c>
      <c r="H7" s="126" t="s">
        <v>103</v>
      </c>
      <c r="I7" s="128"/>
      <c r="J7" s="126"/>
      <c r="K7" s="302">
        <v>15.466699999999999</v>
      </c>
      <c r="L7" s="126" t="s">
        <v>103</v>
      </c>
      <c r="M7" s="307">
        <v>16.416699999999999</v>
      </c>
      <c r="N7" s="126" t="s">
        <v>103</v>
      </c>
      <c r="O7" s="307"/>
      <c r="P7" s="126"/>
      <c r="Q7" s="125">
        <v>89.666700000000006</v>
      </c>
      <c r="R7" s="126" t="s">
        <v>103</v>
      </c>
      <c r="S7" s="128">
        <v>101</v>
      </c>
      <c r="T7" s="126" t="s">
        <v>103</v>
      </c>
      <c r="U7" s="128"/>
      <c r="V7" s="126"/>
      <c r="W7" s="125">
        <v>44.666699999999999</v>
      </c>
      <c r="X7" s="126" t="s">
        <v>103</v>
      </c>
      <c r="Y7" s="128">
        <v>48</v>
      </c>
      <c r="Z7" s="126" t="s">
        <v>103</v>
      </c>
      <c r="AA7" s="128"/>
      <c r="AB7" s="126"/>
      <c r="AC7" s="62">
        <v>0</v>
      </c>
      <c r="AD7" s="46">
        <v>0</v>
      </c>
      <c r="AE7" s="46"/>
      <c r="AF7" s="298"/>
      <c r="AG7" s="311"/>
      <c r="AH7" s="301"/>
      <c r="AI7" s="311"/>
      <c r="AJ7" s="301"/>
      <c r="AK7" s="311"/>
    </row>
    <row r="8" spans="1:37" ht="12.75" x14ac:dyDescent="0.35">
      <c r="A8" s="47" t="str">
        <f t="shared" si="0"/>
        <v>Revere 0918 VT2P</v>
      </c>
      <c r="B8" s="529" t="str">
        <f t="shared" si="1"/>
        <v>RR</v>
      </c>
      <c r="C8" s="529" t="str">
        <f t="shared" si="2"/>
        <v>VT2P</v>
      </c>
      <c r="D8" s="280" t="s">
        <v>523</v>
      </c>
      <c r="E8" s="125">
        <v>226.92</v>
      </c>
      <c r="F8" s="126" t="s">
        <v>103</v>
      </c>
      <c r="G8" s="128"/>
      <c r="H8" s="126"/>
      <c r="I8" s="128"/>
      <c r="J8" s="126"/>
      <c r="K8" s="302">
        <v>16.5</v>
      </c>
      <c r="L8" s="126" t="s">
        <v>103</v>
      </c>
      <c r="M8" s="307"/>
      <c r="N8" s="126"/>
      <c r="O8" s="307"/>
      <c r="P8" s="126"/>
      <c r="Q8" s="125">
        <v>90</v>
      </c>
      <c r="R8" s="126" t="s">
        <v>103</v>
      </c>
      <c r="S8" s="128"/>
      <c r="T8" s="126"/>
      <c r="U8" s="128"/>
      <c r="V8" s="126"/>
      <c r="W8" s="125">
        <v>40</v>
      </c>
      <c r="X8" s="126" t="s">
        <v>103</v>
      </c>
      <c r="Y8" s="128"/>
      <c r="Z8" s="126"/>
      <c r="AA8" s="128"/>
      <c r="AB8" s="126"/>
      <c r="AC8" s="62">
        <v>0</v>
      </c>
      <c r="AD8" s="46"/>
      <c r="AE8" s="46"/>
      <c r="AF8" s="298"/>
      <c r="AG8" s="311"/>
      <c r="AH8" s="301"/>
      <c r="AI8" s="311"/>
      <c r="AJ8" s="301"/>
      <c r="AK8" s="311"/>
    </row>
    <row r="9" spans="1:37" ht="12.75" x14ac:dyDescent="0.35">
      <c r="A9" s="280" t="str">
        <f t="shared" si="0"/>
        <v xml:space="preserve">Warren Seed DS 5250* </v>
      </c>
      <c r="B9" s="530" t="str">
        <f t="shared" si="1"/>
        <v>RR, LL</v>
      </c>
      <c r="C9" s="530" t="str">
        <f t="shared" si="2"/>
        <v>HX1,YGCB</v>
      </c>
      <c r="D9" s="280" t="s">
        <v>318</v>
      </c>
      <c r="E9" s="281">
        <v>225.39</v>
      </c>
      <c r="F9" s="282" t="s">
        <v>103</v>
      </c>
      <c r="G9" s="283">
        <v>239.9</v>
      </c>
      <c r="H9" s="282" t="s">
        <v>103</v>
      </c>
      <c r="I9" s="283"/>
      <c r="J9" s="282"/>
      <c r="K9" s="298">
        <v>17.2333</v>
      </c>
      <c r="L9" s="282" t="s">
        <v>103</v>
      </c>
      <c r="M9" s="301">
        <v>16.933299999999999</v>
      </c>
      <c r="N9" s="282" t="s">
        <v>103</v>
      </c>
      <c r="O9" s="301"/>
      <c r="P9" s="282"/>
      <c r="Q9" s="281">
        <v>87.666700000000006</v>
      </c>
      <c r="R9" s="282" t="s">
        <v>103</v>
      </c>
      <c r="S9" s="283">
        <v>99.666700000000006</v>
      </c>
      <c r="T9" s="282" t="s">
        <v>104</v>
      </c>
      <c r="U9" s="283"/>
      <c r="V9" s="282"/>
      <c r="W9" s="281">
        <v>39.333300000000001</v>
      </c>
      <c r="X9" s="282" t="s">
        <v>103</v>
      </c>
      <c r="Y9" s="283">
        <v>46.166699999999999</v>
      </c>
      <c r="Z9" s="282" t="s">
        <v>103</v>
      </c>
      <c r="AA9" s="283"/>
      <c r="AB9" s="282"/>
      <c r="AC9" s="285">
        <v>0</v>
      </c>
      <c r="AD9" s="286">
        <v>0</v>
      </c>
      <c r="AE9" s="286"/>
      <c r="AF9" s="298"/>
      <c r="AG9" s="311"/>
      <c r="AH9" s="301"/>
      <c r="AI9" s="311"/>
      <c r="AJ9" s="301"/>
      <c r="AK9" s="311"/>
    </row>
    <row r="10" spans="1:37" ht="12.75" x14ac:dyDescent="0.35">
      <c r="A10" s="280" t="str">
        <f t="shared" si="0"/>
        <v xml:space="preserve">Dekalb DKC59-82 </v>
      </c>
      <c r="B10" s="530" t="str">
        <f t="shared" si="1"/>
        <v>RR</v>
      </c>
      <c r="C10" s="530" t="str">
        <f t="shared" si="2"/>
        <v>VT2P</v>
      </c>
      <c r="D10" s="48" t="s">
        <v>520</v>
      </c>
      <c r="E10" s="281">
        <v>224.35</v>
      </c>
      <c r="F10" s="282" t="s">
        <v>103</v>
      </c>
      <c r="G10" s="283"/>
      <c r="H10" s="282"/>
      <c r="I10" s="283"/>
      <c r="J10" s="282"/>
      <c r="K10" s="298">
        <v>16.899999999999999</v>
      </c>
      <c r="L10" s="282" t="s">
        <v>103</v>
      </c>
      <c r="M10" s="301"/>
      <c r="N10" s="282"/>
      <c r="O10" s="301"/>
      <c r="P10" s="282"/>
      <c r="Q10" s="281">
        <v>88.666700000000006</v>
      </c>
      <c r="R10" s="282" t="s">
        <v>103</v>
      </c>
      <c r="S10" s="283"/>
      <c r="T10" s="282"/>
      <c r="U10" s="283"/>
      <c r="V10" s="282"/>
      <c r="W10" s="281">
        <v>44.333300000000001</v>
      </c>
      <c r="X10" s="282" t="s">
        <v>103</v>
      </c>
      <c r="Y10" s="283"/>
      <c r="Z10" s="282"/>
      <c r="AA10" s="283"/>
      <c r="AB10" s="282"/>
      <c r="AC10" s="285">
        <v>0</v>
      </c>
      <c r="AD10" s="286"/>
      <c r="AE10" s="286"/>
      <c r="AF10" s="297"/>
      <c r="AG10" s="310"/>
      <c r="AH10" s="300"/>
      <c r="AI10" s="310"/>
      <c r="AJ10" s="300"/>
      <c r="AK10" s="310"/>
    </row>
    <row r="11" spans="1:37" ht="12.75" x14ac:dyDescent="0.35">
      <c r="A11" s="513" t="str">
        <f t="shared" si="0"/>
        <v>Progeny 2008 VT2P</v>
      </c>
      <c r="B11" s="528" t="str">
        <f t="shared" si="1"/>
        <v>RR</v>
      </c>
      <c r="C11" s="528" t="str">
        <f t="shared" si="2"/>
        <v>VT2P</v>
      </c>
      <c r="D11" s="48" t="s">
        <v>516</v>
      </c>
      <c r="E11" s="281">
        <v>223.48</v>
      </c>
      <c r="F11" s="282" t="s">
        <v>103</v>
      </c>
      <c r="G11" s="283"/>
      <c r="H11" s="282"/>
      <c r="I11" s="283"/>
      <c r="J11" s="282"/>
      <c r="K11" s="298">
        <v>15.9</v>
      </c>
      <c r="L11" s="282" t="s">
        <v>103</v>
      </c>
      <c r="M11" s="301"/>
      <c r="N11" s="282"/>
      <c r="O11" s="301"/>
      <c r="P11" s="282"/>
      <c r="Q11" s="281">
        <v>90</v>
      </c>
      <c r="R11" s="282" t="s">
        <v>103</v>
      </c>
      <c r="S11" s="283"/>
      <c r="T11" s="282"/>
      <c r="U11" s="283"/>
      <c r="V11" s="282"/>
      <c r="W11" s="281">
        <v>38.333300000000001</v>
      </c>
      <c r="X11" s="282" t="s">
        <v>103</v>
      </c>
      <c r="Y11" s="283"/>
      <c r="Z11" s="282"/>
      <c r="AA11" s="283"/>
      <c r="AB11" s="282"/>
      <c r="AC11" s="285">
        <v>0</v>
      </c>
      <c r="AD11" s="286"/>
      <c r="AE11" s="286"/>
      <c r="AF11" s="297"/>
      <c r="AG11" s="310"/>
      <c r="AH11" s="300"/>
      <c r="AI11" s="310"/>
      <c r="AJ11" s="300"/>
      <c r="AK11" s="310"/>
    </row>
    <row r="12" spans="1:37" ht="12.75" x14ac:dyDescent="0.35">
      <c r="A12" s="47" t="str">
        <f t="shared" si="0"/>
        <v xml:space="preserve">Dekalb DKC62-70 </v>
      </c>
      <c r="B12" s="529" t="str">
        <f t="shared" si="1"/>
        <v>RR</v>
      </c>
      <c r="C12" s="529" t="str">
        <f t="shared" si="2"/>
        <v>VT2P</v>
      </c>
      <c r="D12" s="280" t="s">
        <v>314</v>
      </c>
      <c r="E12" s="281">
        <v>223.26</v>
      </c>
      <c r="F12" s="282" t="s">
        <v>103</v>
      </c>
      <c r="G12" s="283">
        <v>233.44</v>
      </c>
      <c r="H12" s="282" t="s">
        <v>103</v>
      </c>
      <c r="I12" s="283"/>
      <c r="J12" s="282"/>
      <c r="K12" s="298">
        <v>15.1</v>
      </c>
      <c r="L12" s="282" t="s">
        <v>103</v>
      </c>
      <c r="M12" s="301">
        <v>16.433299999999999</v>
      </c>
      <c r="N12" s="282" t="s">
        <v>103</v>
      </c>
      <c r="O12" s="301"/>
      <c r="P12" s="282"/>
      <c r="Q12" s="281">
        <v>83.666700000000006</v>
      </c>
      <c r="R12" s="282" t="s">
        <v>103</v>
      </c>
      <c r="S12" s="283">
        <v>95.333299999999994</v>
      </c>
      <c r="T12" s="282" t="s">
        <v>341</v>
      </c>
      <c r="U12" s="283"/>
      <c r="V12" s="282"/>
      <c r="W12" s="281">
        <v>42.333300000000001</v>
      </c>
      <c r="X12" s="282" t="s">
        <v>103</v>
      </c>
      <c r="Y12" s="283">
        <v>44.666699999999999</v>
      </c>
      <c r="Z12" s="282" t="s">
        <v>103</v>
      </c>
      <c r="AA12" s="283"/>
      <c r="AB12" s="282"/>
      <c r="AC12" s="285">
        <v>0</v>
      </c>
      <c r="AD12" s="286">
        <v>0</v>
      </c>
      <c r="AE12" s="286"/>
      <c r="AF12" s="297"/>
      <c r="AG12" s="310"/>
      <c r="AH12" s="300"/>
      <c r="AI12" s="310"/>
      <c r="AJ12" s="300"/>
      <c r="AK12" s="310"/>
    </row>
    <row r="13" spans="1:37" ht="12.75" x14ac:dyDescent="0.35">
      <c r="A13" s="513" t="str">
        <f t="shared" si="0"/>
        <v>Progeny 1912 VT2P</v>
      </c>
      <c r="B13" s="528" t="str">
        <f t="shared" si="1"/>
        <v>RR</v>
      </c>
      <c r="C13" s="528" t="str">
        <f t="shared" si="2"/>
        <v>VT2P</v>
      </c>
      <c r="D13" s="48" t="s">
        <v>515</v>
      </c>
      <c r="E13" s="281">
        <v>223.09</v>
      </c>
      <c r="F13" s="282" t="s">
        <v>103</v>
      </c>
      <c r="G13" s="283"/>
      <c r="H13" s="282"/>
      <c r="I13" s="283"/>
      <c r="J13" s="282"/>
      <c r="K13" s="298">
        <v>15.5</v>
      </c>
      <c r="L13" s="282" t="s">
        <v>103</v>
      </c>
      <c r="M13" s="301"/>
      <c r="N13" s="282"/>
      <c r="O13" s="301"/>
      <c r="P13" s="282"/>
      <c r="Q13" s="281">
        <v>91</v>
      </c>
      <c r="R13" s="282" t="s">
        <v>103</v>
      </c>
      <c r="S13" s="283"/>
      <c r="T13" s="282"/>
      <c r="U13" s="283"/>
      <c r="V13" s="282"/>
      <c r="W13" s="281">
        <v>42.666699999999999</v>
      </c>
      <c r="X13" s="282" t="s">
        <v>103</v>
      </c>
      <c r="Y13" s="283"/>
      <c r="Z13" s="282"/>
      <c r="AA13" s="283"/>
      <c r="AB13" s="282"/>
      <c r="AC13" s="285">
        <v>0</v>
      </c>
      <c r="AD13" s="286"/>
      <c r="AE13" s="286"/>
      <c r="AF13" s="297"/>
      <c r="AG13" s="310"/>
      <c r="AH13" s="300"/>
      <c r="AI13" s="310"/>
      <c r="AJ13" s="300"/>
      <c r="AK13" s="310"/>
    </row>
    <row r="14" spans="1:37" ht="12.75" x14ac:dyDescent="0.35">
      <c r="A14" s="47" t="str">
        <f t="shared" si="0"/>
        <v>AgriGold A641-85 TRCRIB</v>
      </c>
      <c r="B14" s="529" t="str">
        <f t="shared" si="1"/>
        <v>RR</v>
      </c>
      <c r="C14" s="529" t="str">
        <f t="shared" si="2"/>
        <v>TRE</v>
      </c>
      <c r="D14" s="280" t="s">
        <v>518</v>
      </c>
      <c r="E14" s="281">
        <v>222.77</v>
      </c>
      <c r="F14" s="282" t="s">
        <v>103</v>
      </c>
      <c r="G14" s="283"/>
      <c r="H14" s="282"/>
      <c r="I14" s="283"/>
      <c r="J14" s="282"/>
      <c r="K14" s="298">
        <v>16.2</v>
      </c>
      <c r="L14" s="282" t="s">
        <v>103</v>
      </c>
      <c r="M14" s="301"/>
      <c r="N14" s="282"/>
      <c r="O14" s="301"/>
      <c r="P14" s="282"/>
      <c r="Q14" s="281">
        <v>90.333299999999994</v>
      </c>
      <c r="R14" s="282" t="s">
        <v>103</v>
      </c>
      <c r="S14" s="283"/>
      <c r="T14" s="282"/>
      <c r="U14" s="283"/>
      <c r="V14" s="282"/>
      <c r="W14" s="281">
        <v>45.666699999999999</v>
      </c>
      <c r="X14" s="282" t="s">
        <v>103</v>
      </c>
      <c r="Y14" s="283"/>
      <c r="Z14" s="282"/>
      <c r="AA14" s="283"/>
      <c r="AB14" s="282"/>
      <c r="AC14" s="285">
        <v>0</v>
      </c>
      <c r="AD14" s="286"/>
      <c r="AE14" s="286"/>
      <c r="AF14" s="297"/>
      <c r="AG14" s="310"/>
      <c r="AH14" s="300"/>
      <c r="AI14" s="310"/>
      <c r="AJ14" s="300"/>
      <c r="AK14" s="310"/>
    </row>
    <row r="15" spans="1:37" ht="12.75" x14ac:dyDescent="0.35">
      <c r="A15" s="47" t="str">
        <f t="shared" si="0"/>
        <v>Warren Seed DS 5383</v>
      </c>
      <c r="B15" s="529" t="str">
        <f t="shared" si="1"/>
        <v>RR, LL </v>
      </c>
      <c r="C15" s="529" t="str">
        <f t="shared" si="2"/>
        <v>HX1,YGCB</v>
      </c>
      <c r="D15" s="280" t="s">
        <v>525</v>
      </c>
      <c r="E15" s="125">
        <v>220.89</v>
      </c>
      <c r="F15" s="126" t="s">
        <v>103</v>
      </c>
      <c r="G15" s="128"/>
      <c r="H15" s="126"/>
      <c r="I15" s="128"/>
      <c r="J15" s="126"/>
      <c r="K15" s="302">
        <v>16.033300000000001</v>
      </c>
      <c r="L15" s="126" t="s">
        <v>103</v>
      </c>
      <c r="M15" s="307"/>
      <c r="N15" s="126"/>
      <c r="O15" s="307"/>
      <c r="P15" s="126"/>
      <c r="Q15" s="125">
        <v>89.666700000000006</v>
      </c>
      <c r="R15" s="126" t="s">
        <v>103</v>
      </c>
      <c r="S15" s="128"/>
      <c r="T15" s="126"/>
      <c r="U15" s="128"/>
      <c r="V15" s="126"/>
      <c r="W15" s="125">
        <v>42.666699999999999</v>
      </c>
      <c r="X15" s="126" t="s">
        <v>103</v>
      </c>
      <c r="Y15" s="128"/>
      <c r="Z15" s="126"/>
      <c r="AA15" s="128"/>
      <c r="AB15" s="126"/>
      <c r="AC15" s="62">
        <v>0</v>
      </c>
      <c r="AD15" s="46"/>
      <c r="AE15" s="46"/>
      <c r="AF15" s="298"/>
      <c r="AG15" s="311"/>
      <c r="AH15" s="301"/>
      <c r="AI15" s="311"/>
      <c r="AJ15" s="301"/>
      <c r="AK15" s="311"/>
    </row>
    <row r="16" spans="1:37" ht="12.75" x14ac:dyDescent="0.35">
      <c r="A16" s="47" t="str">
        <f t="shared" si="0"/>
        <v xml:space="preserve">Warren Seed DS 4878* </v>
      </c>
      <c r="B16" s="529" t="str">
        <f t="shared" si="1"/>
        <v>RR, LL</v>
      </c>
      <c r="C16" s="529" t="str">
        <f t="shared" si="2"/>
        <v>HX1,YGCB</v>
      </c>
      <c r="D16" s="280" t="s">
        <v>317</v>
      </c>
      <c r="E16" s="125">
        <v>220.02</v>
      </c>
      <c r="F16" s="126" t="s">
        <v>103</v>
      </c>
      <c r="G16" s="128">
        <v>235.69</v>
      </c>
      <c r="H16" s="126" t="s">
        <v>103</v>
      </c>
      <c r="I16" s="128"/>
      <c r="J16" s="126"/>
      <c r="K16" s="302">
        <v>16.166699999999999</v>
      </c>
      <c r="L16" s="126" t="s">
        <v>103</v>
      </c>
      <c r="M16" s="307">
        <v>16.7</v>
      </c>
      <c r="N16" s="126" t="s">
        <v>103</v>
      </c>
      <c r="O16" s="307"/>
      <c r="P16" s="126"/>
      <c r="Q16" s="125">
        <v>89.666700000000006</v>
      </c>
      <c r="R16" s="126" t="s">
        <v>103</v>
      </c>
      <c r="S16" s="128">
        <v>101.67</v>
      </c>
      <c r="T16" s="126" t="s">
        <v>103</v>
      </c>
      <c r="U16" s="128"/>
      <c r="V16" s="126"/>
      <c r="W16" s="125">
        <v>46.333300000000001</v>
      </c>
      <c r="X16" s="126" t="s">
        <v>103</v>
      </c>
      <c r="Y16" s="128">
        <v>49.5</v>
      </c>
      <c r="Z16" s="126" t="s">
        <v>103</v>
      </c>
      <c r="AA16" s="128"/>
      <c r="AB16" s="126"/>
      <c r="AC16" s="62">
        <v>0</v>
      </c>
      <c r="AD16" s="46">
        <v>0</v>
      </c>
      <c r="AE16" s="46"/>
      <c r="AF16" s="297"/>
      <c r="AG16" s="310"/>
      <c r="AH16" s="300"/>
      <c r="AI16" s="310"/>
      <c r="AJ16" s="300"/>
      <c r="AK16" s="310"/>
    </row>
    <row r="17" spans="1:37" ht="12.75" x14ac:dyDescent="0.35">
      <c r="A17" s="280" t="str">
        <f t="shared" si="0"/>
        <v>Revere 1307 TC</v>
      </c>
      <c r="B17" s="530" t="str">
        <f t="shared" si="1"/>
        <v>RR</v>
      </c>
      <c r="C17" s="530" t="str">
        <f t="shared" si="2"/>
        <v>TRE</v>
      </c>
      <c r="D17" s="280" t="s">
        <v>221</v>
      </c>
      <c r="E17" s="281">
        <v>216.41</v>
      </c>
      <c r="F17" s="282" t="s">
        <v>103</v>
      </c>
      <c r="G17" s="283">
        <v>236.82</v>
      </c>
      <c r="H17" s="282" t="s">
        <v>103</v>
      </c>
      <c r="I17" s="283">
        <v>224.79</v>
      </c>
      <c r="J17" s="282" t="s">
        <v>103</v>
      </c>
      <c r="K17" s="298">
        <v>15.8667</v>
      </c>
      <c r="L17" s="282" t="s">
        <v>103</v>
      </c>
      <c r="M17" s="301">
        <v>16.316700000000001</v>
      </c>
      <c r="N17" s="282" t="s">
        <v>103</v>
      </c>
      <c r="O17" s="301">
        <v>16.333300000000001</v>
      </c>
      <c r="P17" s="282" t="s">
        <v>103</v>
      </c>
      <c r="Q17" s="281">
        <v>89.666700000000006</v>
      </c>
      <c r="R17" s="282" t="s">
        <v>103</v>
      </c>
      <c r="S17" s="283">
        <v>99.166700000000006</v>
      </c>
      <c r="T17" s="282" t="s">
        <v>328</v>
      </c>
      <c r="U17" s="283">
        <v>103.44</v>
      </c>
      <c r="V17" s="282" t="s">
        <v>103</v>
      </c>
      <c r="W17" s="281">
        <v>45.666699999999999</v>
      </c>
      <c r="X17" s="282" t="s">
        <v>103</v>
      </c>
      <c r="Y17" s="283">
        <v>49</v>
      </c>
      <c r="Z17" s="282" t="s">
        <v>103</v>
      </c>
      <c r="AA17" s="283">
        <v>47.444400000000002</v>
      </c>
      <c r="AB17" s="282" t="s">
        <v>103</v>
      </c>
      <c r="AC17" s="285">
        <v>0</v>
      </c>
      <c r="AD17" s="286">
        <v>0</v>
      </c>
      <c r="AE17" s="286">
        <v>0</v>
      </c>
      <c r="AF17" s="297"/>
      <c r="AG17" s="310"/>
      <c r="AH17" s="300"/>
      <c r="AI17" s="310"/>
      <c r="AJ17" s="300"/>
      <c r="AK17" s="310"/>
    </row>
    <row r="18" spans="1:37" ht="12.75" x14ac:dyDescent="0.35">
      <c r="A18" s="280" t="str">
        <f t="shared" si="0"/>
        <v>AgriGold A643-52 VT2RIB</v>
      </c>
      <c r="B18" s="530" t="str">
        <f t="shared" si="1"/>
        <v>RR</v>
      </c>
      <c r="C18" s="530" t="str">
        <f t="shared" si="2"/>
        <v>VT2P</v>
      </c>
      <c r="D18" s="48" t="s">
        <v>519</v>
      </c>
      <c r="E18" s="281">
        <v>215.59</v>
      </c>
      <c r="F18" s="282" t="s">
        <v>103</v>
      </c>
      <c r="G18" s="283"/>
      <c r="H18" s="282"/>
      <c r="I18" s="283"/>
      <c r="J18" s="282"/>
      <c r="K18" s="298">
        <v>15.333299999999999</v>
      </c>
      <c r="L18" s="282" t="s">
        <v>103</v>
      </c>
      <c r="M18" s="301"/>
      <c r="N18" s="282"/>
      <c r="O18" s="301"/>
      <c r="P18" s="282"/>
      <c r="Q18" s="281">
        <v>87.666700000000006</v>
      </c>
      <c r="R18" s="282" t="s">
        <v>103</v>
      </c>
      <c r="S18" s="283"/>
      <c r="T18" s="282"/>
      <c r="U18" s="283"/>
      <c r="V18" s="282"/>
      <c r="W18" s="281">
        <v>44.666699999999999</v>
      </c>
      <c r="X18" s="282" t="s">
        <v>103</v>
      </c>
      <c r="Y18" s="283"/>
      <c r="Z18" s="282"/>
      <c r="AA18" s="283"/>
      <c r="AB18" s="282"/>
      <c r="AC18" s="285">
        <v>0</v>
      </c>
      <c r="AD18" s="286"/>
      <c r="AE18" s="286"/>
      <c r="AF18" s="298"/>
      <c r="AG18" s="311"/>
      <c r="AH18" s="301"/>
      <c r="AI18" s="311"/>
      <c r="AJ18" s="301"/>
      <c r="AK18" s="311"/>
    </row>
    <row r="19" spans="1:37" ht="12.75" x14ac:dyDescent="0.35">
      <c r="A19" s="47" t="str">
        <f t="shared" si="0"/>
        <v>Revere 1398 VT2P</v>
      </c>
      <c r="B19" s="529" t="str">
        <f t="shared" si="1"/>
        <v>RR</v>
      </c>
      <c r="C19" s="529" t="str">
        <f t="shared" si="2"/>
        <v>VT2P</v>
      </c>
      <c r="D19" s="48" t="s">
        <v>219</v>
      </c>
      <c r="E19" s="125">
        <v>214.72</v>
      </c>
      <c r="F19" s="126" t="s">
        <v>103</v>
      </c>
      <c r="G19" s="128">
        <v>225.36</v>
      </c>
      <c r="H19" s="126" t="s">
        <v>103</v>
      </c>
      <c r="I19" s="128">
        <v>217.25</v>
      </c>
      <c r="J19" s="126" t="s">
        <v>103</v>
      </c>
      <c r="K19" s="302">
        <v>15.9</v>
      </c>
      <c r="L19" s="126" t="s">
        <v>103</v>
      </c>
      <c r="M19" s="307">
        <v>16.666699999999999</v>
      </c>
      <c r="N19" s="126" t="s">
        <v>103</v>
      </c>
      <c r="O19" s="307">
        <v>16.822199999999999</v>
      </c>
      <c r="P19" s="126" t="s">
        <v>103</v>
      </c>
      <c r="Q19" s="125">
        <v>91.333299999999994</v>
      </c>
      <c r="R19" s="126" t="s">
        <v>103</v>
      </c>
      <c r="S19" s="128">
        <v>103</v>
      </c>
      <c r="T19" s="126" t="s">
        <v>103</v>
      </c>
      <c r="U19" s="128">
        <v>107.11</v>
      </c>
      <c r="V19" s="126" t="s">
        <v>103</v>
      </c>
      <c r="W19" s="125">
        <v>43</v>
      </c>
      <c r="X19" s="126" t="s">
        <v>103</v>
      </c>
      <c r="Y19" s="128">
        <v>48.833300000000001</v>
      </c>
      <c r="Z19" s="126" t="s">
        <v>103</v>
      </c>
      <c r="AA19" s="128">
        <v>47.666699999999999</v>
      </c>
      <c r="AB19" s="126" t="s">
        <v>103</v>
      </c>
      <c r="AC19" s="62">
        <v>0</v>
      </c>
      <c r="AD19" s="46">
        <v>0</v>
      </c>
      <c r="AE19" s="46">
        <v>0</v>
      </c>
      <c r="AF19" s="298"/>
      <c r="AG19" s="311"/>
      <c r="AH19" s="301"/>
      <c r="AI19" s="311"/>
      <c r="AJ19" s="301"/>
      <c r="AK19" s="311"/>
    </row>
    <row r="20" spans="1:37" ht="12.75" x14ac:dyDescent="0.35">
      <c r="A20" s="280" t="str">
        <f t="shared" si="0"/>
        <v xml:space="preserve">Dyna-Gro D50VC09 </v>
      </c>
      <c r="B20" s="530" t="str">
        <f t="shared" si="1"/>
        <v>RR</v>
      </c>
      <c r="C20" s="530" t="str">
        <f t="shared" si="2"/>
        <v>VT2P</v>
      </c>
      <c r="D20" s="48" t="s">
        <v>316</v>
      </c>
      <c r="E20" s="281">
        <v>214.69</v>
      </c>
      <c r="F20" s="282" t="s">
        <v>103</v>
      </c>
      <c r="G20" s="283">
        <v>226.3</v>
      </c>
      <c r="H20" s="282" t="s">
        <v>103</v>
      </c>
      <c r="I20" s="283"/>
      <c r="J20" s="282"/>
      <c r="K20" s="298">
        <v>16.366700000000002</v>
      </c>
      <c r="L20" s="282" t="s">
        <v>103</v>
      </c>
      <c r="M20" s="301">
        <v>16.399999999999999</v>
      </c>
      <c r="N20" s="282" t="s">
        <v>103</v>
      </c>
      <c r="O20" s="301"/>
      <c r="P20" s="282"/>
      <c r="Q20" s="281">
        <v>87.333299999999994</v>
      </c>
      <c r="R20" s="282" t="s">
        <v>103</v>
      </c>
      <c r="S20" s="283">
        <v>96</v>
      </c>
      <c r="T20" s="282" t="s">
        <v>339</v>
      </c>
      <c r="U20" s="283"/>
      <c r="V20" s="282"/>
      <c r="W20" s="281">
        <v>43.666699999999999</v>
      </c>
      <c r="X20" s="282" t="s">
        <v>103</v>
      </c>
      <c r="Y20" s="283">
        <v>46.166699999999999</v>
      </c>
      <c r="Z20" s="282" t="s">
        <v>103</v>
      </c>
      <c r="AA20" s="283"/>
      <c r="AB20" s="282"/>
      <c r="AC20" s="285">
        <v>0</v>
      </c>
      <c r="AD20" s="286">
        <v>0</v>
      </c>
      <c r="AE20" s="286"/>
      <c r="AF20" s="298"/>
      <c r="AG20" s="311"/>
      <c r="AH20" s="301"/>
      <c r="AI20" s="311"/>
      <c r="AJ20" s="301"/>
      <c r="AK20" s="311"/>
    </row>
    <row r="21" spans="1:37" ht="12.75" x14ac:dyDescent="0.35">
      <c r="A21" s="47" t="str">
        <f t="shared" si="0"/>
        <v xml:space="preserve">Dyna-Gro D53TC23 </v>
      </c>
      <c r="B21" s="529" t="str">
        <f t="shared" si="1"/>
        <v>RR</v>
      </c>
      <c r="C21" s="529" t="str">
        <f t="shared" si="2"/>
        <v>TRE</v>
      </c>
      <c r="D21" s="48" t="s">
        <v>522</v>
      </c>
      <c r="E21" s="281">
        <v>209.05</v>
      </c>
      <c r="F21" s="282" t="s">
        <v>103</v>
      </c>
      <c r="G21" s="283"/>
      <c r="H21" s="282"/>
      <c r="I21" s="283"/>
      <c r="J21" s="282"/>
      <c r="K21" s="298">
        <v>15.833299999999999</v>
      </c>
      <c r="L21" s="282" t="s">
        <v>103</v>
      </c>
      <c r="M21" s="301"/>
      <c r="N21" s="282"/>
      <c r="O21" s="301"/>
      <c r="P21" s="282"/>
      <c r="Q21" s="281">
        <v>87.333299999999994</v>
      </c>
      <c r="R21" s="282" t="s">
        <v>103</v>
      </c>
      <c r="S21" s="283"/>
      <c r="T21" s="282"/>
      <c r="U21" s="283"/>
      <c r="V21" s="282"/>
      <c r="W21" s="281">
        <v>43.666699999999999</v>
      </c>
      <c r="X21" s="282" t="s">
        <v>103</v>
      </c>
      <c r="Y21" s="283"/>
      <c r="Z21" s="282"/>
      <c r="AA21" s="283"/>
      <c r="AB21" s="282"/>
      <c r="AC21" s="285">
        <v>0</v>
      </c>
      <c r="AD21" s="286"/>
      <c r="AE21" s="286"/>
      <c r="AF21" s="297"/>
      <c r="AG21" s="310"/>
      <c r="AH21" s="300"/>
      <c r="AI21" s="310"/>
      <c r="AJ21" s="300"/>
      <c r="AK21" s="310"/>
    </row>
    <row r="22" spans="1:37" ht="12.75" x14ac:dyDescent="0.35">
      <c r="A22" s="47" t="str">
        <f t="shared" si="0"/>
        <v>Progeny 2012 VT2P</v>
      </c>
      <c r="B22" s="529" t="str">
        <f t="shared" si="1"/>
        <v>RR</v>
      </c>
      <c r="C22" s="529" t="str">
        <f t="shared" si="2"/>
        <v>VT2P</v>
      </c>
      <c r="D22" s="280" t="s">
        <v>223</v>
      </c>
      <c r="E22" s="125">
        <v>208.34</v>
      </c>
      <c r="F22" s="126" t="s">
        <v>103</v>
      </c>
      <c r="G22" s="128">
        <v>218.96</v>
      </c>
      <c r="H22" s="126" t="s">
        <v>103</v>
      </c>
      <c r="I22" s="128">
        <v>211.35</v>
      </c>
      <c r="J22" s="126" t="s">
        <v>103</v>
      </c>
      <c r="K22" s="302">
        <v>15.933299999999999</v>
      </c>
      <c r="L22" s="126" t="s">
        <v>103</v>
      </c>
      <c r="M22" s="307">
        <v>16.433299999999999</v>
      </c>
      <c r="N22" s="126" t="s">
        <v>103</v>
      </c>
      <c r="O22" s="307">
        <v>16.433299999999999</v>
      </c>
      <c r="P22" s="126" t="s">
        <v>103</v>
      </c>
      <c r="Q22" s="125">
        <v>92.333299999999994</v>
      </c>
      <c r="R22" s="126" t="s">
        <v>103</v>
      </c>
      <c r="S22" s="128">
        <v>102.33</v>
      </c>
      <c r="T22" s="126" t="s">
        <v>103</v>
      </c>
      <c r="U22" s="128">
        <v>106.56</v>
      </c>
      <c r="V22" s="126" t="s">
        <v>103</v>
      </c>
      <c r="W22" s="125">
        <v>43.333300000000001</v>
      </c>
      <c r="X22" s="126" t="s">
        <v>103</v>
      </c>
      <c r="Y22" s="128">
        <v>47</v>
      </c>
      <c r="Z22" s="126" t="s">
        <v>103</v>
      </c>
      <c r="AA22" s="128">
        <v>45.8889</v>
      </c>
      <c r="AB22" s="126" t="s">
        <v>103</v>
      </c>
      <c r="AC22" s="62">
        <v>0</v>
      </c>
      <c r="AD22" s="46">
        <v>0</v>
      </c>
      <c r="AE22" s="46">
        <v>0</v>
      </c>
      <c r="AF22" s="298"/>
      <c r="AG22" s="311"/>
      <c r="AH22" s="301"/>
      <c r="AI22" s="311"/>
      <c r="AJ22" s="301"/>
      <c r="AK22" s="311"/>
    </row>
    <row r="23" spans="1:37" ht="12.75" x14ac:dyDescent="0.35">
      <c r="A23" s="513" t="str">
        <f t="shared" si="0"/>
        <v>Warren Seed DS 5018**</v>
      </c>
      <c r="B23" s="528" t="str">
        <f t="shared" si="1"/>
        <v>RR, LL </v>
      </c>
      <c r="C23" s="528" t="str">
        <f t="shared" si="2"/>
        <v>HX1,YGCB</v>
      </c>
      <c r="D23" s="280" t="s">
        <v>228</v>
      </c>
      <c r="E23" s="281">
        <v>207.84</v>
      </c>
      <c r="F23" s="282" t="s">
        <v>103</v>
      </c>
      <c r="G23" s="283">
        <v>230.48</v>
      </c>
      <c r="H23" s="282" t="s">
        <v>103</v>
      </c>
      <c r="I23" s="283">
        <v>223.44</v>
      </c>
      <c r="J23" s="282" t="s">
        <v>103</v>
      </c>
      <c r="K23" s="298">
        <v>15.6</v>
      </c>
      <c r="L23" s="282" t="s">
        <v>103</v>
      </c>
      <c r="M23" s="301">
        <v>15.416700000000001</v>
      </c>
      <c r="N23" s="282" t="s">
        <v>103</v>
      </c>
      <c r="O23" s="301">
        <v>15.1889</v>
      </c>
      <c r="P23" s="282" t="s">
        <v>177</v>
      </c>
      <c r="Q23" s="281">
        <v>93.666700000000006</v>
      </c>
      <c r="R23" s="282" t="s">
        <v>103</v>
      </c>
      <c r="S23" s="283">
        <v>101.33</v>
      </c>
      <c r="T23" s="282" t="s">
        <v>103</v>
      </c>
      <c r="U23" s="283">
        <v>105.22</v>
      </c>
      <c r="V23" s="282" t="s">
        <v>103</v>
      </c>
      <c r="W23" s="281">
        <v>45</v>
      </c>
      <c r="X23" s="282" t="s">
        <v>103</v>
      </c>
      <c r="Y23" s="283">
        <v>48.833300000000001</v>
      </c>
      <c r="Z23" s="282" t="s">
        <v>103</v>
      </c>
      <c r="AA23" s="283">
        <v>48.555599999999998</v>
      </c>
      <c r="AB23" s="282" t="s">
        <v>103</v>
      </c>
      <c r="AC23" s="285">
        <v>0</v>
      </c>
      <c r="AD23" s="286">
        <v>0</v>
      </c>
      <c r="AE23" s="286">
        <v>0</v>
      </c>
      <c r="AF23" s="298"/>
      <c r="AG23" s="311"/>
      <c r="AH23" s="301"/>
      <c r="AI23" s="311"/>
      <c r="AJ23" s="301"/>
      <c r="AK23" s="311"/>
    </row>
    <row r="24" spans="1:37" ht="12.75" x14ac:dyDescent="0.35">
      <c r="A24" s="280" t="str">
        <f t="shared" si="0"/>
        <v xml:space="preserve">Spectrum 6228 </v>
      </c>
      <c r="B24" s="530" t="str">
        <f t="shared" si="1"/>
        <v>None</v>
      </c>
      <c r="C24" s="530" t="str">
        <f t="shared" si="2"/>
        <v>None</v>
      </c>
      <c r="D24" s="280" t="s">
        <v>517</v>
      </c>
      <c r="E24" s="281">
        <v>204.01</v>
      </c>
      <c r="F24" s="282" t="s">
        <v>103</v>
      </c>
      <c r="G24" s="283"/>
      <c r="H24" s="282"/>
      <c r="I24" s="283"/>
      <c r="J24" s="282"/>
      <c r="K24" s="298">
        <v>15.1333</v>
      </c>
      <c r="L24" s="282" t="s">
        <v>103</v>
      </c>
      <c r="M24" s="301"/>
      <c r="N24" s="282"/>
      <c r="O24" s="301"/>
      <c r="P24" s="282"/>
      <c r="Q24" s="281">
        <v>88.666700000000006</v>
      </c>
      <c r="R24" s="282" t="s">
        <v>103</v>
      </c>
      <c r="S24" s="283"/>
      <c r="T24" s="282"/>
      <c r="U24" s="283"/>
      <c r="V24" s="282"/>
      <c r="W24" s="281">
        <v>43</v>
      </c>
      <c r="X24" s="282" t="s">
        <v>103</v>
      </c>
      <c r="Y24" s="283"/>
      <c r="Z24" s="282"/>
      <c r="AA24" s="283"/>
      <c r="AB24" s="282"/>
      <c r="AC24" s="285">
        <v>0</v>
      </c>
      <c r="AD24" s="286"/>
      <c r="AE24" s="286"/>
      <c r="AF24" s="297"/>
      <c r="AG24" s="310"/>
      <c r="AH24" s="300"/>
      <c r="AI24" s="310"/>
      <c r="AJ24" s="300"/>
      <c r="AK24" s="310"/>
    </row>
    <row r="25" spans="1:37" ht="12.75" x14ac:dyDescent="0.35">
      <c r="A25" s="280" t="str">
        <f t="shared" si="0"/>
        <v xml:space="preserve">Dyna-Gro D52DC82 </v>
      </c>
      <c r="B25" s="530" t="str">
        <f t="shared" si="1"/>
        <v>RR</v>
      </c>
      <c r="C25" s="530" t="str">
        <f t="shared" si="2"/>
        <v>VT2P</v>
      </c>
      <c r="D25" s="48" t="s">
        <v>521</v>
      </c>
      <c r="E25" s="125">
        <v>195.95</v>
      </c>
      <c r="F25" s="126" t="s">
        <v>103</v>
      </c>
      <c r="G25" s="128"/>
      <c r="H25" s="126"/>
      <c r="I25" s="128"/>
      <c r="J25" s="126"/>
      <c r="K25" s="302">
        <v>15.1</v>
      </c>
      <c r="L25" s="126" t="s">
        <v>103</v>
      </c>
      <c r="M25" s="307"/>
      <c r="N25" s="126"/>
      <c r="O25" s="307"/>
      <c r="P25" s="126"/>
      <c r="Q25" s="125">
        <v>87</v>
      </c>
      <c r="R25" s="126" t="s">
        <v>103</v>
      </c>
      <c r="S25" s="128"/>
      <c r="T25" s="126"/>
      <c r="U25" s="128"/>
      <c r="V25" s="126"/>
      <c r="W25" s="125">
        <v>44.333300000000001</v>
      </c>
      <c r="X25" s="126" t="s">
        <v>103</v>
      </c>
      <c r="Y25" s="128"/>
      <c r="Z25" s="126"/>
      <c r="AA25" s="128"/>
      <c r="AB25" s="126"/>
      <c r="AC25" s="62">
        <v>0</v>
      </c>
      <c r="AD25" s="46"/>
      <c r="AE25" s="46"/>
      <c r="AF25" s="298"/>
      <c r="AG25" s="311"/>
      <c r="AH25" s="301"/>
      <c r="AI25" s="311"/>
      <c r="AJ25" s="301"/>
      <c r="AK25" s="311"/>
    </row>
    <row r="26" spans="1:37" ht="12.75" customHeight="1" x14ac:dyDescent="0.4">
      <c r="A26" s="67" t="s">
        <v>16</v>
      </c>
      <c r="B26" s="67"/>
      <c r="C26" s="67"/>
      <c r="D26" s="66"/>
      <c r="E26" s="154">
        <v>218.7</v>
      </c>
      <c r="F26" s="138"/>
      <c r="G26" s="163">
        <v>229.94</v>
      </c>
      <c r="H26" s="138"/>
      <c r="I26" s="163">
        <v>219.21</v>
      </c>
      <c r="J26" s="184"/>
      <c r="K26" s="167">
        <v>15.9206</v>
      </c>
      <c r="L26" s="138"/>
      <c r="M26" s="174">
        <v>16.413</v>
      </c>
      <c r="N26" s="138"/>
      <c r="O26" s="174">
        <v>16.194400000000002</v>
      </c>
      <c r="P26" s="184"/>
      <c r="Q26" s="154">
        <v>89.285700000000006</v>
      </c>
      <c r="R26" s="138"/>
      <c r="S26" s="163">
        <v>99.944400000000002</v>
      </c>
      <c r="T26" s="138"/>
      <c r="U26" s="163">
        <v>105.58</v>
      </c>
      <c r="V26" s="184"/>
      <c r="W26" s="154">
        <v>43.523800000000001</v>
      </c>
      <c r="X26" s="138"/>
      <c r="Y26" s="163">
        <v>47.574100000000001</v>
      </c>
      <c r="Z26" s="138"/>
      <c r="AA26" s="163">
        <v>47.3889</v>
      </c>
      <c r="AB26" s="184"/>
      <c r="AC26" s="106">
        <v>0</v>
      </c>
      <c r="AD26" s="105">
        <v>0</v>
      </c>
      <c r="AE26" s="105">
        <v>0</v>
      </c>
      <c r="AF26" s="167"/>
      <c r="AG26" s="138"/>
      <c r="AH26" s="174"/>
      <c r="AI26" s="138"/>
      <c r="AJ26" s="174"/>
      <c r="AK26" s="138"/>
    </row>
    <row r="27" spans="1:37" ht="12.75" customHeight="1" x14ac:dyDescent="0.4">
      <c r="A27" s="49" t="s">
        <v>90</v>
      </c>
      <c r="B27" s="49"/>
      <c r="C27" s="49"/>
      <c r="D27" s="52"/>
      <c r="E27" s="155">
        <v>7.9836</v>
      </c>
      <c r="F27" s="139"/>
      <c r="G27" s="164">
        <v>13.7416</v>
      </c>
      <c r="H27" s="139"/>
      <c r="I27" s="164">
        <v>13.282400000000001</v>
      </c>
      <c r="J27" s="185"/>
      <c r="K27" s="168">
        <v>0.60089999999999999</v>
      </c>
      <c r="L27" s="139"/>
      <c r="M27" s="175">
        <v>0.5786</v>
      </c>
      <c r="N27" s="139"/>
      <c r="O27" s="175">
        <v>0.30819999999999997</v>
      </c>
      <c r="P27" s="185"/>
      <c r="Q27" s="155">
        <v>2.5156000000000001</v>
      </c>
      <c r="R27" s="139"/>
      <c r="S27" s="164">
        <v>10.586399999999999</v>
      </c>
      <c r="T27" s="139"/>
      <c r="U27" s="164">
        <v>7.0128000000000004</v>
      </c>
      <c r="V27" s="185"/>
      <c r="W27" s="155">
        <v>2.1503999999999999</v>
      </c>
      <c r="X27" s="139"/>
      <c r="Y27" s="164">
        <v>4.0910000000000002</v>
      </c>
      <c r="Z27" s="139"/>
      <c r="AA27" s="164">
        <v>2.8256000000000001</v>
      </c>
      <c r="AB27" s="185"/>
      <c r="AC27" s="104">
        <v>0</v>
      </c>
      <c r="AD27" s="103">
        <v>0</v>
      </c>
      <c r="AE27" s="103">
        <v>0</v>
      </c>
      <c r="AF27" s="168"/>
      <c r="AG27" s="146"/>
      <c r="AH27" s="175"/>
      <c r="AI27" s="146"/>
      <c r="AJ27" s="175"/>
      <c r="AK27" s="146"/>
    </row>
    <row r="28" spans="1:37" ht="12.75" customHeight="1" x14ac:dyDescent="0.5">
      <c r="A28" s="50" t="s">
        <v>56</v>
      </c>
      <c r="B28" s="535"/>
      <c r="C28" s="535"/>
      <c r="D28" s="28"/>
      <c r="E28" s="156" t="s">
        <v>571</v>
      </c>
      <c r="F28" s="140"/>
      <c r="G28" s="165" t="s">
        <v>571</v>
      </c>
      <c r="H28" s="140"/>
      <c r="I28" s="165" t="s">
        <v>571</v>
      </c>
      <c r="J28" s="186"/>
      <c r="K28" s="169" t="s">
        <v>571</v>
      </c>
      <c r="L28" s="140"/>
      <c r="M28" s="176" t="s">
        <v>571</v>
      </c>
      <c r="N28" s="140"/>
      <c r="O28" s="176">
        <v>0.72</v>
      </c>
      <c r="P28" s="186"/>
      <c r="Q28" s="156" t="s">
        <v>571</v>
      </c>
      <c r="R28" s="140"/>
      <c r="S28" s="165">
        <v>4.08</v>
      </c>
      <c r="T28" s="140"/>
      <c r="U28" s="165" t="s">
        <v>571</v>
      </c>
      <c r="V28" s="186"/>
      <c r="W28" s="156" t="s">
        <v>571</v>
      </c>
      <c r="X28" s="140"/>
      <c r="Y28" s="165" t="s">
        <v>571</v>
      </c>
      <c r="Z28" s="140"/>
      <c r="AA28" s="165" t="s">
        <v>571</v>
      </c>
      <c r="AB28" s="186"/>
      <c r="AC28" s="101" t="s">
        <v>577</v>
      </c>
      <c r="AD28" s="102" t="s">
        <v>577</v>
      </c>
      <c r="AE28" s="102" t="s">
        <v>577</v>
      </c>
      <c r="AF28" s="169"/>
      <c r="AG28" s="147"/>
      <c r="AH28" s="165"/>
      <c r="AI28" s="140"/>
      <c r="AJ28" s="165"/>
      <c r="AK28" s="140"/>
    </row>
    <row r="29" spans="1:37" ht="12.75" customHeight="1" thickBot="1" x14ac:dyDescent="0.45">
      <c r="A29" s="220" t="s">
        <v>91</v>
      </c>
      <c r="B29" s="553"/>
      <c r="C29" s="553"/>
      <c r="D29" s="216"/>
      <c r="E29" s="177">
        <v>6.3226929050000003</v>
      </c>
      <c r="F29" s="151"/>
      <c r="G29" s="182">
        <v>6.7915967078000001</v>
      </c>
      <c r="H29" s="151"/>
      <c r="I29" s="182">
        <v>6.0435974520000002</v>
      </c>
      <c r="J29" s="187"/>
      <c r="K29" s="221">
        <v>6.4998566100000001</v>
      </c>
      <c r="L29" s="151"/>
      <c r="M29" s="222">
        <v>5.6831330109999998</v>
      </c>
      <c r="N29" s="151"/>
      <c r="O29" s="222">
        <v>4.5778321920999998</v>
      </c>
      <c r="P29" s="187"/>
      <c r="Q29" s="177">
        <v>4.5870542472000002</v>
      </c>
      <c r="R29" s="151"/>
      <c r="S29" s="182">
        <v>3.5116790024000002</v>
      </c>
      <c r="T29" s="151"/>
      <c r="U29" s="182">
        <v>2.8340400966999999</v>
      </c>
      <c r="V29" s="187"/>
      <c r="W29" s="177">
        <v>8.5577292197000006</v>
      </c>
      <c r="X29" s="151"/>
      <c r="Y29" s="182">
        <v>7.2626347061000001</v>
      </c>
      <c r="Z29" s="151"/>
      <c r="AA29" s="182">
        <v>7.806896257</v>
      </c>
      <c r="AB29" s="187"/>
      <c r="AC29" s="223" t="s">
        <v>577</v>
      </c>
      <c r="AD29" s="224" t="s">
        <v>577</v>
      </c>
      <c r="AE29" s="224" t="s">
        <v>577</v>
      </c>
      <c r="AF29" s="221"/>
      <c r="AG29" s="225"/>
      <c r="AH29" s="222"/>
      <c r="AI29" s="225"/>
      <c r="AJ29" s="222"/>
      <c r="AK29" s="319"/>
    </row>
    <row r="30" spans="1:37" s="1" customFormat="1" x14ac:dyDescent="0.4">
      <c r="A30" s="6"/>
      <c r="B30" s="7"/>
      <c r="C30" s="7"/>
      <c r="D30" s="6"/>
      <c r="E30" s="158"/>
      <c r="F30" s="134"/>
      <c r="G30" s="158"/>
      <c r="H30" s="134"/>
      <c r="I30" s="158"/>
      <c r="J30" s="134"/>
      <c r="K30" s="170">
        <v>0.66842000000000001</v>
      </c>
      <c r="L30" s="142"/>
      <c r="M30" s="170">
        <v>0.62283999999999995</v>
      </c>
      <c r="N30" s="142"/>
      <c r="O30" s="170">
        <v>0.44897999999999999</v>
      </c>
      <c r="P30" s="142"/>
      <c r="Q30" s="171">
        <v>3.82694</v>
      </c>
      <c r="R30" s="65"/>
      <c r="S30" s="171">
        <v>3.2024599999999999</v>
      </c>
      <c r="T30" s="65"/>
      <c r="U30" s="171">
        <v>2.7566700000000002</v>
      </c>
      <c r="V30" s="65"/>
      <c r="W30" s="178"/>
      <c r="X30" s="148"/>
      <c r="Y30" s="178"/>
      <c r="Z30" s="148"/>
      <c r="AA30" s="178"/>
      <c r="AB30" s="148"/>
      <c r="AC30" s="10"/>
      <c r="AD30" s="10"/>
      <c r="AE30" s="10"/>
    </row>
    <row r="31" spans="1:37" s="1" customFormat="1" x14ac:dyDescent="0.4">
      <c r="A31" s="9"/>
      <c r="B31" s="7"/>
      <c r="C31" s="7"/>
      <c r="D31" s="6"/>
      <c r="E31" s="61"/>
      <c r="F31" s="64"/>
      <c r="G31" s="61"/>
      <c r="H31" s="64"/>
      <c r="I31" s="61"/>
      <c r="J31" s="64"/>
      <c r="K31" s="171"/>
      <c r="L31" s="65"/>
      <c r="M31" s="171"/>
      <c r="N31" s="65"/>
      <c r="O31" s="171"/>
      <c r="P31" s="65"/>
      <c r="Q31" s="178"/>
      <c r="R31" s="148"/>
      <c r="S31" s="178"/>
      <c r="T31" s="148"/>
      <c r="U31" s="178"/>
      <c r="V31" s="148"/>
      <c r="W31" s="171"/>
      <c r="X31" s="65"/>
      <c r="Y31" s="171"/>
      <c r="Z31" s="65"/>
      <c r="AA31" s="171"/>
      <c r="AB31" s="65"/>
      <c r="AC31" s="3"/>
      <c r="AD31" s="3"/>
      <c r="AE31" s="3"/>
    </row>
    <row r="32" spans="1:37" s="1" customFormat="1" x14ac:dyDescent="0.4">
      <c r="A32" s="9"/>
      <c r="B32" s="7"/>
      <c r="C32" s="7"/>
      <c r="D32" s="6"/>
      <c r="E32" s="61"/>
      <c r="F32" s="64"/>
      <c r="G32" s="61"/>
      <c r="H32" s="64"/>
      <c r="I32" s="61"/>
      <c r="J32" s="64"/>
      <c r="K32" s="171"/>
      <c r="L32" s="65"/>
      <c r="M32" s="171"/>
      <c r="N32" s="65"/>
      <c r="O32" s="171"/>
      <c r="P32" s="65"/>
      <c r="Q32" s="179"/>
      <c r="R32" s="7"/>
      <c r="S32" s="179"/>
      <c r="T32" s="7"/>
      <c r="U32" s="179"/>
      <c r="V32" s="7"/>
      <c r="W32" s="171"/>
      <c r="X32" s="65"/>
      <c r="Y32" s="171"/>
      <c r="Z32" s="65"/>
      <c r="AA32" s="171"/>
      <c r="AB32" s="65"/>
      <c r="AC32" s="3"/>
      <c r="AD32" s="3"/>
      <c r="AE32" s="3"/>
    </row>
    <row r="33" spans="1:31" s="1" customFormat="1" x14ac:dyDescent="0.4">
      <c r="A33" s="9"/>
      <c r="B33" s="7"/>
      <c r="C33" s="7"/>
      <c r="D33" s="6"/>
      <c r="E33" s="61"/>
      <c r="F33" s="64"/>
      <c r="G33" s="61"/>
      <c r="H33" s="64"/>
      <c r="I33" s="61"/>
      <c r="J33" s="64"/>
      <c r="K33" s="171"/>
      <c r="L33" s="65"/>
      <c r="M33" s="171"/>
      <c r="N33" s="65"/>
      <c r="O33" s="171"/>
      <c r="P33" s="65"/>
      <c r="Q33" s="171"/>
      <c r="R33" s="65"/>
      <c r="S33" s="171"/>
      <c r="T33" s="65"/>
      <c r="U33" s="171"/>
      <c r="V33" s="65"/>
      <c r="W33" s="171"/>
      <c r="X33" s="65"/>
      <c r="Y33" s="171"/>
      <c r="Z33" s="65"/>
      <c r="AA33" s="171"/>
      <c r="AB33" s="65"/>
      <c r="AC33" s="3"/>
      <c r="AD33" s="3"/>
      <c r="AE33" s="3"/>
    </row>
    <row r="34" spans="1:31" s="1" customFormat="1" x14ac:dyDescent="0.4">
      <c r="A34" s="9"/>
      <c r="B34" s="7"/>
      <c r="C34" s="7"/>
      <c r="D34" s="6"/>
      <c r="E34" s="61"/>
      <c r="F34" s="64"/>
      <c r="G34" s="61"/>
      <c r="H34" s="64"/>
      <c r="I34" s="61"/>
      <c r="J34" s="64"/>
      <c r="K34" s="171"/>
      <c r="L34" s="65"/>
      <c r="M34" s="171"/>
      <c r="N34" s="65"/>
      <c r="O34" s="171"/>
      <c r="P34" s="65"/>
      <c r="Q34" s="171"/>
      <c r="R34" s="65"/>
      <c r="S34" s="171"/>
      <c r="T34" s="65"/>
      <c r="U34" s="171"/>
      <c r="V34" s="65"/>
      <c r="W34" s="171"/>
      <c r="X34" s="65"/>
      <c r="Y34" s="171"/>
      <c r="Z34" s="65"/>
      <c r="AA34" s="171"/>
      <c r="AB34" s="65"/>
      <c r="AC34" s="3"/>
      <c r="AD34" s="3"/>
      <c r="AE34" s="3"/>
    </row>
    <row r="35" spans="1:31" s="1" customFormat="1" x14ac:dyDescent="0.4">
      <c r="A35" s="9"/>
      <c r="B35" s="7"/>
      <c r="C35" s="7"/>
      <c r="D35" s="6"/>
      <c r="E35" s="61"/>
      <c r="F35" s="64"/>
      <c r="G35" s="61"/>
      <c r="H35" s="64"/>
      <c r="I35" s="61"/>
      <c r="J35" s="64"/>
      <c r="K35" s="171"/>
      <c r="L35" s="65"/>
      <c r="M35" s="171"/>
      <c r="N35" s="65"/>
      <c r="O35" s="171"/>
      <c r="P35" s="65"/>
      <c r="Q35" s="171"/>
      <c r="R35" s="65"/>
      <c r="S35" s="171"/>
      <c r="T35" s="65"/>
      <c r="U35" s="171"/>
      <c r="V35" s="65"/>
      <c r="W35" s="171"/>
      <c r="X35" s="65"/>
      <c r="Y35" s="171"/>
      <c r="Z35" s="65"/>
      <c r="AA35" s="171"/>
      <c r="AB35" s="65"/>
      <c r="AC35" s="3"/>
      <c r="AD35" s="3"/>
      <c r="AE35" s="3"/>
    </row>
    <row r="36" spans="1:31" s="1" customFormat="1" x14ac:dyDescent="0.4">
      <c r="A36" s="9"/>
      <c r="B36" s="7"/>
      <c r="C36" s="7"/>
      <c r="D36" s="6"/>
      <c r="E36" s="61"/>
      <c r="F36" s="64"/>
      <c r="G36" s="61"/>
      <c r="H36" s="64"/>
      <c r="I36" s="61"/>
      <c r="J36" s="64"/>
      <c r="K36" s="171"/>
      <c r="L36" s="65"/>
      <c r="M36" s="171"/>
      <c r="N36" s="65"/>
      <c r="O36" s="171"/>
      <c r="P36" s="65"/>
      <c r="Q36" s="171"/>
      <c r="R36" s="65"/>
      <c r="S36" s="171"/>
      <c r="T36" s="65"/>
      <c r="U36" s="171"/>
      <c r="V36" s="65"/>
      <c r="W36" s="171"/>
      <c r="X36" s="65"/>
      <c r="Y36" s="171"/>
      <c r="Z36" s="65"/>
      <c r="AA36" s="171"/>
      <c r="AB36" s="65"/>
      <c r="AC36" s="3"/>
      <c r="AD36" s="3"/>
      <c r="AE36" s="3"/>
    </row>
    <row r="37" spans="1:31" s="1" customFormat="1" x14ac:dyDescent="0.4">
      <c r="A37" s="9"/>
      <c r="B37" s="7"/>
      <c r="C37" s="7"/>
      <c r="D37" s="6"/>
      <c r="E37" s="61"/>
      <c r="F37" s="64"/>
      <c r="G37" s="61"/>
      <c r="H37" s="64"/>
      <c r="I37" s="61"/>
      <c r="J37" s="64"/>
      <c r="K37" s="171"/>
      <c r="L37" s="65"/>
      <c r="M37" s="171"/>
      <c r="N37" s="65"/>
      <c r="O37" s="171"/>
      <c r="P37" s="65"/>
      <c r="Q37" s="171"/>
      <c r="R37" s="65"/>
      <c r="S37" s="171"/>
      <c r="T37" s="65"/>
      <c r="U37" s="171"/>
      <c r="V37" s="65"/>
      <c r="W37" s="171"/>
      <c r="X37" s="65"/>
      <c r="Y37" s="171"/>
      <c r="Z37" s="65"/>
      <c r="AA37" s="171"/>
      <c r="AB37" s="65"/>
      <c r="AC37" s="3"/>
      <c r="AD37" s="3"/>
      <c r="AE37" s="3"/>
    </row>
    <row r="38" spans="1:31" s="1" customFormat="1" x14ac:dyDescent="0.4">
      <c r="A38" s="8"/>
      <c r="B38" s="7"/>
      <c r="C38" s="7"/>
      <c r="D38" s="6"/>
      <c r="E38" s="159"/>
      <c r="F38" s="135"/>
      <c r="G38" s="159"/>
      <c r="H38" s="135"/>
      <c r="I38" s="159"/>
      <c r="J38" s="135"/>
      <c r="K38" s="172"/>
      <c r="L38" s="143"/>
      <c r="M38" s="172"/>
      <c r="N38" s="143"/>
      <c r="O38" s="172"/>
      <c r="P38" s="143"/>
      <c r="Q38" s="172"/>
      <c r="R38" s="143"/>
      <c r="S38" s="172"/>
      <c r="T38" s="143"/>
      <c r="U38" s="172"/>
      <c r="V38" s="143"/>
      <c r="W38" s="172"/>
      <c r="X38" s="143"/>
      <c r="Y38" s="172"/>
      <c r="Z38" s="143"/>
      <c r="AA38" s="172"/>
      <c r="AB38" s="143"/>
      <c r="AC38" s="3"/>
      <c r="AD38" s="3"/>
      <c r="AE38" s="3"/>
    </row>
    <row r="39" spans="1:31" x14ac:dyDescent="0.4">
      <c r="A39" s="9"/>
      <c r="B39" s="7"/>
      <c r="C39" s="7"/>
      <c r="D39" s="6"/>
      <c r="E39" s="61"/>
      <c r="F39" s="64"/>
      <c r="G39" s="61"/>
      <c r="H39" s="64"/>
      <c r="I39" s="61"/>
      <c r="J39" s="64"/>
      <c r="W39" s="171"/>
      <c r="X39" s="65"/>
      <c r="Y39" s="171"/>
      <c r="Z39" s="65"/>
      <c r="AA39" s="171"/>
      <c r="AB39" s="65"/>
      <c r="AC39" s="3"/>
      <c r="AD39" s="3"/>
      <c r="AE39" s="3"/>
    </row>
    <row r="40" spans="1:31" ht="15" x14ac:dyDescent="0.4">
      <c r="A40" s="4"/>
      <c r="B40" s="7"/>
      <c r="C40" s="7"/>
      <c r="D40" s="6"/>
      <c r="E40" s="160"/>
      <c r="F40" s="136"/>
      <c r="G40" s="160"/>
      <c r="H40" s="136"/>
      <c r="I40" s="160"/>
      <c r="J40" s="136"/>
      <c r="K40" s="173"/>
      <c r="L40" s="144"/>
      <c r="M40" s="173"/>
      <c r="N40" s="144"/>
      <c r="O40" s="173"/>
      <c r="P40" s="144"/>
      <c r="Q40" s="173"/>
      <c r="R40" s="144"/>
      <c r="S40" s="173"/>
      <c r="T40" s="144"/>
      <c r="U40" s="173"/>
      <c r="V40" s="144"/>
    </row>
    <row r="41" spans="1:31" x14ac:dyDescent="0.4">
      <c r="B41" s="71"/>
      <c r="C41" s="71"/>
      <c r="D41" s="19"/>
    </row>
  </sheetData>
  <sortState xmlns:xlrd2="http://schemas.microsoft.com/office/spreadsheetml/2017/richdata2" ref="A5:AK25">
    <sortCondition descending="1" ref="E5:E25"/>
  </sortState>
  <mergeCells count="22">
    <mergeCell ref="AF3:AG3"/>
    <mergeCell ref="AH3:AI3"/>
    <mergeCell ref="AJ3:AK3"/>
    <mergeCell ref="AA3:AB3"/>
    <mergeCell ref="E3:F3"/>
    <mergeCell ref="G3:H3"/>
    <mergeCell ref="I3:J3"/>
    <mergeCell ref="K3:L3"/>
    <mergeCell ref="M3:N3"/>
    <mergeCell ref="O3:P3"/>
    <mergeCell ref="Q3:R3"/>
    <mergeCell ref="S3:T3"/>
    <mergeCell ref="U3:V3"/>
    <mergeCell ref="W3:X3"/>
    <mergeCell ref="Y3:Z3"/>
    <mergeCell ref="AF2:AK2"/>
    <mergeCell ref="A1:V1"/>
    <mergeCell ref="E2:J2"/>
    <mergeCell ref="K2:P2"/>
    <mergeCell ref="Q2:V2"/>
    <mergeCell ref="W2:AB2"/>
    <mergeCell ref="AC2:AE2"/>
  </mergeCells>
  <conditionalFormatting sqref="AG5:AG7">
    <cfRule type="containsText" priority="56" stopIfTrue="1" operator="containsText" text="AA">
      <formula>NOT(ISERROR(SEARCH("AA",AG5)))</formula>
    </cfRule>
    <cfRule type="containsText" dxfId="140" priority="57" operator="containsText" text="A">
      <formula>NOT(ISERROR(SEARCH("A",AG5)))</formula>
    </cfRule>
  </conditionalFormatting>
  <conditionalFormatting sqref="AI5:AI7">
    <cfRule type="containsText" priority="54" stopIfTrue="1" operator="containsText" text="AA">
      <formula>NOT(ISERROR(SEARCH("AA",AI5)))</formula>
    </cfRule>
    <cfRule type="containsText" dxfId="139" priority="55" operator="containsText" text="A">
      <formula>NOT(ISERROR(SEARCH("A",AI5)))</formula>
    </cfRule>
  </conditionalFormatting>
  <conditionalFormatting sqref="AK5:AK7">
    <cfRule type="containsText" priority="52" stopIfTrue="1" operator="containsText" text="AA">
      <formula>NOT(ISERROR(SEARCH("AA",AK5)))</formula>
    </cfRule>
    <cfRule type="containsText" dxfId="138" priority="53" operator="containsText" text="A">
      <formula>NOT(ISERROR(SEARCH("A",AK5)))</formula>
    </cfRule>
  </conditionalFormatting>
  <conditionalFormatting sqref="AG8:AG25">
    <cfRule type="containsText" priority="50" stopIfTrue="1" operator="containsText" text="AA">
      <formula>NOT(ISERROR(SEARCH("AA",AG8)))</formula>
    </cfRule>
    <cfRule type="containsText" dxfId="137" priority="51" operator="containsText" text="A">
      <formula>NOT(ISERROR(SEARCH("A",AG8)))</formula>
    </cfRule>
  </conditionalFormatting>
  <conditionalFormatting sqref="AI8:AI25">
    <cfRule type="containsText" priority="48" stopIfTrue="1" operator="containsText" text="AA">
      <formula>NOT(ISERROR(SEARCH("AA",AI8)))</formula>
    </cfRule>
    <cfRule type="containsText" dxfId="136" priority="49" operator="containsText" text="A">
      <formula>NOT(ISERROR(SEARCH("A",AI8)))</formula>
    </cfRule>
  </conditionalFormatting>
  <conditionalFormatting sqref="AK8:AK25">
    <cfRule type="containsText" priority="46" stopIfTrue="1" operator="containsText" text="AA">
      <formula>NOT(ISERROR(SEARCH("AA",AK8)))</formula>
    </cfRule>
    <cfRule type="containsText" dxfId="135" priority="47" operator="containsText" text="A">
      <formula>NOT(ISERROR(SEARCH("A",AK8)))</formula>
    </cfRule>
  </conditionalFormatting>
  <conditionalFormatting sqref="AC5:AE25">
    <cfRule type="aboveAverage" dxfId="134" priority="29" stopIfTrue="1"/>
  </conditionalFormatting>
  <conditionalFormatting sqref="F5:F25">
    <cfRule type="containsText" priority="27" stopIfTrue="1" operator="containsText" text="AA">
      <formula>NOT(ISERROR(SEARCH("AA",F5)))</formula>
    </cfRule>
    <cfRule type="containsText" dxfId="133" priority="28" stopIfTrue="1" operator="containsText" text="A">
      <formula>NOT(ISERROR(SEARCH("A",F5)))</formula>
    </cfRule>
  </conditionalFormatting>
  <conditionalFormatting sqref="H5:H25">
    <cfRule type="containsText" priority="25" stopIfTrue="1" operator="containsText" text="AA">
      <formula>NOT(ISERROR(SEARCH("AA",H5)))</formula>
    </cfRule>
    <cfRule type="containsText" dxfId="132" priority="26" stopIfTrue="1" operator="containsText" text="A">
      <formula>NOT(ISERROR(SEARCH("A",H5)))</formula>
    </cfRule>
  </conditionalFormatting>
  <conditionalFormatting sqref="J5:J25">
    <cfRule type="containsText" priority="23" stopIfTrue="1" operator="containsText" text="AA">
      <formula>NOT(ISERROR(SEARCH("AA",J5)))</formula>
    </cfRule>
    <cfRule type="containsText" dxfId="131" priority="24" stopIfTrue="1" operator="containsText" text="A">
      <formula>NOT(ISERROR(SEARCH("A",J5)))</formula>
    </cfRule>
  </conditionalFormatting>
  <conditionalFormatting sqref="L5:L25">
    <cfRule type="containsText" priority="21" stopIfTrue="1" operator="containsText" text="AA">
      <formula>NOT(ISERROR(SEARCH("AA",L5)))</formula>
    </cfRule>
    <cfRule type="containsText" dxfId="130" priority="22" stopIfTrue="1" operator="containsText" text="A">
      <formula>NOT(ISERROR(SEARCH("A",L5)))</formula>
    </cfRule>
  </conditionalFormatting>
  <conditionalFormatting sqref="N5:N25">
    <cfRule type="containsText" priority="19" stopIfTrue="1" operator="containsText" text="AA">
      <formula>NOT(ISERROR(SEARCH("AA",N5)))</formula>
    </cfRule>
    <cfRule type="containsText" dxfId="129" priority="20" stopIfTrue="1" operator="containsText" text="A">
      <formula>NOT(ISERROR(SEARCH("A",N5)))</formula>
    </cfRule>
  </conditionalFormatting>
  <conditionalFormatting sqref="P5:P25">
    <cfRule type="containsText" priority="17" stopIfTrue="1" operator="containsText" text="AA">
      <formula>NOT(ISERROR(SEARCH("AA",P5)))</formula>
    </cfRule>
    <cfRule type="containsText" dxfId="128" priority="18" stopIfTrue="1" operator="containsText" text="A">
      <formula>NOT(ISERROR(SEARCH("A",P5)))</formula>
    </cfRule>
  </conditionalFormatting>
  <conditionalFormatting sqref="R5:R25">
    <cfRule type="containsText" priority="15" stopIfTrue="1" operator="containsText" text="AA">
      <formula>NOT(ISERROR(SEARCH("AA",R5)))</formula>
    </cfRule>
    <cfRule type="containsText" dxfId="127" priority="16" stopIfTrue="1" operator="containsText" text="A">
      <formula>NOT(ISERROR(SEARCH("A",R5)))</formula>
    </cfRule>
  </conditionalFormatting>
  <conditionalFormatting sqref="T5:T25">
    <cfRule type="containsText" priority="13" stopIfTrue="1" operator="containsText" text="AA">
      <formula>NOT(ISERROR(SEARCH("AA",T5)))</formula>
    </cfRule>
    <cfRule type="containsText" dxfId="126" priority="14" stopIfTrue="1" operator="containsText" text="A">
      <formula>NOT(ISERROR(SEARCH("A",T5)))</formula>
    </cfRule>
  </conditionalFormatting>
  <conditionalFormatting sqref="V5:V25">
    <cfRule type="containsText" priority="11" stopIfTrue="1" operator="containsText" text="AA">
      <formula>NOT(ISERROR(SEARCH("AA",V5)))</formula>
    </cfRule>
    <cfRule type="containsText" dxfId="125" priority="12" stopIfTrue="1" operator="containsText" text="A">
      <formula>NOT(ISERROR(SEARCH("A",V5)))</formula>
    </cfRule>
  </conditionalFormatting>
  <conditionalFormatting sqref="X5:X25">
    <cfRule type="containsText" priority="9" stopIfTrue="1" operator="containsText" text="AA">
      <formula>NOT(ISERROR(SEARCH("AA",X5)))</formula>
    </cfRule>
    <cfRule type="containsText" dxfId="124" priority="10" stopIfTrue="1" operator="containsText" text="A">
      <formula>NOT(ISERROR(SEARCH("A",X5)))</formula>
    </cfRule>
  </conditionalFormatting>
  <conditionalFormatting sqref="Z5:Z25">
    <cfRule type="containsText" priority="7" stopIfTrue="1" operator="containsText" text="AA">
      <formula>NOT(ISERROR(SEARCH("AA",Z5)))</formula>
    </cfRule>
    <cfRule type="containsText" dxfId="123" priority="8" stopIfTrue="1" operator="containsText" text="A">
      <formula>NOT(ISERROR(SEARCH("A",Z5)))</formula>
    </cfRule>
  </conditionalFormatting>
  <conditionalFormatting sqref="AB5:AB25">
    <cfRule type="containsText" priority="5" stopIfTrue="1" operator="containsText" text="AA">
      <formula>NOT(ISERROR(SEARCH("AA",AB5)))</formula>
    </cfRule>
    <cfRule type="containsText" dxfId="122" priority="6" stopIfTrue="1" operator="containsText" text="A">
      <formula>NOT(ISERROR(SEARCH("A",AB5)))</formula>
    </cfRule>
  </conditionalFormatting>
  <conditionalFormatting sqref="E5:AE25">
    <cfRule type="expression" dxfId="121" priority="1119">
      <formula>MOD(ROW(),2)=0</formula>
    </cfRule>
  </conditionalFormatting>
  <conditionalFormatting sqref="D5:D25">
    <cfRule type="expression" dxfId="120" priority="2">
      <formula>MOD(ROW(),2)=0</formula>
    </cfRule>
  </conditionalFormatting>
  <conditionalFormatting sqref="A5:C25">
    <cfRule type="expression" dxfId="119" priority="1">
      <formula>MOD(ROW(),2)=0</formula>
    </cfRule>
  </conditionalFormatting>
  <conditionalFormatting sqref="AF5:AF25">
    <cfRule type="aboveAverage" dxfId="118" priority="1105"/>
  </conditionalFormatting>
  <conditionalFormatting sqref="AH5:AH25">
    <cfRule type="aboveAverage" dxfId="117" priority="1106"/>
  </conditionalFormatting>
  <conditionalFormatting sqref="AJ5:AJ25">
    <cfRule type="aboveAverage" dxfId="116" priority="1107"/>
  </conditionalFormatting>
  <conditionalFormatting sqref="W5:W25">
    <cfRule type="aboveAverage" dxfId="115" priority="42" stopIfTrue="1"/>
  </conditionalFormatting>
  <conditionalFormatting sqref="Y5:Y25">
    <cfRule type="aboveAverage" dxfId="114" priority="1108" stopIfTrue="1"/>
  </conditionalFormatting>
  <conditionalFormatting sqref="AA5:AA25">
    <cfRule type="aboveAverage" dxfId="113" priority="1109" stopIfTrue="1"/>
  </conditionalFormatting>
  <conditionalFormatting sqref="Q5:Q25">
    <cfRule type="aboveAverage" dxfId="112" priority="1110" stopIfTrue="1"/>
  </conditionalFormatting>
  <conditionalFormatting sqref="S5:S25">
    <cfRule type="aboveAverage" dxfId="111" priority="1111" stopIfTrue="1"/>
  </conditionalFormatting>
  <conditionalFormatting sqref="U5:U25">
    <cfRule type="aboveAverage" dxfId="110" priority="1112" stopIfTrue="1"/>
  </conditionalFormatting>
  <conditionalFormatting sqref="K5:K25">
    <cfRule type="aboveAverage" dxfId="109" priority="1113" stopIfTrue="1"/>
  </conditionalFormatting>
  <conditionalFormatting sqref="M5:M25">
    <cfRule type="aboveAverage" dxfId="108" priority="1114" stopIfTrue="1"/>
  </conditionalFormatting>
  <conditionalFormatting sqref="O5:O25">
    <cfRule type="aboveAverage" dxfId="107" priority="1115" stopIfTrue="1"/>
  </conditionalFormatting>
  <conditionalFormatting sqref="E5:E25">
    <cfRule type="aboveAverage" dxfId="106" priority="1116" stopIfTrue="1"/>
  </conditionalFormatting>
  <conditionalFormatting sqref="G5:G25">
    <cfRule type="aboveAverage" dxfId="105" priority="1117" stopIfTrue="1"/>
  </conditionalFormatting>
  <conditionalFormatting sqref="I5:I25">
    <cfRule type="aboveAverage" dxfId="104" priority="1118" stopIfTrue="1"/>
  </conditionalFormatting>
  <pageMargins left="0.5" right="0.5" top="0.5" bottom="0.5" header="0.3" footer="0.3"/>
  <pageSetup paperSize="5" scale="89" orientation="landscape"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6" tint="0.59999389629810485"/>
  </sheetPr>
  <dimension ref="A1:AK44"/>
  <sheetViews>
    <sheetView zoomScaleNormal="100" workbookViewId="0">
      <pane ySplit="4" topLeftCell="A5" activePane="bottomLeft" state="frozen"/>
      <selection activeCell="W24" sqref="W24"/>
      <selection pane="bottomLeft" activeCell="A28" sqref="A5:XFD28"/>
    </sheetView>
  </sheetViews>
  <sheetFormatPr defaultRowHeight="13.15" x14ac:dyDescent="0.4"/>
  <cols>
    <col min="1" max="1" width="25.59765625" customWidth="1"/>
    <col min="2" max="3" width="10.59765625" style="65" customWidth="1"/>
    <col min="4" max="4" width="9.796875" style="1" hidden="1" customWidth="1"/>
    <col min="5" max="5" width="5.19921875" style="161" customWidth="1"/>
    <col min="6" max="6" width="5.19921875" style="11" customWidth="1"/>
    <col min="7" max="7" width="5.19921875" style="161" customWidth="1"/>
    <col min="8" max="8" width="5.19921875" style="11" customWidth="1"/>
    <col min="9" max="9" width="5.19921875" style="161" customWidth="1"/>
    <col min="10" max="10" width="5.19921875" style="11" customWidth="1"/>
    <col min="11" max="11" width="5.19921875" style="171" customWidth="1"/>
    <col min="12" max="12" width="5.19921875" style="65" customWidth="1"/>
    <col min="13" max="13" width="5.19921875" style="171" customWidth="1"/>
    <col min="14" max="14" width="5.19921875" style="65" customWidth="1"/>
    <col min="15" max="15" width="5.19921875" style="171" customWidth="1"/>
    <col min="16" max="16" width="5.19921875" style="65" customWidth="1"/>
    <col min="17" max="17" width="5.19921875" style="171" customWidth="1"/>
    <col min="18" max="18" width="5.19921875" style="65" customWidth="1"/>
    <col min="19" max="19" width="5.19921875" style="171" customWidth="1"/>
    <col min="20" max="20" width="5.19921875" style="65" customWidth="1"/>
    <col min="21" max="21" width="5.19921875" style="171" customWidth="1"/>
    <col min="22" max="22" width="5.19921875" style="65" customWidth="1"/>
    <col min="23" max="23" width="5.19921875" style="183" customWidth="1"/>
    <col min="24" max="24" width="5.19921875" style="152" customWidth="1"/>
    <col min="25" max="25" width="5.19921875" style="183" customWidth="1"/>
    <col min="26" max="26" width="5.19921875" style="152" customWidth="1"/>
    <col min="27" max="27" width="5.19921875" style="183" customWidth="1"/>
    <col min="28" max="28" width="5.19921875" style="152" customWidth="1"/>
    <col min="29" max="31" width="5.19921875" style="2" customWidth="1"/>
    <col min="32" max="37" width="5.19921875" hidden="1" customWidth="1"/>
  </cols>
  <sheetData>
    <row r="1" spans="1:37" ht="45" customHeight="1" thickBot="1" x14ac:dyDescent="0.45">
      <c r="A1" s="733" t="s">
        <v>667</v>
      </c>
      <c r="B1" s="733"/>
      <c r="C1" s="733"/>
      <c r="D1" s="733"/>
      <c r="E1" s="733"/>
      <c r="F1" s="733"/>
      <c r="G1" s="733"/>
      <c r="H1" s="733"/>
      <c r="I1" s="733"/>
      <c r="J1" s="733"/>
      <c r="K1" s="733"/>
      <c r="L1" s="733"/>
      <c r="M1" s="733"/>
      <c r="N1" s="733"/>
      <c r="O1" s="733"/>
      <c r="P1" s="733"/>
      <c r="Q1" s="733"/>
      <c r="R1" s="733"/>
      <c r="S1" s="733"/>
      <c r="T1" s="733"/>
      <c r="U1" s="733"/>
      <c r="V1" s="733"/>
      <c r="W1" s="226"/>
      <c r="X1" s="226"/>
      <c r="Y1" s="226"/>
      <c r="Z1" s="226"/>
      <c r="AA1" s="226"/>
      <c r="AB1" s="226"/>
      <c r="AC1" s="226"/>
      <c r="AD1" s="226"/>
      <c r="AE1" s="226"/>
      <c r="AF1" s="226"/>
      <c r="AG1" s="226"/>
      <c r="AH1" s="226"/>
      <c r="AI1" s="226"/>
      <c r="AJ1" s="226"/>
      <c r="AK1" s="226"/>
    </row>
    <row r="2" spans="1:37" ht="40.049999999999997" customHeight="1" x14ac:dyDescent="0.4">
      <c r="A2" s="30" t="s">
        <v>630</v>
      </c>
      <c r="B2" s="532" t="s">
        <v>626</v>
      </c>
      <c r="C2" s="532" t="s">
        <v>627</v>
      </c>
      <c r="D2" s="29"/>
      <c r="E2" s="712" t="s">
        <v>62</v>
      </c>
      <c r="F2" s="713"/>
      <c r="G2" s="713"/>
      <c r="H2" s="713"/>
      <c r="I2" s="713"/>
      <c r="J2" s="714"/>
      <c r="K2" s="712" t="s">
        <v>63</v>
      </c>
      <c r="L2" s="713"/>
      <c r="M2" s="713"/>
      <c r="N2" s="713"/>
      <c r="O2" s="713"/>
      <c r="P2" s="714"/>
      <c r="Q2" s="712" t="s">
        <v>64</v>
      </c>
      <c r="R2" s="713"/>
      <c r="S2" s="713"/>
      <c r="T2" s="713"/>
      <c r="U2" s="713"/>
      <c r="V2" s="714"/>
      <c r="W2" s="712" t="s">
        <v>65</v>
      </c>
      <c r="X2" s="713"/>
      <c r="Y2" s="713"/>
      <c r="Z2" s="713"/>
      <c r="AA2" s="713"/>
      <c r="AB2" s="714"/>
      <c r="AC2" s="710" t="s">
        <v>97</v>
      </c>
      <c r="AD2" s="711"/>
      <c r="AE2" s="711"/>
      <c r="AF2" s="712" t="s">
        <v>198</v>
      </c>
      <c r="AG2" s="713"/>
      <c r="AH2" s="713"/>
      <c r="AI2" s="713"/>
      <c r="AJ2" s="713"/>
      <c r="AK2" s="713"/>
    </row>
    <row r="3" spans="1:37" ht="20.2" customHeight="1" x14ac:dyDescent="0.4">
      <c r="A3" s="82"/>
      <c r="B3" s="539"/>
      <c r="C3" s="539"/>
      <c r="D3" s="81"/>
      <c r="E3" s="718" t="s">
        <v>94</v>
      </c>
      <c r="F3" s="716"/>
      <c r="G3" s="716" t="s">
        <v>95</v>
      </c>
      <c r="H3" s="716"/>
      <c r="I3" s="716" t="s">
        <v>96</v>
      </c>
      <c r="J3" s="717"/>
      <c r="K3" s="716" t="s">
        <v>94</v>
      </c>
      <c r="L3" s="716"/>
      <c r="M3" s="716" t="s">
        <v>95</v>
      </c>
      <c r="N3" s="716"/>
      <c r="O3" s="716" t="s">
        <v>96</v>
      </c>
      <c r="P3" s="716"/>
      <c r="Q3" s="718" t="s">
        <v>94</v>
      </c>
      <c r="R3" s="716"/>
      <c r="S3" s="716" t="s">
        <v>95</v>
      </c>
      <c r="T3" s="716"/>
      <c r="U3" s="716" t="s">
        <v>96</v>
      </c>
      <c r="V3" s="717"/>
      <c r="W3" s="716" t="s">
        <v>94</v>
      </c>
      <c r="X3" s="716"/>
      <c r="Y3" s="716" t="s">
        <v>95</v>
      </c>
      <c r="Z3" s="716"/>
      <c r="AA3" s="716" t="s">
        <v>96</v>
      </c>
      <c r="AB3" s="716"/>
      <c r="AC3" s="95" t="s">
        <v>94</v>
      </c>
      <c r="AD3" s="88" t="s">
        <v>95</v>
      </c>
      <c r="AE3" s="88" t="s">
        <v>96</v>
      </c>
      <c r="AF3" s="718" t="s">
        <v>94</v>
      </c>
      <c r="AG3" s="716"/>
      <c r="AH3" s="716" t="s">
        <v>95</v>
      </c>
      <c r="AI3" s="716"/>
      <c r="AJ3" s="716" t="s">
        <v>96</v>
      </c>
      <c r="AK3" s="716"/>
    </row>
    <row r="4" spans="1:37" ht="40.049999999999997" hidden="1" customHeight="1" x14ac:dyDescent="0.4">
      <c r="A4" s="82" t="s">
        <v>51</v>
      </c>
      <c r="B4" s="539" t="s">
        <v>92</v>
      </c>
      <c r="C4" s="539" t="s">
        <v>93</v>
      </c>
      <c r="D4" s="81"/>
      <c r="E4" s="194" t="s">
        <v>105</v>
      </c>
      <c r="F4" s="197" t="s">
        <v>108</v>
      </c>
      <c r="G4" s="193" t="s">
        <v>106</v>
      </c>
      <c r="H4" s="197" t="s">
        <v>109</v>
      </c>
      <c r="I4" s="193" t="s">
        <v>107</v>
      </c>
      <c r="J4" s="201" t="s">
        <v>110</v>
      </c>
      <c r="K4" s="193" t="s">
        <v>178</v>
      </c>
      <c r="L4" s="197" t="s">
        <v>179</v>
      </c>
      <c r="M4" s="193" t="s">
        <v>180</v>
      </c>
      <c r="N4" s="197" t="s">
        <v>181</v>
      </c>
      <c r="O4" s="193" t="s">
        <v>182</v>
      </c>
      <c r="P4" s="197" t="s">
        <v>183</v>
      </c>
      <c r="Q4" s="194" t="s">
        <v>111</v>
      </c>
      <c r="R4" s="197" t="s">
        <v>112</v>
      </c>
      <c r="S4" s="193" t="s">
        <v>113</v>
      </c>
      <c r="T4" s="197" t="s">
        <v>114</v>
      </c>
      <c r="U4" s="193" t="s">
        <v>115</v>
      </c>
      <c r="V4" s="201" t="s">
        <v>116</v>
      </c>
      <c r="W4" s="193" t="s">
        <v>117</v>
      </c>
      <c r="X4" s="197" t="s">
        <v>118</v>
      </c>
      <c r="Y4" s="193" t="s">
        <v>119</v>
      </c>
      <c r="Z4" s="197" t="s">
        <v>120</v>
      </c>
      <c r="AA4" s="193" t="s">
        <v>121</v>
      </c>
      <c r="AB4" s="197" t="s">
        <v>122</v>
      </c>
      <c r="AC4" s="95" t="s">
        <v>123</v>
      </c>
      <c r="AD4" s="88" t="s">
        <v>124</v>
      </c>
      <c r="AE4" s="88" t="s">
        <v>125</v>
      </c>
      <c r="AF4" s="193" t="s">
        <v>126</v>
      </c>
      <c r="AG4" s="197" t="s">
        <v>127</v>
      </c>
      <c r="AH4" s="193" t="s">
        <v>128</v>
      </c>
      <c r="AI4" s="197" t="s">
        <v>129</v>
      </c>
      <c r="AJ4" s="193" t="s">
        <v>130</v>
      </c>
      <c r="AK4" s="197" t="s">
        <v>131</v>
      </c>
    </row>
    <row r="5" spans="1:37" ht="12.75" x14ac:dyDescent="0.35">
      <c r="A5" s="83" t="str">
        <f t="shared" ref="A5:A28" si="0">VLOOKUP(D5,VL_2020,2,FALSE)</f>
        <v>AgriGold A645-16 VT2RIB***</v>
      </c>
      <c r="B5" s="527" t="str">
        <f t="shared" ref="B5:B28" si="1">VLOOKUP(D5,VL_2020,3,FALSE)</f>
        <v>RR</v>
      </c>
      <c r="C5" s="527" t="str">
        <f t="shared" ref="C5:C28" si="2">VLOOKUP(D5,VL_2020,4,FALSE)</f>
        <v>VT2P</v>
      </c>
      <c r="D5" s="584" t="s">
        <v>210</v>
      </c>
      <c r="E5" s="333">
        <v>240.43</v>
      </c>
      <c r="F5" s="137" t="s">
        <v>103</v>
      </c>
      <c r="G5" s="334">
        <v>246.85</v>
      </c>
      <c r="H5" s="137" t="s">
        <v>103</v>
      </c>
      <c r="I5" s="334">
        <v>236.88</v>
      </c>
      <c r="J5" s="137" t="s">
        <v>103</v>
      </c>
      <c r="K5" s="335">
        <v>17.2333</v>
      </c>
      <c r="L5" s="137" t="s">
        <v>103</v>
      </c>
      <c r="M5" s="336">
        <v>17.350000000000001</v>
      </c>
      <c r="N5" s="137" t="s">
        <v>103</v>
      </c>
      <c r="O5" s="336">
        <v>16.899999999999999</v>
      </c>
      <c r="P5" s="137" t="s">
        <v>103</v>
      </c>
      <c r="Q5" s="333">
        <v>89.666700000000006</v>
      </c>
      <c r="R5" s="137" t="s">
        <v>103</v>
      </c>
      <c r="S5" s="334">
        <v>102.17</v>
      </c>
      <c r="T5" s="137" t="s">
        <v>103</v>
      </c>
      <c r="U5" s="334">
        <v>107.56</v>
      </c>
      <c r="V5" s="137" t="s">
        <v>103</v>
      </c>
      <c r="W5" s="333">
        <v>41.333300000000001</v>
      </c>
      <c r="X5" s="137" t="s">
        <v>103</v>
      </c>
      <c r="Y5" s="334">
        <v>47.166699999999999</v>
      </c>
      <c r="Z5" s="137" t="s">
        <v>103</v>
      </c>
      <c r="AA5" s="334">
        <v>49</v>
      </c>
      <c r="AB5" s="137" t="s">
        <v>328</v>
      </c>
      <c r="AC5" s="85">
        <v>0</v>
      </c>
      <c r="AD5" s="86">
        <v>0</v>
      </c>
      <c r="AE5" s="86">
        <v>8.8888888900000004E-2</v>
      </c>
      <c r="AF5" s="273"/>
      <c r="AG5" s="137"/>
      <c r="AH5" s="275"/>
      <c r="AI5" s="137"/>
      <c r="AJ5" s="275"/>
      <c r="AK5" s="137"/>
    </row>
    <row r="6" spans="1:37" ht="12.75" x14ac:dyDescent="0.35">
      <c r="A6" s="280" t="str">
        <f t="shared" si="0"/>
        <v xml:space="preserve">Dekalb DKC65-99** </v>
      </c>
      <c r="B6" s="530" t="str">
        <f t="shared" si="1"/>
        <v>RR</v>
      </c>
      <c r="C6" s="530" t="str">
        <f t="shared" si="2"/>
        <v>TRE</v>
      </c>
      <c r="D6" s="48" t="s">
        <v>212</v>
      </c>
      <c r="E6" s="281">
        <v>233.37</v>
      </c>
      <c r="F6" s="282" t="s">
        <v>103</v>
      </c>
      <c r="G6" s="283">
        <v>244.53</v>
      </c>
      <c r="H6" s="282" t="s">
        <v>103</v>
      </c>
      <c r="I6" s="283">
        <v>224.74</v>
      </c>
      <c r="J6" s="282" t="s">
        <v>103</v>
      </c>
      <c r="K6" s="298">
        <v>16.5</v>
      </c>
      <c r="L6" s="282" t="s">
        <v>103</v>
      </c>
      <c r="M6" s="301">
        <v>17.3</v>
      </c>
      <c r="N6" s="282" t="s">
        <v>103</v>
      </c>
      <c r="O6" s="301">
        <v>16.8</v>
      </c>
      <c r="P6" s="282" t="s">
        <v>103</v>
      </c>
      <c r="Q6" s="281">
        <v>93.333299999999994</v>
      </c>
      <c r="R6" s="282" t="s">
        <v>103</v>
      </c>
      <c r="S6" s="283">
        <v>101.33</v>
      </c>
      <c r="T6" s="282" t="s">
        <v>103</v>
      </c>
      <c r="U6" s="283">
        <v>105</v>
      </c>
      <c r="V6" s="282" t="s">
        <v>103</v>
      </c>
      <c r="W6" s="281">
        <v>43.333300000000001</v>
      </c>
      <c r="X6" s="282" t="s">
        <v>103</v>
      </c>
      <c r="Y6" s="283">
        <v>46.833300000000001</v>
      </c>
      <c r="Z6" s="282" t="s">
        <v>103</v>
      </c>
      <c r="AA6" s="283">
        <v>45.1111</v>
      </c>
      <c r="AB6" s="282" t="s">
        <v>341</v>
      </c>
      <c r="AC6" s="285">
        <v>0</v>
      </c>
      <c r="AD6" s="286">
        <v>0</v>
      </c>
      <c r="AE6" s="286">
        <v>0.9144241742</v>
      </c>
      <c r="AF6" s="278"/>
      <c r="AG6" s="127"/>
      <c r="AH6" s="279"/>
      <c r="AI6" s="127"/>
      <c r="AJ6" s="279"/>
      <c r="AK6" s="127"/>
    </row>
    <row r="7" spans="1:37" ht="12.75" x14ac:dyDescent="0.35">
      <c r="A7" s="280" t="str">
        <f t="shared" si="0"/>
        <v>Revere ZS1525 3220A</v>
      </c>
      <c r="B7" s="530" t="str">
        <f t="shared" si="1"/>
        <v>RR, LL </v>
      </c>
      <c r="C7" s="530" t="str">
        <f t="shared" si="2"/>
        <v>3220A</v>
      </c>
      <c r="D7" s="48" t="s">
        <v>556</v>
      </c>
      <c r="E7" s="281">
        <v>231.99</v>
      </c>
      <c r="F7" s="282" t="s">
        <v>103</v>
      </c>
      <c r="G7" s="283"/>
      <c r="H7" s="282"/>
      <c r="I7" s="283"/>
      <c r="J7" s="282"/>
      <c r="K7" s="298">
        <v>16.933299999999999</v>
      </c>
      <c r="L7" s="282" t="s">
        <v>103</v>
      </c>
      <c r="M7" s="301"/>
      <c r="N7" s="282"/>
      <c r="O7" s="301"/>
      <c r="P7" s="282"/>
      <c r="Q7" s="281">
        <v>91.666700000000006</v>
      </c>
      <c r="R7" s="282" t="s">
        <v>103</v>
      </c>
      <c r="S7" s="283"/>
      <c r="T7" s="282"/>
      <c r="U7" s="283"/>
      <c r="V7" s="282"/>
      <c r="W7" s="281">
        <v>44.666699999999999</v>
      </c>
      <c r="X7" s="282" t="s">
        <v>103</v>
      </c>
      <c r="Y7" s="283"/>
      <c r="Z7" s="282"/>
      <c r="AA7" s="283"/>
      <c r="AB7" s="282"/>
      <c r="AC7" s="285">
        <v>0</v>
      </c>
      <c r="AD7" s="286"/>
      <c r="AE7" s="286"/>
      <c r="AF7" s="278"/>
      <c r="AG7" s="127"/>
      <c r="AH7" s="279"/>
      <c r="AI7" s="127"/>
      <c r="AJ7" s="279"/>
      <c r="AK7" s="127"/>
    </row>
    <row r="8" spans="1:37" ht="12.75" x14ac:dyDescent="0.35">
      <c r="A8" s="280" t="str">
        <f t="shared" si="0"/>
        <v>Progeny 2216 VT2P</v>
      </c>
      <c r="B8" s="530" t="str">
        <f t="shared" si="1"/>
        <v>RR</v>
      </c>
      <c r="C8" s="530" t="str">
        <f t="shared" si="2"/>
        <v>VT2P</v>
      </c>
      <c r="D8" s="48" t="s">
        <v>554</v>
      </c>
      <c r="E8" s="281">
        <v>227.94</v>
      </c>
      <c r="F8" s="282" t="s">
        <v>103</v>
      </c>
      <c r="G8" s="283"/>
      <c r="H8" s="282"/>
      <c r="I8" s="283"/>
      <c r="J8" s="282"/>
      <c r="K8" s="298">
        <v>16.966699999999999</v>
      </c>
      <c r="L8" s="282" t="s">
        <v>103</v>
      </c>
      <c r="M8" s="301"/>
      <c r="N8" s="282"/>
      <c r="O8" s="301"/>
      <c r="P8" s="282"/>
      <c r="Q8" s="281">
        <v>89.333299999999994</v>
      </c>
      <c r="R8" s="282" t="s">
        <v>103</v>
      </c>
      <c r="S8" s="283"/>
      <c r="T8" s="282"/>
      <c r="U8" s="283"/>
      <c r="V8" s="282"/>
      <c r="W8" s="281">
        <v>41</v>
      </c>
      <c r="X8" s="282" t="s">
        <v>103</v>
      </c>
      <c r="Y8" s="283"/>
      <c r="Z8" s="282"/>
      <c r="AA8" s="283"/>
      <c r="AB8" s="282"/>
      <c r="AC8" s="285">
        <v>0</v>
      </c>
      <c r="AD8" s="286"/>
      <c r="AE8" s="286"/>
      <c r="AF8" s="278"/>
      <c r="AG8" s="127"/>
      <c r="AH8" s="279"/>
      <c r="AI8" s="127"/>
      <c r="AJ8" s="279"/>
      <c r="AK8" s="127"/>
    </row>
    <row r="9" spans="1:37" ht="12.75" x14ac:dyDescent="0.35">
      <c r="A9" s="513" t="str">
        <f t="shared" si="0"/>
        <v xml:space="preserve">Dekalb DKC65-95** </v>
      </c>
      <c r="B9" s="528" t="str">
        <f t="shared" si="1"/>
        <v>RR</v>
      </c>
      <c r="C9" s="528" t="str">
        <f t="shared" si="2"/>
        <v>VT2P</v>
      </c>
      <c r="D9" s="511" t="s">
        <v>211</v>
      </c>
      <c r="E9" s="281">
        <v>227.49</v>
      </c>
      <c r="F9" s="585" t="s">
        <v>103</v>
      </c>
      <c r="G9" s="565">
        <v>230.18</v>
      </c>
      <c r="H9" s="585" t="s">
        <v>103</v>
      </c>
      <c r="I9" s="565">
        <v>219.09</v>
      </c>
      <c r="J9" s="585" t="s">
        <v>103</v>
      </c>
      <c r="K9" s="298">
        <v>17.333300000000001</v>
      </c>
      <c r="L9" s="585" t="s">
        <v>103</v>
      </c>
      <c r="M9" s="586">
        <v>17.333300000000001</v>
      </c>
      <c r="N9" s="585" t="s">
        <v>103</v>
      </c>
      <c r="O9" s="586">
        <v>16.755600000000001</v>
      </c>
      <c r="P9" s="585" t="s">
        <v>103</v>
      </c>
      <c r="Q9" s="281">
        <v>87</v>
      </c>
      <c r="R9" s="585" t="s">
        <v>103</v>
      </c>
      <c r="S9" s="565">
        <v>99.166700000000006</v>
      </c>
      <c r="T9" s="585" t="s">
        <v>103</v>
      </c>
      <c r="U9" s="565">
        <v>104.56</v>
      </c>
      <c r="V9" s="585" t="s">
        <v>103</v>
      </c>
      <c r="W9" s="281">
        <v>43.333300000000001</v>
      </c>
      <c r="X9" s="585" t="s">
        <v>103</v>
      </c>
      <c r="Y9" s="565">
        <v>47.5</v>
      </c>
      <c r="Z9" s="585" t="s">
        <v>103</v>
      </c>
      <c r="AA9" s="565">
        <v>47.1111</v>
      </c>
      <c r="AB9" s="585" t="s">
        <v>339</v>
      </c>
      <c r="AC9" s="285">
        <v>0</v>
      </c>
      <c r="AD9" s="597">
        <v>0</v>
      </c>
      <c r="AE9" s="597">
        <v>0.77203798859999995</v>
      </c>
      <c r="AF9" s="281"/>
      <c r="AG9" s="572"/>
      <c r="AH9" s="565"/>
      <c r="AI9" s="572"/>
      <c r="AJ9" s="565"/>
      <c r="AK9" s="572"/>
    </row>
    <row r="10" spans="1:37" ht="12.75" x14ac:dyDescent="0.35">
      <c r="A10" s="47" t="str">
        <f t="shared" si="0"/>
        <v>Revere 1627 TC</v>
      </c>
      <c r="B10" s="529" t="str">
        <f t="shared" si="1"/>
        <v>RR</v>
      </c>
      <c r="C10" s="529" t="str">
        <f t="shared" si="2"/>
        <v>TRE</v>
      </c>
      <c r="D10" s="48" t="s">
        <v>555</v>
      </c>
      <c r="E10" s="281">
        <v>227.3</v>
      </c>
      <c r="F10" s="282" t="s">
        <v>103</v>
      </c>
      <c r="G10" s="283"/>
      <c r="H10" s="282"/>
      <c r="I10" s="283"/>
      <c r="J10" s="282"/>
      <c r="K10" s="298">
        <v>17.2667</v>
      </c>
      <c r="L10" s="282" t="s">
        <v>103</v>
      </c>
      <c r="M10" s="301"/>
      <c r="N10" s="282"/>
      <c r="O10" s="301"/>
      <c r="P10" s="282"/>
      <c r="Q10" s="281">
        <v>91</v>
      </c>
      <c r="R10" s="282" t="s">
        <v>103</v>
      </c>
      <c r="S10" s="283"/>
      <c r="T10" s="282"/>
      <c r="U10" s="283"/>
      <c r="V10" s="282"/>
      <c r="W10" s="281">
        <v>46</v>
      </c>
      <c r="X10" s="282" t="s">
        <v>103</v>
      </c>
      <c r="Y10" s="283"/>
      <c r="Z10" s="282"/>
      <c r="AA10" s="283"/>
      <c r="AB10" s="282"/>
      <c r="AC10" s="285">
        <v>0</v>
      </c>
      <c r="AD10" s="286"/>
      <c r="AE10" s="286"/>
      <c r="AF10" s="278"/>
      <c r="AG10" s="127"/>
      <c r="AH10" s="279"/>
      <c r="AI10" s="127"/>
      <c r="AJ10" s="279"/>
      <c r="AK10" s="127"/>
    </row>
    <row r="11" spans="1:37" ht="12.75" x14ac:dyDescent="0.35">
      <c r="A11" s="47" t="str">
        <f t="shared" si="0"/>
        <v xml:space="preserve">LG Seeds 66C06 </v>
      </c>
      <c r="B11" s="529" t="str">
        <f t="shared" si="1"/>
        <v>RR</v>
      </c>
      <c r="C11" s="529" t="str">
        <f t="shared" si="2"/>
        <v>VT2P</v>
      </c>
      <c r="D11" s="280" t="s">
        <v>549</v>
      </c>
      <c r="E11" s="125">
        <v>224.12</v>
      </c>
      <c r="F11" s="126" t="s">
        <v>103</v>
      </c>
      <c r="G11" s="128"/>
      <c r="H11" s="126"/>
      <c r="I11" s="128"/>
      <c r="J11" s="126"/>
      <c r="K11" s="302">
        <v>17.466699999999999</v>
      </c>
      <c r="L11" s="126" t="s">
        <v>103</v>
      </c>
      <c r="M11" s="307"/>
      <c r="N11" s="126"/>
      <c r="O11" s="307"/>
      <c r="P11" s="126"/>
      <c r="Q11" s="125">
        <v>92.333299999999994</v>
      </c>
      <c r="R11" s="126" t="s">
        <v>103</v>
      </c>
      <c r="S11" s="128"/>
      <c r="T11" s="126"/>
      <c r="U11" s="128"/>
      <c r="V11" s="126"/>
      <c r="W11" s="125">
        <v>43</v>
      </c>
      <c r="X11" s="126" t="s">
        <v>103</v>
      </c>
      <c r="Y11" s="128"/>
      <c r="Z11" s="126"/>
      <c r="AA11" s="128"/>
      <c r="AB11" s="126"/>
      <c r="AC11" s="62">
        <v>0</v>
      </c>
      <c r="AD11" s="46"/>
      <c r="AE11" s="46"/>
      <c r="AF11" s="278"/>
      <c r="AG11" s="127"/>
      <c r="AH11" s="279"/>
      <c r="AI11" s="127"/>
      <c r="AJ11" s="279"/>
      <c r="AK11" s="127"/>
    </row>
    <row r="12" spans="1:37" ht="12.75" x14ac:dyDescent="0.35">
      <c r="A12" s="513" t="str">
        <f t="shared" si="0"/>
        <v>Progeny 9114 VT2P*</v>
      </c>
      <c r="B12" s="528" t="str">
        <f t="shared" si="1"/>
        <v>RR</v>
      </c>
      <c r="C12" s="528" t="str">
        <f t="shared" si="2"/>
        <v>VT2P</v>
      </c>
      <c r="D12" s="280" t="s">
        <v>226</v>
      </c>
      <c r="E12" s="281">
        <v>224.02</v>
      </c>
      <c r="F12" s="282" t="s">
        <v>103</v>
      </c>
      <c r="G12" s="283">
        <v>225.84</v>
      </c>
      <c r="H12" s="282" t="s">
        <v>103</v>
      </c>
      <c r="I12" s="283">
        <v>218.18</v>
      </c>
      <c r="J12" s="282" t="s">
        <v>103</v>
      </c>
      <c r="K12" s="298">
        <v>16.966699999999999</v>
      </c>
      <c r="L12" s="282" t="s">
        <v>103</v>
      </c>
      <c r="M12" s="301">
        <v>17.033300000000001</v>
      </c>
      <c r="N12" s="282" t="s">
        <v>103</v>
      </c>
      <c r="O12" s="301">
        <v>16.211099999999998</v>
      </c>
      <c r="P12" s="282" t="s">
        <v>103</v>
      </c>
      <c r="Q12" s="281">
        <v>94.666700000000006</v>
      </c>
      <c r="R12" s="282" t="s">
        <v>103</v>
      </c>
      <c r="S12" s="283">
        <v>102.33</v>
      </c>
      <c r="T12" s="282" t="s">
        <v>103</v>
      </c>
      <c r="U12" s="283">
        <v>107.33</v>
      </c>
      <c r="V12" s="282" t="s">
        <v>103</v>
      </c>
      <c r="W12" s="281">
        <v>46.333300000000001</v>
      </c>
      <c r="X12" s="282" t="s">
        <v>103</v>
      </c>
      <c r="Y12" s="283">
        <v>47.166699999999999</v>
      </c>
      <c r="Z12" s="282" t="s">
        <v>103</v>
      </c>
      <c r="AA12" s="283">
        <v>47</v>
      </c>
      <c r="AB12" s="282" t="s">
        <v>339</v>
      </c>
      <c r="AC12" s="285">
        <v>0</v>
      </c>
      <c r="AD12" s="286">
        <v>0</v>
      </c>
      <c r="AE12" s="286">
        <v>0.1792114695</v>
      </c>
      <c r="AF12" s="278"/>
      <c r="AG12" s="127"/>
      <c r="AH12" s="279"/>
      <c r="AI12" s="127"/>
      <c r="AJ12" s="279"/>
      <c r="AK12" s="127"/>
    </row>
    <row r="13" spans="1:37" ht="12.75" x14ac:dyDescent="0.35">
      <c r="A13" s="280" t="str">
        <f t="shared" si="0"/>
        <v>Progeny 2015 VT2P</v>
      </c>
      <c r="B13" s="530" t="str">
        <f t="shared" si="1"/>
        <v>RR</v>
      </c>
      <c r="C13" s="530" t="str">
        <f t="shared" si="2"/>
        <v>VT2P</v>
      </c>
      <c r="D13" s="48" t="s">
        <v>224</v>
      </c>
      <c r="E13" s="281">
        <v>223.07</v>
      </c>
      <c r="F13" s="282" t="s">
        <v>103</v>
      </c>
      <c r="G13" s="283">
        <v>229.45</v>
      </c>
      <c r="H13" s="282" t="s">
        <v>103</v>
      </c>
      <c r="I13" s="283">
        <v>209.79</v>
      </c>
      <c r="J13" s="282" t="s">
        <v>103</v>
      </c>
      <c r="K13" s="298">
        <v>18.133299999999998</v>
      </c>
      <c r="L13" s="282" t="s">
        <v>103</v>
      </c>
      <c r="M13" s="301">
        <v>17.183299999999999</v>
      </c>
      <c r="N13" s="282" t="s">
        <v>103</v>
      </c>
      <c r="O13" s="301">
        <v>16.5444</v>
      </c>
      <c r="P13" s="282" t="s">
        <v>103</v>
      </c>
      <c r="Q13" s="281">
        <v>92.666700000000006</v>
      </c>
      <c r="R13" s="282" t="s">
        <v>103</v>
      </c>
      <c r="S13" s="283">
        <v>101.83</v>
      </c>
      <c r="T13" s="282" t="s">
        <v>103</v>
      </c>
      <c r="U13" s="283">
        <v>105.22</v>
      </c>
      <c r="V13" s="282" t="s">
        <v>103</v>
      </c>
      <c r="W13" s="281">
        <v>45</v>
      </c>
      <c r="X13" s="282" t="s">
        <v>103</v>
      </c>
      <c r="Y13" s="283">
        <v>49.333300000000001</v>
      </c>
      <c r="Z13" s="282" t="s">
        <v>103</v>
      </c>
      <c r="AA13" s="283">
        <v>47.444400000000002</v>
      </c>
      <c r="AB13" s="282" t="s">
        <v>339</v>
      </c>
      <c r="AC13" s="285">
        <v>0</v>
      </c>
      <c r="AD13" s="286">
        <v>0</v>
      </c>
      <c r="AE13" s="286">
        <v>0.1089324619</v>
      </c>
      <c r="AF13" s="281"/>
      <c r="AG13" s="126"/>
      <c r="AH13" s="283"/>
      <c r="AI13" s="126"/>
      <c r="AJ13" s="283"/>
      <c r="AK13" s="126"/>
    </row>
    <row r="14" spans="1:37" ht="12.75" x14ac:dyDescent="0.35">
      <c r="A14" s="47" t="str">
        <f t="shared" si="0"/>
        <v xml:space="preserve">Dyna-Gro D54VC34** </v>
      </c>
      <c r="B14" s="529" t="str">
        <f t="shared" si="1"/>
        <v>RR</v>
      </c>
      <c r="C14" s="529" t="str">
        <f t="shared" si="2"/>
        <v>VT2P</v>
      </c>
      <c r="D14" s="280" t="s">
        <v>216</v>
      </c>
      <c r="E14" s="125">
        <v>222.81</v>
      </c>
      <c r="F14" s="126" t="s">
        <v>103</v>
      </c>
      <c r="G14" s="128">
        <v>227.23</v>
      </c>
      <c r="H14" s="126" t="s">
        <v>103</v>
      </c>
      <c r="I14" s="128">
        <v>219.14</v>
      </c>
      <c r="J14" s="126" t="s">
        <v>103</v>
      </c>
      <c r="K14" s="302">
        <v>16.2667</v>
      </c>
      <c r="L14" s="126" t="s">
        <v>103</v>
      </c>
      <c r="M14" s="307">
        <v>16.283300000000001</v>
      </c>
      <c r="N14" s="126" t="s">
        <v>103</v>
      </c>
      <c r="O14" s="307">
        <v>15.9444</v>
      </c>
      <c r="P14" s="126" t="s">
        <v>103</v>
      </c>
      <c r="Q14" s="125">
        <v>93.666700000000006</v>
      </c>
      <c r="R14" s="126" t="s">
        <v>103</v>
      </c>
      <c r="S14" s="128">
        <v>103.5</v>
      </c>
      <c r="T14" s="126" t="s">
        <v>103</v>
      </c>
      <c r="U14" s="128">
        <v>109.11</v>
      </c>
      <c r="V14" s="126" t="s">
        <v>103</v>
      </c>
      <c r="W14" s="125">
        <v>50.333300000000001</v>
      </c>
      <c r="X14" s="126" t="s">
        <v>103</v>
      </c>
      <c r="Y14" s="128">
        <v>51.166699999999999</v>
      </c>
      <c r="Z14" s="126" t="s">
        <v>103</v>
      </c>
      <c r="AA14" s="128">
        <v>49.333300000000001</v>
      </c>
      <c r="AB14" s="126" t="s">
        <v>104</v>
      </c>
      <c r="AC14" s="62">
        <v>0</v>
      </c>
      <c r="AD14" s="46">
        <v>0</v>
      </c>
      <c r="AE14" s="46">
        <v>0.2666666667</v>
      </c>
      <c r="AF14" s="281"/>
      <c r="AG14" s="126"/>
      <c r="AH14" s="283"/>
      <c r="AI14" s="126"/>
      <c r="AJ14" s="283"/>
      <c r="AK14" s="126"/>
    </row>
    <row r="15" spans="1:37" ht="12.75" x14ac:dyDescent="0.35">
      <c r="A15" s="47" t="str">
        <f t="shared" si="0"/>
        <v>Augusta A7168 VT2Pro</v>
      </c>
      <c r="B15" s="529" t="str">
        <f t="shared" si="1"/>
        <v>RR</v>
      </c>
      <c r="C15" s="529" t="str">
        <f t="shared" si="2"/>
        <v>VT2P</v>
      </c>
      <c r="D15" s="280" t="s">
        <v>541</v>
      </c>
      <c r="E15" s="125">
        <v>221.48</v>
      </c>
      <c r="F15" s="126" t="s">
        <v>103</v>
      </c>
      <c r="G15" s="128"/>
      <c r="H15" s="126"/>
      <c r="I15" s="128"/>
      <c r="J15" s="126"/>
      <c r="K15" s="302">
        <v>18.066700000000001</v>
      </c>
      <c r="L15" s="126" t="s">
        <v>103</v>
      </c>
      <c r="M15" s="307"/>
      <c r="N15" s="126"/>
      <c r="O15" s="307"/>
      <c r="P15" s="126"/>
      <c r="Q15" s="125">
        <v>91</v>
      </c>
      <c r="R15" s="126" t="s">
        <v>103</v>
      </c>
      <c r="S15" s="128"/>
      <c r="T15" s="126"/>
      <c r="U15" s="128"/>
      <c r="V15" s="126"/>
      <c r="W15" s="125">
        <v>43</v>
      </c>
      <c r="X15" s="126" t="s">
        <v>103</v>
      </c>
      <c r="Y15" s="128"/>
      <c r="Z15" s="126"/>
      <c r="AA15" s="128"/>
      <c r="AB15" s="126"/>
      <c r="AC15" s="62">
        <v>0</v>
      </c>
      <c r="AD15" s="46"/>
      <c r="AE15" s="46"/>
      <c r="AF15" s="278"/>
      <c r="AG15" s="127"/>
      <c r="AH15" s="279"/>
      <c r="AI15" s="127"/>
      <c r="AJ15" s="279"/>
      <c r="AK15" s="127"/>
    </row>
    <row r="16" spans="1:37" ht="12.75" x14ac:dyDescent="0.35">
      <c r="A16" s="280" t="str">
        <f t="shared" si="0"/>
        <v>AgriGold A646-30 VT2Pro</v>
      </c>
      <c r="B16" s="530" t="str">
        <f t="shared" si="1"/>
        <v>RR</v>
      </c>
      <c r="C16" s="530" t="str">
        <f t="shared" si="2"/>
        <v>VT2P</v>
      </c>
      <c r="D16" s="280" t="s">
        <v>538</v>
      </c>
      <c r="E16" s="281">
        <v>221.12</v>
      </c>
      <c r="F16" s="282" t="s">
        <v>103</v>
      </c>
      <c r="G16" s="283"/>
      <c r="H16" s="282"/>
      <c r="I16" s="283"/>
      <c r="J16" s="282"/>
      <c r="K16" s="298">
        <v>17.633299999999998</v>
      </c>
      <c r="L16" s="282" t="s">
        <v>103</v>
      </c>
      <c r="M16" s="301"/>
      <c r="N16" s="282"/>
      <c r="O16" s="301"/>
      <c r="P16" s="282"/>
      <c r="Q16" s="281">
        <v>91.666700000000006</v>
      </c>
      <c r="R16" s="282" t="s">
        <v>103</v>
      </c>
      <c r="S16" s="283"/>
      <c r="T16" s="282"/>
      <c r="U16" s="283"/>
      <c r="V16" s="282"/>
      <c r="W16" s="281">
        <v>43</v>
      </c>
      <c r="X16" s="282" t="s">
        <v>103</v>
      </c>
      <c r="Y16" s="283"/>
      <c r="Z16" s="282"/>
      <c r="AA16" s="283"/>
      <c r="AB16" s="282"/>
      <c r="AC16" s="285">
        <v>0</v>
      </c>
      <c r="AD16" s="286"/>
      <c r="AE16" s="286"/>
      <c r="AF16" s="281"/>
      <c r="AG16" s="126"/>
      <c r="AH16" s="283"/>
      <c r="AI16" s="126"/>
      <c r="AJ16" s="283"/>
      <c r="AK16" s="126"/>
    </row>
    <row r="17" spans="1:37" ht="12.75" x14ac:dyDescent="0.35">
      <c r="A17" s="280" t="str">
        <f t="shared" si="0"/>
        <v xml:space="preserve">Dyna-Gro D55VC80 </v>
      </c>
      <c r="B17" s="530" t="str">
        <f t="shared" si="1"/>
        <v>RR</v>
      </c>
      <c r="C17" s="530" t="str">
        <f t="shared" si="2"/>
        <v>VT2P </v>
      </c>
      <c r="D17" s="280" t="s">
        <v>217</v>
      </c>
      <c r="E17" s="125">
        <v>220.6</v>
      </c>
      <c r="F17" s="126" t="s">
        <v>103</v>
      </c>
      <c r="G17" s="128">
        <v>231.68</v>
      </c>
      <c r="H17" s="126" t="s">
        <v>103</v>
      </c>
      <c r="I17" s="128">
        <v>221.96</v>
      </c>
      <c r="J17" s="126" t="s">
        <v>103</v>
      </c>
      <c r="K17" s="302">
        <v>16.666699999999999</v>
      </c>
      <c r="L17" s="126" t="s">
        <v>103</v>
      </c>
      <c r="M17" s="307">
        <v>17.116700000000002</v>
      </c>
      <c r="N17" s="126" t="s">
        <v>103</v>
      </c>
      <c r="O17" s="307">
        <v>16.633299999999998</v>
      </c>
      <c r="P17" s="126" t="s">
        <v>103</v>
      </c>
      <c r="Q17" s="125">
        <v>93</v>
      </c>
      <c r="R17" s="126" t="s">
        <v>103</v>
      </c>
      <c r="S17" s="128">
        <v>103</v>
      </c>
      <c r="T17" s="126" t="s">
        <v>103</v>
      </c>
      <c r="U17" s="128">
        <v>108.67</v>
      </c>
      <c r="V17" s="126" t="s">
        <v>103</v>
      </c>
      <c r="W17" s="125">
        <v>48</v>
      </c>
      <c r="X17" s="126" t="s">
        <v>103</v>
      </c>
      <c r="Y17" s="128">
        <v>51.833300000000001</v>
      </c>
      <c r="Z17" s="126" t="s">
        <v>103</v>
      </c>
      <c r="AA17" s="128">
        <v>52.555599999999998</v>
      </c>
      <c r="AB17" s="126" t="s">
        <v>103</v>
      </c>
      <c r="AC17" s="62">
        <v>0</v>
      </c>
      <c r="AD17" s="46">
        <v>0.25839793280000001</v>
      </c>
      <c r="AE17" s="46">
        <v>0.25278058650000002</v>
      </c>
      <c r="AF17" s="281"/>
      <c r="AG17" s="126"/>
      <c r="AH17" s="283"/>
      <c r="AI17" s="126"/>
      <c r="AJ17" s="283"/>
      <c r="AK17" s="126"/>
    </row>
    <row r="18" spans="1:37" ht="12.75" x14ac:dyDescent="0.35">
      <c r="A18" s="280" t="str">
        <f t="shared" si="0"/>
        <v>Innvictis A1457 VT2P</v>
      </c>
      <c r="B18" s="530" t="str">
        <f t="shared" si="1"/>
        <v>RR</v>
      </c>
      <c r="C18" s="530" t="str">
        <f t="shared" si="2"/>
        <v>VT2P</v>
      </c>
      <c r="D18" s="48" t="s">
        <v>545</v>
      </c>
      <c r="E18" s="281">
        <v>220.01</v>
      </c>
      <c r="F18" s="282" t="s">
        <v>103</v>
      </c>
      <c r="G18" s="283"/>
      <c r="H18" s="282"/>
      <c r="I18" s="283"/>
      <c r="J18" s="282"/>
      <c r="K18" s="298">
        <v>16.2667</v>
      </c>
      <c r="L18" s="282" t="s">
        <v>103</v>
      </c>
      <c r="M18" s="301"/>
      <c r="N18" s="282"/>
      <c r="O18" s="301"/>
      <c r="P18" s="282"/>
      <c r="Q18" s="281">
        <v>90.666700000000006</v>
      </c>
      <c r="R18" s="282" t="s">
        <v>103</v>
      </c>
      <c r="S18" s="283"/>
      <c r="T18" s="282"/>
      <c r="U18" s="283"/>
      <c r="V18" s="282"/>
      <c r="W18" s="281">
        <v>43</v>
      </c>
      <c r="X18" s="282" t="s">
        <v>103</v>
      </c>
      <c r="Y18" s="283"/>
      <c r="Z18" s="282"/>
      <c r="AA18" s="283"/>
      <c r="AB18" s="282"/>
      <c r="AC18" s="285">
        <v>0</v>
      </c>
      <c r="AD18" s="286"/>
      <c r="AE18" s="286"/>
      <c r="AF18" s="281"/>
      <c r="AG18" s="126"/>
      <c r="AH18" s="283"/>
      <c r="AI18" s="126"/>
      <c r="AJ18" s="283"/>
      <c r="AK18" s="126"/>
    </row>
    <row r="19" spans="1:37" ht="12.75" x14ac:dyDescent="0.35">
      <c r="A19" s="280" t="str">
        <f t="shared" si="0"/>
        <v>Augusta A7268 VT2Pro</v>
      </c>
      <c r="B19" s="530" t="str">
        <f t="shared" si="1"/>
        <v>RR</v>
      </c>
      <c r="C19" s="530" t="str">
        <f t="shared" si="2"/>
        <v>VT2P</v>
      </c>
      <c r="D19" s="48" t="s">
        <v>542</v>
      </c>
      <c r="E19" s="281">
        <v>217.77</v>
      </c>
      <c r="F19" s="282" t="s">
        <v>103</v>
      </c>
      <c r="G19" s="283"/>
      <c r="H19" s="282"/>
      <c r="I19" s="283"/>
      <c r="J19" s="282"/>
      <c r="K19" s="298">
        <v>17.666699999999999</v>
      </c>
      <c r="L19" s="282" t="s">
        <v>103</v>
      </c>
      <c r="M19" s="301"/>
      <c r="N19" s="282"/>
      <c r="O19" s="301"/>
      <c r="P19" s="282"/>
      <c r="Q19" s="281">
        <v>90</v>
      </c>
      <c r="R19" s="282" t="s">
        <v>103</v>
      </c>
      <c r="S19" s="283"/>
      <c r="T19" s="282"/>
      <c r="U19" s="283"/>
      <c r="V19" s="282"/>
      <c r="W19" s="281">
        <v>45</v>
      </c>
      <c r="X19" s="282" t="s">
        <v>103</v>
      </c>
      <c r="Y19" s="283"/>
      <c r="Z19" s="282"/>
      <c r="AA19" s="283"/>
      <c r="AB19" s="282"/>
      <c r="AC19" s="285">
        <v>0</v>
      </c>
      <c r="AD19" s="286"/>
      <c r="AE19" s="286"/>
      <c r="AF19" s="281"/>
      <c r="AG19" s="126"/>
      <c r="AH19" s="283"/>
      <c r="AI19" s="126"/>
      <c r="AJ19" s="283"/>
      <c r="AK19" s="126"/>
    </row>
    <row r="20" spans="1:37" ht="12.75" x14ac:dyDescent="0.35">
      <c r="A20" s="280" t="str">
        <f t="shared" si="0"/>
        <v>Innvictis A1551 VT2P</v>
      </c>
      <c r="B20" s="530" t="str">
        <f t="shared" si="1"/>
        <v>RR</v>
      </c>
      <c r="C20" s="530" t="str">
        <f t="shared" si="2"/>
        <v>VT2P</v>
      </c>
      <c r="D20" s="48" t="s">
        <v>547</v>
      </c>
      <c r="E20" s="125">
        <v>216.16</v>
      </c>
      <c r="F20" s="126" t="s">
        <v>103</v>
      </c>
      <c r="G20" s="128"/>
      <c r="H20" s="126"/>
      <c r="I20" s="128"/>
      <c r="J20" s="126"/>
      <c r="K20" s="302">
        <v>17.3</v>
      </c>
      <c r="L20" s="126" t="s">
        <v>103</v>
      </c>
      <c r="M20" s="307"/>
      <c r="N20" s="126"/>
      <c r="O20" s="307"/>
      <c r="P20" s="126"/>
      <c r="Q20" s="125">
        <v>94.666700000000006</v>
      </c>
      <c r="R20" s="126" t="s">
        <v>103</v>
      </c>
      <c r="S20" s="128"/>
      <c r="T20" s="126"/>
      <c r="U20" s="128"/>
      <c r="V20" s="126"/>
      <c r="W20" s="125">
        <v>45</v>
      </c>
      <c r="X20" s="126" t="s">
        <v>103</v>
      </c>
      <c r="Y20" s="128"/>
      <c r="Z20" s="126"/>
      <c r="AA20" s="128"/>
      <c r="AB20" s="126"/>
      <c r="AC20" s="62">
        <v>0</v>
      </c>
      <c r="AD20" s="46"/>
      <c r="AE20" s="46"/>
      <c r="AF20" s="278"/>
      <c r="AG20" s="127"/>
      <c r="AH20" s="279"/>
      <c r="AI20" s="127"/>
      <c r="AJ20" s="279"/>
      <c r="AK20" s="127"/>
    </row>
    <row r="21" spans="1:37" ht="12.75" x14ac:dyDescent="0.35">
      <c r="A21" s="513" t="str">
        <f t="shared" si="0"/>
        <v xml:space="preserve">Dyna-Gro D54VC14 </v>
      </c>
      <c r="B21" s="528" t="str">
        <f t="shared" si="1"/>
        <v>RR</v>
      </c>
      <c r="C21" s="528" t="str">
        <f t="shared" si="2"/>
        <v>VT2P</v>
      </c>
      <c r="D21" s="48" t="s">
        <v>543</v>
      </c>
      <c r="E21" s="125">
        <v>214.03</v>
      </c>
      <c r="F21" s="126" t="s">
        <v>103</v>
      </c>
      <c r="G21" s="128"/>
      <c r="H21" s="126"/>
      <c r="I21" s="128"/>
      <c r="J21" s="126"/>
      <c r="K21" s="302">
        <v>18.7667</v>
      </c>
      <c r="L21" s="126" t="s">
        <v>103</v>
      </c>
      <c r="M21" s="307"/>
      <c r="N21" s="126"/>
      <c r="O21" s="307"/>
      <c r="P21" s="126"/>
      <c r="Q21" s="125">
        <v>91.333299999999994</v>
      </c>
      <c r="R21" s="126" t="s">
        <v>103</v>
      </c>
      <c r="S21" s="128"/>
      <c r="T21" s="126"/>
      <c r="U21" s="128"/>
      <c r="V21" s="126"/>
      <c r="W21" s="125">
        <v>44.333300000000001</v>
      </c>
      <c r="X21" s="126" t="s">
        <v>103</v>
      </c>
      <c r="Y21" s="128"/>
      <c r="Z21" s="126"/>
      <c r="AA21" s="128"/>
      <c r="AB21" s="126"/>
      <c r="AC21" s="62">
        <v>0</v>
      </c>
      <c r="AD21" s="46"/>
      <c r="AE21" s="46"/>
      <c r="AF21" s="125"/>
      <c r="AG21" s="126"/>
      <c r="AH21" s="128"/>
      <c r="AI21" s="126"/>
      <c r="AJ21" s="128"/>
      <c r="AK21" s="126"/>
    </row>
    <row r="22" spans="1:37" ht="12.75" x14ac:dyDescent="0.35">
      <c r="A22" s="280" t="str">
        <f t="shared" si="0"/>
        <v>Progeny 2215 VTRE</v>
      </c>
      <c r="B22" s="530" t="str">
        <f t="shared" si="1"/>
        <v>RR</v>
      </c>
      <c r="C22" s="530" t="str">
        <f t="shared" si="2"/>
        <v>TRE</v>
      </c>
      <c r="D22" s="48" t="s">
        <v>553</v>
      </c>
      <c r="E22" s="125">
        <v>213.09</v>
      </c>
      <c r="F22" s="126" t="s">
        <v>103</v>
      </c>
      <c r="G22" s="128"/>
      <c r="H22" s="126"/>
      <c r="I22" s="128"/>
      <c r="J22" s="126"/>
      <c r="K22" s="302">
        <v>17.666699999999999</v>
      </c>
      <c r="L22" s="126" t="s">
        <v>103</v>
      </c>
      <c r="M22" s="307"/>
      <c r="N22" s="126"/>
      <c r="O22" s="307"/>
      <c r="P22" s="126"/>
      <c r="Q22" s="125">
        <v>94.666700000000006</v>
      </c>
      <c r="R22" s="126" t="s">
        <v>103</v>
      </c>
      <c r="S22" s="128"/>
      <c r="T22" s="126"/>
      <c r="U22" s="128"/>
      <c r="V22" s="126"/>
      <c r="W22" s="125">
        <v>44.666699999999999</v>
      </c>
      <c r="X22" s="126" t="s">
        <v>103</v>
      </c>
      <c r="Y22" s="128"/>
      <c r="Z22" s="126"/>
      <c r="AA22" s="128"/>
      <c r="AB22" s="126"/>
      <c r="AC22" s="62">
        <v>0</v>
      </c>
      <c r="AD22" s="46"/>
      <c r="AE22" s="46"/>
      <c r="AF22" s="278"/>
      <c r="AG22" s="127"/>
      <c r="AH22" s="279"/>
      <c r="AI22" s="127"/>
      <c r="AJ22" s="279"/>
      <c r="AK22" s="127"/>
    </row>
    <row r="23" spans="1:37" ht="12.75" x14ac:dyDescent="0.35">
      <c r="A23" s="47" t="str">
        <f t="shared" si="0"/>
        <v xml:space="preserve">Innvictis A1689 </v>
      </c>
      <c r="B23" s="529" t="str">
        <f t="shared" si="1"/>
        <v>RR</v>
      </c>
      <c r="C23" s="529" t="str">
        <f t="shared" si="2"/>
        <v>TRE</v>
      </c>
      <c r="D23" s="280" t="s">
        <v>548</v>
      </c>
      <c r="E23" s="125">
        <v>210.79</v>
      </c>
      <c r="F23" s="126" t="s">
        <v>103</v>
      </c>
      <c r="G23" s="128"/>
      <c r="H23" s="126"/>
      <c r="I23" s="128"/>
      <c r="J23" s="126"/>
      <c r="K23" s="302">
        <v>17.7333</v>
      </c>
      <c r="L23" s="126" t="s">
        <v>103</v>
      </c>
      <c r="M23" s="307"/>
      <c r="N23" s="126"/>
      <c r="O23" s="307"/>
      <c r="P23" s="126"/>
      <c r="Q23" s="125">
        <v>92.666700000000006</v>
      </c>
      <c r="R23" s="126" t="s">
        <v>103</v>
      </c>
      <c r="S23" s="128"/>
      <c r="T23" s="126"/>
      <c r="U23" s="128"/>
      <c r="V23" s="126"/>
      <c r="W23" s="125">
        <v>46.666699999999999</v>
      </c>
      <c r="X23" s="126" t="s">
        <v>103</v>
      </c>
      <c r="Y23" s="128"/>
      <c r="Z23" s="126"/>
      <c r="AA23" s="128"/>
      <c r="AB23" s="126"/>
      <c r="AC23" s="62">
        <v>0</v>
      </c>
      <c r="AD23" s="46"/>
      <c r="AE23" s="46"/>
      <c r="AF23" s="278"/>
      <c r="AG23" s="127"/>
      <c r="AH23" s="279"/>
      <c r="AI23" s="127"/>
      <c r="AJ23" s="279"/>
      <c r="AK23" s="127"/>
    </row>
    <row r="24" spans="1:37" ht="12.75" x14ac:dyDescent="0.35">
      <c r="A24" s="47" t="str">
        <f t="shared" si="0"/>
        <v xml:space="preserve">Spectrum 6416 </v>
      </c>
      <c r="B24" s="529" t="str">
        <f t="shared" si="1"/>
        <v>None</v>
      </c>
      <c r="C24" s="529" t="str">
        <f t="shared" si="2"/>
        <v>None</v>
      </c>
      <c r="D24" s="48" t="s">
        <v>557</v>
      </c>
      <c r="E24" s="125">
        <v>208.57</v>
      </c>
      <c r="F24" s="126" t="s">
        <v>103</v>
      </c>
      <c r="G24" s="128"/>
      <c r="H24" s="126"/>
      <c r="I24" s="128"/>
      <c r="J24" s="126"/>
      <c r="K24" s="302">
        <v>18.2667</v>
      </c>
      <c r="L24" s="126" t="s">
        <v>103</v>
      </c>
      <c r="M24" s="307"/>
      <c r="N24" s="126"/>
      <c r="O24" s="307"/>
      <c r="P24" s="126"/>
      <c r="Q24" s="125">
        <v>88.666700000000006</v>
      </c>
      <c r="R24" s="126" t="s">
        <v>103</v>
      </c>
      <c r="S24" s="128"/>
      <c r="T24" s="126"/>
      <c r="U24" s="128"/>
      <c r="V24" s="126"/>
      <c r="W24" s="125">
        <v>42</v>
      </c>
      <c r="X24" s="126" t="s">
        <v>103</v>
      </c>
      <c r="Y24" s="128"/>
      <c r="Z24" s="126"/>
      <c r="AA24" s="128"/>
      <c r="AB24" s="126"/>
      <c r="AC24" s="62">
        <v>0</v>
      </c>
      <c r="AD24" s="46"/>
      <c r="AE24" s="46"/>
      <c r="AF24" s="281"/>
      <c r="AG24" s="126"/>
      <c r="AH24" s="283"/>
      <c r="AI24" s="126"/>
      <c r="AJ24" s="283"/>
      <c r="AK24" s="126"/>
    </row>
    <row r="25" spans="1:37" ht="12.75" x14ac:dyDescent="0.35">
      <c r="A25" s="47" t="str">
        <f t="shared" si="0"/>
        <v xml:space="preserve">Dekalb DKC66-18 </v>
      </c>
      <c r="B25" s="529" t="str">
        <f t="shared" si="1"/>
        <v>RR</v>
      </c>
      <c r="C25" s="529" t="str">
        <f t="shared" si="2"/>
        <v>VT2P</v>
      </c>
      <c r="D25" s="280" t="s">
        <v>213</v>
      </c>
      <c r="E25" s="281">
        <v>207.51</v>
      </c>
      <c r="F25" s="282" t="s">
        <v>103</v>
      </c>
      <c r="G25" s="283">
        <v>219.95</v>
      </c>
      <c r="H25" s="282" t="s">
        <v>103</v>
      </c>
      <c r="I25" s="283">
        <v>211.06</v>
      </c>
      <c r="J25" s="282" t="s">
        <v>103</v>
      </c>
      <c r="K25" s="298">
        <v>16.866700000000002</v>
      </c>
      <c r="L25" s="282" t="s">
        <v>103</v>
      </c>
      <c r="M25" s="301">
        <v>16.683299999999999</v>
      </c>
      <c r="N25" s="282" t="s">
        <v>103</v>
      </c>
      <c r="O25" s="301">
        <v>16.366700000000002</v>
      </c>
      <c r="P25" s="282" t="s">
        <v>103</v>
      </c>
      <c r="Q25" s="281">
        <v>90.666700000000006</v>
      </c>
      <c r="R25" s="282" t="s">
        <v>103</v>
      </c>
      <c r="S25" s="283">
        <v>101.33</v>
      </c>
      <c r="T25" s="282" t="s">
        <v>103</v>
      </c>
      <c r="U25" s="283">
        <v>105.22</v>
      </c>
      <c r="V25" s="282" t="s">
        <v>103</v>
      </c>
      <c r="W25" s="281">
        <v>45.666699999999999</v>
      </c>
      <c r="X25" s="282" t="s">
        <v>103</v>
      </c>
      <c r="Y25" s="283">
        <v>48.333300000000001</v>
      </c>
      <c r="Z25" s="282" t="s">
        <v>103</v>
      </c>
      <c r="AA25" s="283">
        <v>48.777799999999999</v>
      </c>
      <c r="AB25" s="282" t="s">
        <v>328</v>
      </c>
      <c r="AC25" s="285">
        <v>0</v>
      </c>
      <c r="AD25" s="286">
        <v>0</v>
      </c>
      <c r="AE25" s="286">
        <v>1.0555278686</v>
      </c>
      <c r="AF25" s="278"/>
      <c r="AG25" s="127"/>
      <c r="AH25" s="279"/>
      <c r="AI25" s="127"/>
      <c r="AJ25" s="279"/>
      <c r="AK25" s="127"/>
    </row>
    <row r="26" spans="1:37" ht="12.75" x14ac:dyDescent="0.35">
      <c r="A26" s="47" t="str">
        <f t="shared" si="0"/>
        <v xml:space="preserve">Innvictis A1462 </v>
      </c>
      <c r="B26" s="529" t="str">
        <f t="shared" si="1"/>
        <v>RR</v>
      </c>
      <c r="C26" s="529" t="str">
        <f t="shared" si="2"/>
        <v>VT2P</v>
      </c>
      <c r="D26" s="280" t="s">
        <v>546</v>
      </c>
      <c r="E26" s="281">
        <v>206.14</v>
      </c>
      <c r="F26" s="282" t="s">
        <v>103</v>
      </c>
      <c r="G26" s="283"/>
      <c r="H26" s="282"/>
      <c r="I26" s="283"/>
      <c r="J26" s="282"/>
      <c r="K26" s="298">
        <v>17.333300000000001</v>
      </c>
      <c r="L26" s="282" t="s">
        <v>103</v>
      </c>
      <c r="M26" s="301"/>
      <c r="N26" s="282"/>
      <c r="O26" s="301"/>
      <c r="P26" s="282"/>
      <c r="Q26" s="281">
        <v>93</v>
      </c>
      <c r="R26" s="282" t="s">
        <v>103</v>
      </c>
      <c r="S26" s="283"/>
      <c r="T26" s="282"/>
      <c r="U26" s="283"/>
      <c r="V26" s="282"/>
      <c r="W26" s="281">
        <v>43.333300000000001</v>
      </c>
      <c r="X26" s="282" t="s">
        <v>103</v>
      </c>
      <c r="Y26" s="283"/>
      <c r="Z26" s="282"/>
      <c r="AA26" s="283"/>
      <c r="AB26" s="282"/>
      <c r="AC26" s="285">
        <v>0</v>
      </c>
      <c r="AD26" s="286"/>
      <c r="AE26" s="286"/>
      <c r="AF26" s="278"/>
      <c r="AG26" s="127"/>
      <c r="AH26" s="279"/>
      <c r="AI26" s="127"/>
      <c r="AJ26" s="279"/>
      <c r="AK26" s="127"/>
    </row>
    <row r="27" spans="1:37" ht="12.75" x14ac:dyDescent="0.35">
      <c r="A27" s="513" t="str">
        <f t="shared" si="0"/>
        <v>Progeny 8116 SS*</v>
      </c>
      <c r="B27" s="528" t="str">
        <f t="shared" si="1"/>
        <v>RR, LL </v>
      </c>
      <c r="C27" s="528" t="str">
        <f t="shared" si="2"/>
        <v>SS</v>
      </c>
      <c r="D27" s="48" t="s">
        <v>225</v>
      </c>
      <c r="E27" s="125">
        <v>203.25</v>
      </c>
      <c r="F27" s="126" t="s">
        <v>103</v>
      </c>
      <c r="G27" s="128">
        <v>224.58</v>
      </c>
      <c r="H27" s="126" t="s">
        <v>103</v>
      </c>
      <c r="I27" s="128">
        <v>218.89</v>
      </c>
      <c r="J27" s="126" t="s">
        <v>103</v>
      </c>
      <c r="K27" s="302">
        <v>17.2</v>
      </c>
      <c r="L27" s="126" t="s">
        <v>103</v>
      </c>
      <c r="M27" s="307">
        <v>17.533300000000001</v>
      </c>
      <c r="N27" s="126" t="s">
        <v>103</v>
      </c>
      <c r="O27" s="307">
        <v>16.711099999999998</v>
      </c>
      <c r="P27" s="126" t="s">
        <v>103</v>
      </c>
      <c r="Q27" s="125">
        <v>88.666700000000006</v>
      </c>
      <c r="R27" s="126" t="s">
        <v>103</v>
      </c>
      <c r="S27" s="128">
        <v>101.17</v>
      </c>
      <c r="T27" s="126" t="s">
        <v>103</v>
      </c>
      <c r="U27" s="128">
        <v>107.22</v>
      </c>
      <c r="V27" s="126" t="s">
        <v>103</v>
      </c>
      <c r="W27" s="125">
        <v>45</v>
      </c>
      <c r="X27" s="126" t="s">
        <v>103</v>
      </c>
      <c r="Y27" s="128">
        <v>49</v>
      </c>
      <c r="Z27" s="126" t="s">
        <v>103</v>
      </c>
      <c r="AA27" s="128">
        <v>51</v>
      </c>
      <c r="AB27" s="126" t="s">
        <v>104</v>
      </c>
      <c r="AC27" s="62">
        <v>0</v>
      </c>
      <c r="AD27" s="46">
        <v>0</v>
      </c>
      <c r="AE27" s="46">
        <v>0.95046292750000005</v>
      </c>
      <c r="AF27" s="281"/>
      <c r="AG27" s="126"/>
      <c r="AH27" s="283"/>
      <c r="AI27" s="126"/>
      <c r="AJ27" s="283"/>
      <c r="AK27" s="126"/>
    </row>
    <row r="28" spans="1:37" ht="12.75" x14ac:dyDescent="0.35">
      <c r="A28" s="280" t="str">
        <f t="shared" si="0"/>
        <v>LG Seeds LG66C44 VT2Pro**</v>
      </c>
      <c r="B28" s="530" t="str">
        <f t="shared" si="1"/>
        <v>RR</v>
      </c>
      <c r="C28" s="530" t="str">
        <f t="shared" si="2"/>
        <v>VT2P</v>
      </c>
      <c r="D28" s="280" t="s">
        <v>218</v>
      </c>
      <c r="E28" s="281">
        <v>192.83</v>
      </c>
      <c r="F28" s="282" t="s">
        <v>103</v>
      </c>
      <c r="G28" s="283">
        <v>220.7</v>
      </c>
      <c r="H28" s="282" t="s">
        <v>103</v>
      </c>
      <c r="I28" s="283">
        <v>216.53</v>
      </c>
      <c r="J28" s="282" t="s">
        <v>103</v>
      </c>
      <c r="K28" s="298">
        <v>17.666699999999999</v>
      </c>
      <c r="L28" s="282" t="s">
        <v>103</v>
      </c>
      <c r="M28" s="301">
        <v>17.783300000000001</v>
      </c>
      <c r="N28" s="282" t="s">
        <v>103</v>
      </c>
      <c r="O28" s="301">
        <v>16.9556</v>
      </c>
      <c r="P28" s="282" t="s">
        <v>103</v>
      </c>
      <c r="Q28" s="281">
        <v>92</v>
      </c>
      <c r="R28" s="282" t="s">
        <v>103</v>
      </c>
      <c r="S28" s="283">
        <v>104.17</v>
      </c>
      <c r="T28" s="282" t="s">
        <v>103</v>
      </c>
      <c r="U28" s="283">
        <v>109.22</v>
      </c>
      <c r="V28" s="282" t="s">
        <v>103</v>
      </c>
      <c r="W28" s="281">
        <v>45</v>
      </c>
      <c r="X28" s="282" t="s">
        <v>103</v>
      </c>
      <c r="Y28" s="283">
        <v>49.5</v>
      </c>
      <c r="Z28" s="282" t="s">
        <v>103</v>
      </c>
      <c r="AA28" s="283">
        <v>49.333300000000001</v>
      </c>
      <c r="AB28" s="282" t="s">
        <v>104</v>
      </c>
      <c r="AC28" s="285">
        <v>0</v>
      </c>
      <c r="AD28" s="286">
        <v>0</v>
      </c>
      <c r="AE28" s="286">
        <v>0.1169590643</v>
      </c>
      <c r="AF28" s="278"/>
      <c r="AG28" s="127"/>
      <c r="AH28" s="279"/>
      <c r="AI28" s="127"/>
      <c r="AJ28" s="279"/>
      <c r="AK28" s="127"/>
    </row>
    <row r="29" spans="1:37" ht="12.75" customHeight="1" x14ac:dyDescent="0.4">
      <c r="A29" s="67" t="s">
        <v>16</v>
      </c>
      <c r="B29" s="67"/>
      <c r="C29" s="67"/>
      <c r="D29" s="66"/>
      <c r="E29" s="154">
        <v>218.99</v>
      </c>
      <c r="F29" s="138"/>
      <c r="G29" s="163">
        <v>230.1</v>
      </c>
      <c r="H29" s="138"/>
      <c r="I29" s="163">
        <v>219.63</v>
      </c>
      <c r="J29" s="184"/>
      <c r="K29" s="167">
        <v>17.340299999999999</v>
      </c>
      <c r="L29" s="138"/>
      <c r="M29" s="174">
        <v>17.16</v>
      </c>
      <c r="N29" s="138"/>
      <c r="O29" s="174">
        <v>16.5822</v>
      </c>
      <c r="P29" s="184"/>
      <c r="Q29" s="154">
        <v>91.583299999999994</v>
      </c>
      <c r="R29" s="138"/>
      <c r="S29" s="163">
        <v>102</v>
      </c>
      <c r="T29" s="138"/>
      <c r="U29" s="163">
        <v>106.91</v>
      </c>
      <c r="V29" s="184"/>
      <c r="W29" s="154">
        <v>44.5</v>
      </c>
      <c r="X29" s="138"/>
      <c r="Y29" s="163">
        <v>48.783299999999997</v>
      </c>
      <c r="Z29" s="138"/>
      <c r="AA29" s="163">
        <v>48.666699999999999</v>
      </c>
      <c r="AB29" s="184"/>
      <c r="AC29" s="106">
        <v>0</v>
      </c>
      <c r="AD29" s="105">
        <v>2.5839999999999998E-2</v>
      </c>
      <c r="AE29" s="105">
        <v>0.47060000000000002</v>
      </c>
      <c r="AF29" s="167">
        <v>58.221800000000002</v>
      </c>
      <c r="AG29" s="138"/>
      <c r="AH29" s="174">
        <v>57.9251</v>
      </c>
      <c r="AI29" s="138"/>
      <c r="AJ29" s="174"/>
      <c r="AK29" s="138"/>
    </row>
    <row r="30" spans="1:37" ht="12.75" customHeight="1" x14ac:dyDescent="0.4">
      <c r="A30" s="49" t="s">
        <v>90</v>
      </c>
      <c r="B30" s="49"/>
      <c r="C30" s="49"/>
      <c r="D30" s="52"/>
      <c r="E30" s="155">
        <v>10.002000000000001</v>
      </c>
      <c r="F30" s="139"/>
      <c r="G30" s="164">
        <v>12.2499</v>
      </c>
      <c r="H30" s="139"/>
      <c r="I30" s="164">
        <v>13.358000000000001</v>
      </c>
      <c r="J30" s="185"/>
      <c r="K30" s="168">
        <v>0.53280000000000005</v>
      </c>
      <c r="L30" s="139"/>
      <c r="M30" s="175">
        <v>0.34150000000000003</v>
      </c>
      <c r="N30" s="139"/>
      <c r="O30" s="175">
        <v>0.63800000000000001</v>
      </c>
      <c r="P30" s="185"/>
      <c r="Q30" s="155">
        <v>2.7705000000000002</v>
      </c>
      <c r="R30" s="139"/>
      <c r="S30" s="164">
        <v>10.5966</v>
      </c>
      <c r="T30" s="139"/>
      <c r="U30" s="164">
        <v>7.9080000000000004</v>
      </c>
      <c r="V30" s="185"/>
      <c r="W30" s="155">
        <v>2.5676000000000001</v>
      </c>
      <c r="X30" s="139"/>
      <c r="Y30" s="164">
        <v>3.8033000000000001</v>
      </c>
      <c r="Z30" s="139"/>
      <c r="AA30" s="164">
        <v>2.4379</v>
      </c>
      <c r="AB30" s="185"/>
      <c r="AC30" s="104">
        <v>0</v>
      </c>
      <c r="AD30" s="103">
        <v>2.5839999999999998E-2</v>
      </c>
      <c r="AE30" s="103">
        <v>0.28439999999999999</v>
      </c>
      <c r="AF30" s="168">
        <v>0.49020000000000002</v>
      </c>
      <c r="AG30" s="146"/>
      <c r="AH30" s="175">
        <v>0.42030000000000001</v>
      </c>
      <c r="AI30" s="146"/>
      <c r="AJ30" s="175"/>
      <c r="AK30" s="146"/>
    </row>
    <row r="31" spans="1:37" ht="12.75" customHeight="1" x14ac:dyDescent="0.5">
      <c r="A31" s="50" t="s">
        <v>56</v>
      </c>
      <c r="B31" s="535"/>
      <c r="C31" s="535"/>
      <c r="D31" s="28"/>
      <c r="E31" s="156" t="s">
        <v>571</v>
      </c>
      <c r="F31" s="140"/>
      <c r="G31" s="165" t="s">
        <v>571</v>
      </c>
      <c r="H31" s="140"/>
      <c r="I31" s="165" t="s">
        <v>571</v>
      </c>
      <c r="J31" s="186"/>
      <c r="K31" s="169" t="s">
        <v>571</v>
      </c>
      <c r="L31" s="140"/>
      <c r="M31" s="176" t="s">
        <v>571</v>
      </c>
      <c r="N31" s="140"/>
      <c r="O31" s="176" t="s">
        <v>571</v>
      </c>
      <c r="P31" s="186"/>
      <c r="Q31" s="156" t="s">
        <v>571</v>
      </c>
      <c r="R31" s="140"/>
      <c r="S31" s="165" t="s">
        <v>571</v>
      </c>
      <c r="T31" s="140"/>
      <c r="U31" s="165" t="s">
        <v>571</v>
      </c>
      <c r="V31" s="186"/>
      <c r="W31" s="156" t="s">
        <v>571</v>
      </c>
      <c r="X31" s="140"/>
      <c r="Y31" s="165" t="s">
        <v>571</v>
      </c>
      <c r="Z31" s="140"/>
      <c r="AA31" s="165">
        <v>4.16</v>
      </c>
      <c r="AB31" s="186"/>
      <c r="AC31" s="101" t="s">
        <v>577</v>
      </c>
      <c r="AD31" s="102" t="s">
        <v>577</v>
      </c>
      <c r="AE31" s="102" t="s">
        <v>577</v>
      </c>
      <c r="AF31" s="169">
        <v>1.35</v>
      </c>
      <c r="AG31" s="147"/>
      <c r="AH31" s="165">
        <v>1.1000000000000001</v>
      </c>
      <c r="AI31" s="140"/>
      <c r="AJ31" s="165"/>
      <c r="AK31" s="140"/>
    </row>
    <row r="32" spans="1:37" ht="12.75" customHeight="1" thickBot="1" x14ac:dyDescent="0.45">
      <c r="A32" s="220" t="s">
        <v>91</v>
      </c>
      <c r="B32" s="553"/>
      <c r="C32" s="553"/>
      <c r="D32" s="216"/>
      <c r="E32" s="177">
        <v>7.3355142735000003</v>
      </c>
      <c r="F32" s="151"/>
      <c r="G32" s="182">
        <v>7.5252312218000004</v>
      </c>
      <c r="H32" s="151"/>
      <c r="I32" s="182">
        <v>8.1500191012999998</v>
      </c>
      <c r="J32" s="187"/>
      <c r="K32" s="221">
        <v>5.0990976132999997</v>
      </c>
      <c r="L32" s="151"/>
      <c r="M32" s="222">
        <v>4.8740156955999998</v>
      </c>
      <c r="N32" s="151"/>
      <c r="O32" s="222">
        <v>5.0972763369000003</v>
      </c>
      <c r="P32" s="187"/>
      <c r="Q32" s="177">
        <v>5.0456329780000004</v>
      </c>
      <c r="R32" s="151"/>
      <c r="S32" s="182">
        <v>4.1882796284000001</v>
      </c>
      <c r="T32" s="151"/>
      <c r="U32" s="182">
        <v>4.0370831433000003</v>
      </c>
      <c r="V32" s="187"/>
      <c r="W32" s="177">
        <v>9.8358214908000008</v>
      </c>
      <c r="X32" s="151"/>
      <c r="Y32" s="182">
        <v>8.4725635582999992</v>
      </c>
      <c r="Z32" s="151"/>
      <c r="AA32" s="182">
        <v>9.1026913379999996</v>
      </c>
      <c r="AB32" s="187"/>
      <c r="AC32" s="223" t="s">
        <v>577</v>
      </c>
      <c r="AD32" s="224" t="s">
        <v>577</v>
      </c>
      <c r="AE32" s="224" t="s">
        <v>577</v>
      </c>
      <c r="AF32" s="221">
        <v>1.425497292</v>
      </c>
      <c r="AG32" s="225"/>
      <c r="AH32" s="222">
        <v>1.6457923273999999</v>
      </c>
      <c r="AI32" s="225"/>
      <c r="AJ32" s="222"/>
      <c r="AK32" s="319"/>
    </row>
    <row r="33" spans="1:31" s="1" customFormat="1" x14ac:dyDescent="0.4">
      <c r="A33" s="6"/>
      <c r="B33" s="7"/>
      <c r="C33" s="7"/>
      <c r="D33" s="6"/>
      <c r="E33" s="158"/>
      <c r="F33" s="134"/>
      <c r="G33" s="158"/>
      <c r="H33" s="134"/>
      <c r="I33" s="158"/>
      <c r="J33" s="134"/>
      <c r="K33" s="170"/>
      <c r="L33" s="142"/>
      <c r="M33" s="170"/>
      <c r="N33" s="142"/>
      <c r="O33" s="170"/>
      <c r="P33" s="142"/>
      <c r="Q33" s="171"/>
      <c r="R33" s="65"/>
      <c r="S33" s="171"/>
      <c r="T33" s="65"/>
      <c r="U33" s="171"/>
      <c r="V33" s="65"/>
      <c r="W33" s="178"/>
      <c r="X33" s="148"/>
      <c r="Y33" s="178"/>
      <c r="Z33" s="148"/>
      <c r="AA33" s="178"/>
      <c r="AB33" s="148"/>
      <c r="AC33" s="10"/>
      <c r="AD33" s="10"/>
      <c r="AE33" s="10"/>
    </row>
    <row r="34" spans="1:31" s="1" customFormat="1" x14ac:dyDescent="0.4">
      <c r="A34" s="9"/>
      <c r="B34" s="7"/>
      <c r="C34" s="7"/>
      <c r="D34" s="6"/>
      <c r="E34" s="61"/>
      <c r="F34" s="64"/>
      <c r="G34" s="61"/>
      <c r="H34" s="64"/>
      <c r="I34" s="61"/>
      <c r="J34" s="64"/>
      <c r="K34" s="171"/>
      <c r="L34" s="65"/>
      <c r="M34" s="171"/>
      <c r="N34" s="65"/>
      <c r="O34" s="171"/>
      <c r="P34" s="65"/>
      <c r="Q34" s="178"/>
      <c r="R34" s="148"/>
      <c r="S34" s="178"/>
      <c r="T34" s="148"/>
      <c r="U34" s="178"/>
      <c r="V34" s="148"/>
      <c r="W34" s="171"/>
      <c r="X34" s="65"/>
      <c r="Y34" s="171"/>
      <c r="Z34" s="65"/>
      <c r="AA34" s="171"/>
      <c r="AB34" s="65"/>
      <c r="AC34" s="3"/>
      <c r="AD34" s="3"/>
      <c r="AE34" s="3"/>
    </row>
    <row r="35" spans="1:31" s="1" customFormat="1" x14ac:dyDescent="0.4">
      <c r="A35" s="9"/>
      <c r="B35" s="7"/>
      <c r="C35" s="7"/>
      <c r="D35" s="6"/>
      <c r="E35" s="61"/>
      <c r="F35" s="64"/>
      <c r="G35" s="61"/>
      <c r="H35" s="64"/>
      <c r="I35" s="61"/>
      <c r="J35" s="64"/>
      <c r="K35" s="171"/>
      <c r="L35" s="65"/>
      <c r="M35" s="171"/>
      <c r="N35" s="65"/>
      <c r="O35" s="171"/>
      <c r="P35" s="65"/>
      <c r="Q35" s="179"/>
      <c r="R35" s="7"/>
      <c r="S35" s="179"/>
      <c r="T35" s="7"/>
      <c r="U35" s="179"/>
      <c r="V35" s="7"/>
      <c r="W35" s="171"/>
      <c r="X35" s="65"/>
      <c r="Y35" s="171"/>
      <c r="Z35" s="65"/>
      <c r="AA35" s="171"/>
      <c r="AB35" s="65"/>
      <c r="AC35" s="3"/>
      <c r="AD35" s="3"/>
      <c r="AE35" s="3"/>
    </row>
    <row r="36" spans="1:31" s="1" customFormat="1" x14ac:dyDescent="0.4">
      <c r="A36" s="9"/>
      <c r="B36" s="7"/>
      <c r="C36" s="7"/>
      <c r="D36" s="6"/>
      <c r="E36" s="61"/>
      <c r="F36" s="64"/>
      <c r="G36" s="61"/>
      <c r="H36" s="64"/>
      <c r="I36" s="61"/>
      <c r="J36" s="64"/>
      <c r="K36" s="171"/>
      <c r="L36" s="65"/>
      <c r="M36" s="171"/>
      <c r="N36" s="65"/>
      <c r="O36" s="171"/>
      <c r="P36" s="65"/>
      <c r="Q36" s="171"/>
      <c r="R36" s="65"/>
      <c r="S36" s="171"/>
      <c r="T36" s="65"/>
      <c r="U36" s="171"/>
      <c r="V36" s="65"/>
      <c r="W36" s="171"/>
      <c r="X36" s="65"/>
      <c r="Y36" s="171"/>
      <c r="Z36" s="65"/>
      <c r="AA36" s="171"/>
      <c r="AB36" s="65"/>
      <c r="AC36" s="3"/>
      <c r="AD36" s="3"/>
      <c r="AE36" s="3"/>
    </row>
    <row r="37" spans="1:31" s="1" customFormat="1" x14ac:dyDescent="0.4">
      <c r="A37" s="9"/>
      <c r="B37" s="7"/>
      <c r="C37" s="7"/>
      <c r="D37" s="6"/>
      <c r="E37" s="61"/>
      <c r="F37" s="64"/>
      <c r="G37" s="61"/>
      <c r="H37" s="64"/>
      <c r="I37" s="61"/>
      <c r="J37" s="64"/>
      <c r="K37" s="171"/>
      <c r="L37" s="65"/>
      <c r="M37" s="171"/>
      <c r="N37" s="65"/>
      <c r="O37" s="171"/>
      <c r="P37" s="65"/>
      <c r="Q37" s="171"/>
      <c r="R37" s="65"/>
      <c r="S37" s="171"/>
      <c r="T37" s="65"/>
      <c r="U37" s="171"/>
      <c r="V37" s="65"/>
      <c r="W37" s="171"/>
      <c r="X37" s="65"/>
      <c r="Y37" s="171"/>
      <c r="Z37" s="65"/>
      <c r="AA37" s="171"/>
      <c r="AB37" s="65"/>
      <c r="AC37" s="3"/>
      <c r="AD37" s="3"/>
      <c r="AE37" s="3"/>
    </row>
    <row r="38" spans="1:31" s="1" customFormat="1" x14ac:dyDescent="0.4">
      <c r="A38" s="9"/>
      <c r="B38" s="7"/>
      <c r="C38" s="7"/>
      <c r="D38" s="6"/>
      <c r="E38" s="61"/>
      <c r="F38" s="64"/>
      <c r="G38" s="61"/>
      <c r="H38" s="64"/>
      <c r="I38" s="61"/>
      <c r="J38" s="64"/>
      <c r="K38" s="171"/>
      <c r="L38" s="65"/>
      <c r="M38" s="171"/>
      <c r="N38" s="65"/>
      <c r="O38" s="171"/>
      <c r="P38" s="65"/>
      <c r="Q38" s="171"/>
      <c r="R38" s="65"/>
      <c r="S38" s="171"/>
      <c r="T38" s="65"/>
      <c r="U38" s="171"/>
      <c r="V38" s="65"/>
      <c r="W38" s="171"/>
      <c r="X38" s="65"/>
      <c r="Y38" s="171"/>
      <c r="Z38" s="65"/>
      <c r="AA38" s="171"/>
      <c r="AB38" s="65"/>
      <c r="AC38" s="3"/>
      <c r="AD38" s="3"/>
      <c r="AE38" s="3"/>
    </row>
    <row r="39" spans="1:31" s="1" customFormat="1" x14ac:dyDescent="0.4">
      <c r="A39" s="9"/>
      <c r="B39" s="7"/>
      <c r="C39" s="7"/>
      <c r="D39" s="6"/>
      <c r="E39" s="61"/>
      <c r="F39" s="64"/>
      <c r="G39" s="61"/>
      <c r="H39" s="64"/>
      <c r="I39" s="61"/>
      <c r="J39" s="64"/>
      <c r="K39" s="171"/>
      <c r="L39" s="65"/>
      <c r="M39" s="171"/>
      <c r="N39" s="65"/>
      <c r="O39" s="171"/>
      <c r="P39" s="65"/>
      <c r="Q39" s="171"/>
      <c r="R39" s="65"/>
      <c r="S39" s="171"/>
      <c r="T39" s="65"/>
      <c r="U39" s="171"/>
      <c r="V39" s="65"/>
      <c r="W39" s="171"/>
      <c r="X39" s="65"/>
      <c r="Y39" s="171"/>
      <c r="Z39" s="65"/>
      <c r="AA39" s="171"/>
      <c r="AB39" s="65"/>
      <c r="AC39" s="3"/>
      <c r="AD39" s="3"/>
      <c r="AE39" s="3"/>
    </row>
    <row r="40" spans="1:31" s="1" customFormat="1" x14ac:dyDescent="0.4">
      <c r="A40" s="9"/>
      <c r="B40" s="7"/>
      <c r="C40" s="7"/>
      <c r="D40" s="6"/>
      <c r="E40" s="61"/>
      <c r="F40" s="64"/>
      <c r="G40" s="61"/>
      <c r="H40" s="64"/>
      <c r="I40" s="61"/>
      <c r="J40" s="64"/>
      <c r="K40" s="171"/>
      <c r="L40" s="65"/>
      <c r="M40" s="171"/>
      <c r="N40" s="65"/>
      <c r="O40" s="171"/>
      <c r="P40" s="65"/>
      <c r="Q40" s="171"/>
      <c r="R40" s="65"/>
      <c r="S40" s="171"/>
      <c r="T40" s="65"/>
      <c r="U40" s="171"/>
      <c r="V40" s="65"/>
      <c r="W40" s="171"/>
      <c r="X40" s="65"/>
      <c r="Y40" s="171"/>
      <c r="Z40" s="65"/>
      <c r="AA40" s="171"/>
      <c r="AB40" s="65"/>
      <c r="AC40" s="3"/>
      <c r="AD40" s="3"/>
      <c r="AE40" s="3"/>
    </row>
    <row r="41" spans="1:31" s="1" customFormat="1" x14ac:dyDescent="0.4">
      <c r="A41" s="8"/>
      <c r="B41" s="7"/>
      <c r="C41" s="7"/>
      <c r="D41" s="6"/>
      <c r="E41" s="159"/>
      <c r="F41" s="135"/>
      <c r="G41" s="159"/>
      <c r="H41" s="135"/>
      <c r="I41" s="159"/>
      <c r="J41" s="135"/>
      <c r="K41" s="172"/>
      <c r="L41" s="143"/>
      <c r="M41" s="172"/>
      <c r="N41" s="143"/>
      <c r="O41" s="172"/>
      <c r="P41" s="143"/>
      <c r="Q41" s="172"/>
      <c r="R41" s="143"/>
      <c r="S41" s="172"/>
      <c r="T41" s="143"/>
      <c r="U41" s="172"/>
      <c r="V41" s="143"/>
      <c r="W41" s="172"/>
      <c r="X41" s="143"/>
      <c r="Y41" s="172"/>
      <c r="Z41" s="143"/>
      <c r="AA41" s="172"/>
      <c r="AB41" s="143"/>
      <c r="AC41" s="3"/>
      <c r="AD41" s="3"/>
      <c r="AE41" s="3"/>
    </row>
    <row r="42" spans="1:31" x14ac:dyDescent="0.4">
      <c r="A42" s="9"/>
      <c r="B42" s="7"/>
      <c r="C42" s="7"/>
      <c r="D42" s="6"/>
      <c r="E42" s="61"/>
      <c r="F42" s="64"/>
      <c r="G42" s="61"/>
      <c r="H42" s="64"/>
      <c r="I42" s="61"/>
      <c r="J42" s="64"/>
      <c r="W42" s="171"/>
      <c r="X42" s="65"/>
      <c r="Y42" s="171"/>
      <c r="Z42" s="65"/>
      <c r="AA42" s="171"/>
      <c r="AB42" s="65"/>
      <c r="AC42" s="3"/>
      <c r="AD42" s="3"/>
      <c r="AE42" s="3"/>
    </row>
    <row r="43" spans="1:31" ht="15" x14ac:dyDescent="0.4">
      <c r="A43" s="4"/>
      <c r="B43" s="7"/>
      <c r="C43" s="7"/>
      <c r="D43" s="6"/>
      <c r="E43" s="160"/>
      <c r="F43" s="136"/>
      <c r="G43" s="160"/>
      <c r="H43" s="136"/>
      <c r="I43" s="160"/>
      <c r="J43" s="136"/>
      <c r="K43" s="173"/>
      <c r="L43" s="144"/>
      <c r="M43" s="173"/>
      <c r="N43" s="144"/>
      <c r="O43" s="173"/>
      <c r="P43" s="144"/>
      <c r="Q43" s="173"/>
      <c r="R43" s="144"/>
      <c r="S43" s="173"/>
      <c r="T43" s="144"/>
      <c r="U43" s="173"/>
      <c r="V43" s="144"/>
    </row>
    <row r="44" spans="1:31" x14ac:dyDescent="0.4">
      <c r="B44" s="71"/>
      <c r="C44" s="71"/>
      <c r="D44" s="19"/>
    </row>
  </sheetData>
  <sortState xmlns:xlrd2="http://schemas.microsoft.com/office/spreadsheetml/2017/richdata2" ref="A5:AK28">
    <sortCondition descending="1" ref="E5:E28"/>
  </sortState>
  <mergeCells count="22">
    <mergeCell ref="AF3:AG3"/>
    <mergeCell ref="AH3:AI3"/>
    <mergeCell ref="AJ3:AK3"/>
    <mergeCell ref="AA3:AB3"/>
    <mergeCell ref="E3:F3"/>
    <mergeCell ref="G3:H3"/>
    <mergeCell ref="I3:J3"/>
    <mergeCell ref="K3:L3"/>
    <mergeCell ref="M3:N3"/>
    <mergeCell ref="O3:P3"/>
    <mergeCell ref="Q3:R3"/>
    <mergeCell ref="S3:T3"/>
    <mergeCell ref="U3:V3"/>
    <mergeCell ref="W3:X3"/>
    <mergeCell ref="Y3:Z3"/>
    <mergeCell ref="AF2:AK2"/>
    <mergeCell ref="A1:V1"/>
    <mergeCell ref="E2:J2"/>
    <mergeCell ref="K2:P2"/>
    <mergeCell ref="Q2:V2"/>
    <mergeCell ref="W2:AB2"/>
    <mergeCell ref="AC2:AE2"/>
  </mergeCells>
  <conditionalFormatting sqref="AK5:AK7">
    <cfRule type="containsText" priority="52" stopIfTrue="1" operator="containsText" text="AA">
      <formula>NOT(ISERROR(SEARCH("AA",AK5)))</formula>
    </cfRule>
    <cfRule type="containsText" dxfId="103" priority="53" operator="containsText" text="A">
      <formula>NOT(ISERROR(SEARCH("A",AK5)))</formula>
    </cfRule>
  </conditionalFormatting>
  <conditionalFormatting sqref="AG5:AG7">
    <cfRule type="containsText" priority="56" stopIfTrue="1" operator="containsText" text="AA">
      <formula>NOT(ISERROR(SEARCH("AA",AG5)))</formula>
    </cfRule>
    <cfRule type="containsText" dxfId="102" priority="57" operator="containsText" text="A">
      <formula>NOT(ISERROR(SEARCH("A",AG5)))</formula>
    </cfRule>
  </conditionalFormatting>
  <conditionalFormatting sqref="AI5:AI7">
    <cfRule type="containsText" priority="54" stopIfTrue="1" operator="containsText" text="AA">
      <formula>NOT(ISERROR(SEARCH("AA",AI5)))</formula>
    </cfRule>
    <cfRule type="containsText" dxfId="101" priority="55" operator="containsText" text="A">
      <formula>NOT(ISERROR(SEARCH("A",AI5)))</formula>
    </cfRule>
  </conditionalFormatting>
  <conditionalFormatting sqref="AG8:AG28">
    <cfRule type="containsText" priority="50" stopIfTrue="1" operator="containsText" text="AA">
      <formula>NOT(ISERROR(SEARCH("AA",AG8)))</formula>
    </cfRule>
    <cfRule type="containsText" dxfId="100" priority="51" operator="containsText" text="A">
      <formula>NOT(ISERROR(SEARCH("A",AG8)))</formula>
    </cfRule>
  </conditionalFormatting>
  <conditionalFormatting sqref="AI8:AI28">
    <cfRule type="containsText" priority="48" stopIfTrue="1" operator="containsText" text="AA">
      <formula>NOT(ISERROR(SEARCH("AA",AI8)))</formula>
    </cfRule>
    <cfRule type="containsText" dxfId="99" priority="49" operator="containsText" text="A">
      <formula>NOT(ISERROR(SEARCH("A",AI8)))</formula>
    </cfRule>
  </conditionalFormatting>
  <conditionalFormatting sqref="AK8:AK28">
    <cfRule type="containsText" priority="46" stopIfTrue="1" operator="containsText" text="AA">
      <formula>NOT(ISERROR(SEARCH("AA",AK8)))</formula>
    </cfRule>
    <cfRule type="containsText" dxfId="98" priority="47" operator="containsText" text="A">
      <formula>NOT(ISERROR(SEARCH("A",AK8)))</formula>
    </cfRule>
  </conditionalFormatting>
  <conditionalFormatting sqref="AB5:AB28">
    <cfRule type="containsText" priority="4" stopIfTrue="1" operator="containsText" text="AA">
      <formula>NOT(ISERROR(SEARCH("AA",AB5)))</formula>
    </cfRule>
    <cfRule type="containsText" dxfId="97" priority="5" stopIfTrue="1" operator="containsText" text="A">
      <formula>NOT(ISERROR(SEARCH("A",AB5)))</formula>
    </cfRule>
  </conditionalFormatting>
  <conditionalFormatting sqref="AC5:AE28">
    <cfRule type="aboveAverage" dxfId="96" priority="28" stopIfTrue="1"/>
  </conditionalFormatting>
  <conditionalFormatting sqref="F5:F28">
    <cfRule type="containsText" priority="26" stopIfTrue="1" operator="containsText" text="AA">
      <formula>NOT(ISERROR(SEARCH("AA",F5)))</formula>
    </cfRule>
    <cfRule type="containsText" dxfId="95" priority="27" stopIfTrue="1" operator="containsText" text="A">
      <formula>NOT(ISERROR(SEARCH("A",F5)))</formula>
    </cfRule>
  </conditionalFormatting>
  <conditionalFormatting sqref="H5:H28">
    <cfRule type="containsText" priority="24" stopIfTrue="1" operator="containsText" text="AA">
      <formula>NOT(ISERROR(SEARCH("AA",H5)))</formula>
    </cfRule>
    <cfRule type="containsText" dxfId="94" priority="25" stopIfTrue="1" operator="containsText" text="A">
      <formula>NOT(ISERROR(SEARCH("A",H5)))</formula>
    </cfRule>
  </conditionalFormatting>
  <conditionalFormatting sqref="J5:J28">
    <cfRule type="containsText" priority="22" stopIfTrue="1" operator="containsText" text="AA">
      <formula>NOT(ISERROR(SEARCH("AA",J5)))</formula>
    </cfRule>
    <cfRule type="containsText" dxfId="93" priority="23" stopIfTrue="1" operator="containsText" text="A">
      <formula>NOT(ISERROR(SEARCH("A",J5)))</formula>
    </cfRule>
  </conditionalFormatting>
  <conditionalFormatting sqref="L5:L28">
    <cfRule type="containsText" priority="20" stopIfTrue="1" operator="containsText" text="AA">
      <formula>NOT(ISERROR(SEARCH("AA",L5)))</formula>
    </cfRule>
    <cfRule type="containsText" dxfId="92" priority="21" stopIfTrue="1" operator="containsText" text="A">
      <formula>NOT(ISERROR(SEARCH("A",L5)))</formula>
    </cfRule>
  </conditionalFormatting>
  <conditionalFormatting sqref="N5:N28">
    <cfRule type="containsText" priority="18" stopIfTrue="1" operator="containsText" text="AA">
      <formula>NOT(ISERROR(SEARCH("AA",N5)))</formula>
    </cfRule>
    <cfRule type="containsText" dxfId="91" priority="19" stopIfTrue="1" operator="containsText" text="A">
      <formula>NOT(ISERROR(SEARCH("A",N5)))</formula>
    </cfRule>
  </conditionalFormatting>
  <conditionalFormatting sqref="P5:P28">
    <cfRule type="containsText" priority="16" stopIfTrue="1" operator="containsText" text="AA">
      <formula>NOT(ISERROR(SEARCH("AA",P5)))</formula>
    </cfRule>
    <cfRule type="containsText" dxfId="90" priority="17" stopIfTrue="1" operator="containsText" text="A">
      <formula>NOT(ISERROR(SEARCH("A",P5)))</formula>
    </cfRule>
  </conditionalFormatting>
  <conditionalFormatting sqref="R5:R28">
    <cfRule type="containsText" priority="14" stopIfTrue="1" operator="containsText" text="AA">
      <formula>NOT(ISERROR(SEARCH("AA",R5)))</formula>
    </cfRule>
    <cfRule type="containsText" dxfId="89" priority="15" stopIfTrue="1" operator="containsText" text="A">
      <formula>NOT(ISERROR(SEARCH("A",R5)))</formula>
    </cfRule>
  </conditionalFormatting>
  <conditionalFormatting sqref="T5:T28">
    <cfRule type="containsText" priority="12" stopIfTrue="1" operator="containsText" text="AA">
      <formula>NOT(ISERROR(SEARCH("AA",T5)))</formula>
    </cfRule>
    <cfRule type="containsText" dxfId="88" priority="13" stopIfTrue="1" operator="containsText" text="A">
      <formula>NOT(ISERROR(SEARCH("A",T5)))</formula>
    </cfRule>
  </conditionalFormatting>
  <conditionalFormatting sqref="V5:V28">
    <cfRule type="containsText" priority="10" stopIfTrue="1" operator="containsText" text="AA">
      <formula>NOT(ISERROR(SEARCH("AA",V5)))</formula>
    </cfRule>
    <cfRule type="containsText" dxfId="87" priority="11" stopIfTrue="1" operator="containsText" text="A">
      <formula>NOT(ISERROR(SEARCH("A",V5)))</formula>
    </cfRule>
  </conditionalFormatting>
  <conditionalFormatting sqref="X5:X28">
    <cfRule type="containsText" priority="8" stopIfTrue="1" operator="containsText" text="AA">
      <formula>NOT(ISERROR(SEARCH("AA",X5)))</formula>
    </cfRule>
    <cfRule type="containsText" dxfId="86" priority="9" stopIfTrue="1" operator="containsText" text="A">
      <formula>NOT(ISERROR(SEARCH("A",X5)))</formula>
    </cfRule>
  </conditionalFormatting>
  <conditionalFormatting sqref="Z5:Z28">
    <cfRule type="containsText" priority="6" stopIfTrue="1" operator="containsText" text="AA">
      <formula>NOT(ISERROR(SEARCH("AA",Z5)))</formula>
    </cfRule>
    <cfRule type="containsText" dxfId="85" priority="7" stopIfTrue="1" operator="containsText" text="A">
      <formula>NOT(ISERROR(SEARCH("A",Z5)))</formula>
    </cfRule>
  </conditionalFormatting>
  <conditionalFormatting sqref="E5:AE28">
    <cfRule type="expression" dxfId="84" priority="1104">
      <formula>MOD(ROW(),2)=0</formula>
    </cfRule>
  </conditionalFormatting>
  <conditionalFormatting sqref="D5:D28">
    <cfRule type="expression" dxfId="83" priority="2">
      <formula>MOD(ROW(),2)=0</formula>
    </cfRule>
  </conditionalFormatting>
  <conditionalFormatting sqref="A5:C28">
    <cfRule type="expression" dxfId="82" priority="1">
      <formula>MOD(ROW(),2)=0</formula>
    </cfRule>
  </conditionalFormatting>
  <conditionalFormatting sqref="AF5:AF28">
    <cfRule type="aboveAverage" dxfId="81" priority="1090"/>
  </conditionalFormatting>
  <conditionalFormatting sqref="AH5:AH28">
    <cfRule type="aboveAverage" dxfId="80" priority="1091"/>
  </conditionalFormatting>
  <conditionalFormatting sqref="AJ5:AJ28">
    <cfRule type="aboveAverage" dxfId="79" priority="1092"/>
  </conditionalFormatting>
  <conditionalFormatting sqref="W5:W28">
    <cfRule type="aboveAverage" dxfId="78" priority="41" stopIfTrue="1"/>
  </conditionalFormatting>
  <conditionalFormatting sqref="Y5:Y28">
    <cfRule type="aboveAverage" dxfId="77" priority="1093" stopIfTrue="1"/>
  </conditionalFormatting>
  <conditionalFormatting sqref="AA5:AA28">
    <cfRule type="aboveAverage" dxfId="76" priority="1094" stopIfTrue="1"/>
  </conditionalFormatting>
  <conditionalFormatting sqref="Q5:Q28">
    <cfRule type="aboveAverage" dxfId="75" priority="1095" stopIfTrue="1"/>
  </conditionalFormatting>
  <conditionalFormatting sqref="S5:S28">
    <cfRule type="aboveAverage" dxfId="74" priority="1096" stopIfTrue="1"/>
  </conditionalFormatting>
  <conditionalFormatting sqref="U5:U28">
    <cfRule type="aboveAverage" dxfId="73" priority="1097" stopIfTrue="1"/>
  </conditionalFormatting>
  <conditionalFormatting sqref="K5:K28">
    <cfRule type="aboveAverage" dxfId="72" priority="1098" stopIfTrue="1"/>
  </conditionalFormatting>
  <conditionalFormatting sqref="M5:M28">
    <cfRule type="aboveAverage" dxfId="71" priority="1099" stopIfTrue="1"/>
  </conditionalFormatting>
  <conditionalFormatting sqref="O5:O28">
    <cfRule type="aboveAverage" dxfId="70" priority="1100" stopIfTrue="1"/>
  </conditionalFormatting>
  <conditionalFormatting sqref="E5:E28">
    <cfRule type="aboveAverage" dxfId="69" priority="1101" stopIfTrue="1"/>
  </conditionalFormatting>
  <conditionalFormatting sqref="G5:G28">
    <cfRule type="aboveAverage" dxfId="68" priority="1102" stopIfTrue="1"/>
  </conditionalFormatting>
  <conditionalFormatting sqref="I5:I28">
    <cfRule type="aboveAverage" dxfId="67" priority="1103" stopIfTrue="1"/>
  </conditionalFormatting>
  <pageMargins left="0.5" right="0.5" top="0.5" bottom="0.5" header="0.3" footer="0.3"/>
  <pageSetup paperSize="5" scale="75" orientation="landscape"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6" tint="0.59999389629810485"/>
    <pageSetUpPr fitToPage="1"/>
  </sheetPr>
  <dimension ref="A1:AK34"/>
  <sheetViews>
    <sheetView zoomScaleNormal="100" workbookViewId="0">
      <pane ySplit="4" topLeftCell="A5" activePane="bottomLeft" state="frozen"/>
      <selection activeCell="W24" sqref="W24"/>
      <selection pane="bottomLeft" activeCell="A19" sqref="A5:XFD19"/>
    </sheetView>
  </sheetViews>
  <sheetFormatPr defaultRowHeight="13.15" x14ac:dyDescent="0.4"/>
  <cols>
    <col min="1" max="1" width="25.59765625" customWidth="1"/>
    <col min="2" max="3" width="10.59765625" style="65" customWidth="1"/>
    <col min="4" max="4" width="9.796875" style="1" hidden="1" customWidth="1"/>
    <col min="5" max="5" width="5.19921875" style="161" customWidth="1"/>
    <col min="6" max="6" width="5.19921875" style="11" customWidth="1"/>
    <col min="7" max="7" width="5.19921875" style="161" customWidth="1"/>
    <col min="8" max="8" width="5.19921875" style="11" customWidth="1"/>
    <col min="9" max="9" width="5.19921875" style="161" customWidth="1"/>
    <col min="10" max="10" width="5.19921875" style="11" customWidth="1"/>
    <col min="11" max="11" width="5.19921875" style="171" customWidth="1"/>
    <col min="12" max="12" width="5.19921875" style="65" customWidth="1"/>
    <col min="13" max="13" width="5.19921875" style="171" customWidth="1"/>
    <col min="14" max="14" width="5.19921875" style="65" customWidth="1"/>
    <col min="15" max="15" width="5.19921875" style="171" customWidth="1"/>
    <col min="16" max="16" width="5.19921875" style="65" customWidth="1"/>
    <col min="17" max="17" width="5.19921875" style="171" customWidth="1"/>
    <col min="18" max="18" width="5.19921875" style="65" customWidth="1"/>
    <col min="19" max="19" width="5.19921875" style="171" customWidth="1"/>
    <col min="20" max="20" width="5.19921875" style="65" customWidth="1"/>
    <col min="21" max="21" width="5.19921875" style="171" customWidth="1"/>
    <col min="22" max="22" width="5.19921875" style="65" customWidth="1"/>
    <col min="23" max="23" width="5.19921875" style="183" customWidth="1"/>
    <col min="24" max="24" width="5.19921875" style="152" customWidth="1"/>
    <col min="25" max="25" width="5.19921875" style="183" customWidth="1"/>
    <col min="26" max="26" width="5.19921875" style="152" customWidth="1"/>
    <col min="27" max="27" width="5.19921875" style="183" customWidth="1"/>
    <col min="28" max="28" width="5.19921875" style="152" customWidth="1"/>
    <col min="29" max="31" width="5.19921875" style="2" customWidth="1"/>
    <col min="32" max="37" width="5.19921875" hidden="1" customWidth="1"/>
  </cols>
  <sheetData>
    <row r="1" spans="1:37" ht="30" customHeight="1" thickBot="1" x14ac:dyDescent="0.45">
      <c r="A1" s="709" t="s">
        <v>565</v>
      </c>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c r="AF1" s="709"/>
      <c r="AG1" s="709"/>
      <c r="AH1" s="709"/>
      <c r="AI1" s="709"/>
      <c r="AJ1" s="709"/>
      <c r="AK1" s="709"/>
    </row>
    <row r="2" spans="1:37" ht="40.049999999999997" customHeight="1" x14ac:dyDescent="0.4">
      <c r="A2" s="30" t="s">
        <v>630</v>
      </c>
      <c r="B2" s="532" t="s">
        <v>626</v>
      </c>
      <c r="C2" s="532" t="s">
        <v>627</v>
      </c>
      <c r="D2" s="29"/>
      <c r="E2" s="712" t="s">
        <v>62</v>
      </c>
      <c r="F2" s="713"/>
      <c r="G2" s="713"/>
      <c r="H2" s="713"/>
      <c r="I2" s="713"/>
      <c r="J2" s="714"/>
      <c r="K2" s="712" t="s">
        <v>63</v>
      </c>
      <c r="L2" s="713"/>
      <c r="M2" s="713"/>
      <c r="N2" s="713"/>
      <c r="O2" s="713"/>
      <c r="P2" s="714"/>
      <c r="Q2" s="712" t="s">
        <v>64</v>
      </c>
      <c r="R2" s="713"/>
      <c r="S2" s="713"/>
      <c r="T2" s="713"/>
      <c r="U2" s="713"/>
      <c r="V2" s="714"/>
      <c r="W2" s="712" t="s">
        <v>65</v>
      </c>
      <c r="X2" s="713"/>
      <c r="Y2" s="713"/>
      <c r="Z2" s="713"/>
      <c r="AA2" s="713"/>
      <c r="AB2" s="714"/>
      <c r="AC2" s="710" t="s">
        <v>97</v>
      </c>
      <c r="AD2" s="711"/>
      <c r="AE2" s="711"/>
      <c r="AF2" s="712" t="s">
        <v>198</v>
      </c>
      <c r="AG2" s="713"/>
      <c r="AH2" s="713"/>
      <c r="AI2" s="713"/>
      <c r="AJ2" s="713"/>
      <c r="AK2" s="713"/>
    </row>
    <row r="3" spans="1:37" ht="20.2" customHeight="1" x14ac:dyDescent="0.4">
      <c r="A3" s="82"/>
      <c r="B3" s="539"/>
      <c r="C3" s="539"/>
      <c r="D3" s="81"/>
      <c r="E3" s="718" t="s">
        <v>94</v>
      </c>
      <c r="F3" s="716"/>
      <c r="G3" s="716" t="s">
        <v>95</v>
      </c>
      <c r="H3" s="716"/>
      <c r="I3" s="716" t="s">
        <v>96</v>
      </c>
      <c r="J3" s="717"/>
      <c r="K3" s="716" t="s">
        <v>94</v>
      </c>
      <c r="L3" s="716"/>
      <c r="M3" s="716" t="s">
        <v>95</v>
      </c>
      <c r="N3" s="716"/>
      <c r="O3" s="716" t="s">
        <v>96</v>
      </c>
      <c r="P3" s="716"/>
      <c r="Q3" s="718" t="s">
        <v>94</v>
      </c>
      <c r="R3" s="716"/>
      <c r="S3" s="716" t="s">
        <v>95</v>
      </c>
      <c r="T3" s="716"/>
      <c r="U3" s="716" t="s">
        <v>96</v>
      </c>
      <c r="V3" s="717"/>
      <c r="W3" s="716" t="s">
        <v>94</v>
      </c>
      <c r="X3" s="716"/>
      <c r="Y3" s="716" t="s">
        <v>95</v>
      </c>
      <c r="Z3" s="716"/>
      <c r="AA3" s="716" t="s">
        <v>96</v>
      </c>
      <c r="AB3" s="716"/>
      <c r="AC3" s="95" t="s">
        <v>94</v>
      </c>
      <c r="AD3" s="88" t="s">
        <v>95</v>
      </c>
      <c r="AE3" s="88" t="s">
        <v>96</v>
      </c>
      <c r="AF3" s="718" t="s">
        <v>94</v>
      </c>
      <c r="AG3" s="716"/>
      <c r="AH3" s="716" t="s">
        <v>95</v>
      </c>
      <c r="AI3" s="716"/>
      <c r="AJ3" s="716" t="s">
        <v>96</v>
      </c>
      <c r="AK3" s="716"/>
    </row>
    <row r="4" spans="1:37" ht="40.049999999999997" hidden="1" customHeight="1" x14ac:dyDescent="0.4">
      <c r="A4" s="82" t="s">
        <v>51</v>
      </c>
      <c r="B4" s="539" t="s">
        <v>92</v>
      </c>
      <c r="C4" s="539" t="s">
        <v>93</v>
      </c>
      <c r="D4" s="81"/>
      <c r="E4" s="194" t="s">
        <v>105</v>
      </c>
      <c r="F4" s="197" t="s">
        <v>108</v>
      </c>
      <c r="G4" s="193" t="s">
        <v>106</v>
      </c>
      <c r="H4" s="197" t="s">
        <v>109</v>
      </c>
      <c r="I4" s="193" t="s">
        <v>107</v>
      </c>
      <c r="J4" s="201" t="s">
        <v>110</v>
      </c>
      <c r="K4" s="193" t="s">
        <v>178</v>
      </c>
      <c r="L4" s="197" t="s">
        <v>179</v>
      </c>
      <c r="M4" s="193" t="s">
        <v>180</v>
      </c>
      <c r="N4" s="197" t="s">
        <v>181</v>
      </c>
      <c r="O4" s="193" t="s">
        <v>182</v>
      </c>
      <c r="P4" s="197" t="s">
        <v>183</v>
      </c>
      <c r="Q4" s="194" t="s">
        <v>111</v>
      </c>
      <c r="R4" s="197" t="s">
        <v>112</v>
      </c>
      <c r="S4" s="193" t="s">
        <v>113</v>
      </c>
      <c r="T4" s="197" t="s">
        <v>114</v>
      </c>
      <c r="U4" s="193" t="s">
        <v>115</v>
      </c>
      <c r="V4" s="201" t="s">
        <v>116</v>
      </c>
      <c r="W4" s="193" t="s">
        <v>117</v>
      </c>
      <c r="X4" s="197" t="s">
        <v>118</v>
      </c>
      <c r="Y4" s="193" t="s">
        <v>119</v>
      </c>
      <c r="Z4" s="197" t="s">
        <v>120</v>
      </c>
      <c r="AA4" s="193" t="s">
        <v>121</v>
      </c>
      <c r="AB4" s="197" t="s">
        <v>122</v>
      </c>
      <c r="AC4" s="95" t="s">
        <v>123</v>
      </c>
      <c r="AD4" s="88" t="s">
        <v>124</v>
      </c>
      <c r="AE4" s="88" t="s">
        <v>125</v>
      </c>
      <c r="AF4" s="193" t="s">
        <v>126</v>
      </c>
      <c r="AG4" s="197" t="s">
        <v>127</v>
      </c>
      <c r="AH4" s="193" t="s">
        <v>128</v>
      </c>
      <c r="AI4" s="197" t="s">
        <v>129</v>
      </c>
      <c r="AJ4" s="193" t="s">
        <v>130</v>
      </c>
      <c r="AK4" s="197" t="s">
        <v>131</v>
      </c>
    </row>
    <row r="5" spans="1:37" ht="12.75" x14ac:dyDescent="0.35">
      <c r="A5" s="83" t="str">
        <f t="shared" ref="A5:A19" si="0">VLOOKUP(D5,VL_2020,2,FALSE)</f>
        <v>AgriGold A647-79 VT2Pro</v>
      </c>
      <c r="B5" s="527" t="str">
        <f t="shared" ref="B5:B19" si="1">VLOOKUP(D5,VL_2020,3,FALSE)</f>
        <v>RR</v>
      </c>
      <c r="C5" s="527" t="str">
        <f t="shared" ref="C5:C19" si="2">VLOOKUP(D5,VL_2020,4,FALSE)</f>
        <v>VT2P</v>
      </c>
      <c r="D5" s="584" t="s">
        <v>539</v>
      </c>
      <c r="E5" s="273">
        <v>224.36</v>
      </c>
      <c r="F5" s="274" t="s">
        <v>103</v>
      </c>
      <c r="G5" s="275"/>
      <c r="H5" s="274"/>
      <c r="I5" s="275"/>
      <c r="J5" s="274"/>
      <c r="K5" s="296">
        <v>14.933299999999999</v>
      </c>
      <c r="L5" s="274" t="s">
        <v>103</v>
      </c>
      <c r="M5" s="299"/>
      <c r="N5" s="274"/>
      <c r="O5" s="299"/>
      <c r="P5" s="274"/>
      <c r="Q5" s="273">
        <v>93.333299999999994</v>
      </c>
      <c r="R5" s="274" t="s">
        <v>103</v>
      </c>
      <c r="S5" s="275"/>
      <c r="T5" s="274"/>
      <c r="U5" s="275"/>
      <c r="V5" s="274"/>
      <c r="W5" s="273">
        <v>44.666699999999999</v>
      </c>
      <c r="X5" s="274" t="s">
        <v>103</v>
      </c>
      <c r="Y5" s="275"/>
      <c r="Z5" s="274"/>
      <c r="AA5" s="275"/>
      <c r="AB5" s="274"/>
      <c r="AC5" s="276">
        <v>0</v>
      </c>
      <c r="AD5" s="277"/>
      <c r="AE5" s="277"/>
      <c r="AF5" s="339"/>
      <c r="AG5" s="340"/>
      <c r="AH5" s="341"/>
      <c r="AI5" s="340"/>
      <c r="AJ5" s="341"/>
      <c r="AK5" s="340"/>
    </row>
    <row r="6" spans="1:37" ht="12.75" x14ac:dyDescent="0.35">
      <c r="A6" s="280" t="str">
        <f t="shared" si="0"/>
        <v xml:space="preserve">Dyna-Gro D57TC29* </v>
      </c>
      <c r="B6" s="530" t="str">
        <f t="shared" si="1"/>
        <v>RR</v>
      </c>
      <c r="C6" s="530" t="str">
        <f t="shared" si="2"/>
        <v>TRE</v>
      </c>
      <c r="D6" s="48" t="s">
        <v>321</v>
      </c>
      <c r="E6" s="125">
        <v>223.01</v>
      </c>
      <c r="F6" s="126" t="s">
        <v>103</v>
      </c>
      <c r="G6" s="128">
        <v>238.89</v>
      </c>
      <c r="H6" s="126" t="s">
        <v>103</v>
      </c>
      <c r="I6" s="128"/>
      <c r="J6" s="126"/>
      <c r="K6" s="302">
        <v>15.333299999999999</v>
      </c>
      <c r="L6" s="126" t="s">
        <v>103</v>
      </c>
      <c r="M6" s="307">
        <v>16.5167</v>
      </c>
      <c r="N6" s="126" t="s">
        <v>103</v>
      </c>
      <c r="O6" s="307"/>
      <c r="P6" s="126"/>
      <c r="Q6" s="125">
        <v>94.333299999999994</v>
      </c>
      <c r="R6" s="126" t="s">
        <v>103</v>
      </c>
      <c r="S6" s="128">
        <v>104.83</v>
      </c>
      <c r="T6" s="126" t="s">
        <v>103</v>
      </c>
      <c r="U6" s="128"/>
      <c r="V6" s="126"/>
      <c r="W6" s="125">
        <v>44</v>
      </c>
      <c r="X6" s="126" t="s">
        <v>103</v>
      </c>
      <c r="Y6" s="128">
        <v>49</v>
      </c>
      <c r="Z6" s="126" t="s">
        <v>103</v>
      </c>
      <c r="AA6" s="128"/>
      <c r="AB6" s="126"/>
      <c r="AC6" s="62">
        <v>0</v>
      </c>
      <c r="AD6" s="46">
        <v>0</v>
      </c>
      <c r="AE6" s="46"/>
      <c r="AF6" s="302"/>
      <c r="AG6" s="198"/>
      <c r="AH6" s="307"/>
      <c r="AI6" s="198"/>
      <c r="AJ6" s="307"/>
      <c r="AK6" s="198"/>
    </row>
    <row r="7" spans="1:37" ht="12.75" x14ac:dyDescent="0.35">
      <c r="A7" s="513" t="str">
        <f t="shared" si="0"/>
        <v>Revere 1707 VT2P**</v>
      </c>
      <c r="B7" s="528" t="str">
        <f t="shared" si="1"/>
        <v>RR</v>
      </c>
      <c r="C7" s="528" t="str">
        <f t="shared" si="2"/>
        <v>VT2P</v>
      </c>
      <c r="D7" s="48" t="s">
        <v>222</v>
      </c>
      <c r="E7" s="281">
        <v>221.41</v>
      </c>
      <c r="F7" s="282" t="s">
        <v>103</v>
      </c>
      <c r="G7" s="283">
        <v>232</v>
      </c>
      <c r="H7" s="282" t="s">
        <v>103</v>
      </c>
      <c r="I7" s="283">
        <v>222.84</v>
      </c>
      <c r="J7" s="282" t="s">
        <v>103</v>
      </c>
      <c r="K7" s="298">
        <v>15.433299999999999</v>
      </c>
      <c r="L7" s="282" t="s">
        <v>103</v>
      </c>
      <c r="M7" s="301">
        <v>16.600000000000001</v>
      </c>
      <c r="N7" s="282" t="s">
        <v>103</v>
      </c>
      <c r="O7" s="301">
        <v>16.5444</v>
      </c>
      <c r="P7" s="282" t="s">
        <v>104</v>
      </c>
      <c r="Q7" s="281">
        <v>96.333299999999994</v>
      </c>
      <c r="R7" s="282" t="s">
        <v>103</v>
      </c>
      <c r="S7" s="283">
        <v>107.5</v>
      </c>
      <c r="T7" s="282" t="s">
        <v>103</v>
      </c>
      <c r="U7" s="283">
        <v>111</v>
      </c>
      <c r="V7" s="282" t="s">
        <v>103</v>
      </c>
      <c r="W7" s="281">
        <v>46.333300000000001</v>
      </c>
      <c r="X7" s="282" t="s">
        <v>103</v>
      </c>
      <c r="Y7" s="283">
        <v>50.833300000000001</v>
      </c>
      <c r="Z7" s="282" t="s">
        <v>103</v>
      </c>
      <c r="AA7" s="283">
        <v>50.1111</v>
      </c>
      <c r="AB7" s="282" t="s">
        <v>103</v>
      </c>
      <c r="AC7" s="285">
        <v>0</v>
      </c>
      <c r="AD7" s="286">
        <v>0</v>
      </c>
      <c r="AE7" s="286">
        <v>0</v>
      </c>
      <c r="AF7" s="303"/>
      <c r="AG7" s="199"/>
      <c r="AH7" s="308"/>
      <c r="AI7" s="199"/>
      <c r="AJ7" s="308"/>
      <c r="AK7" s="199"/>
    </row>
    <row r="8" spans="1:37" ht="12.75" x14ac:dyDescent="0.35">
      <c r="A8" s="280" t="str">
        <f t="shared" si="0"/>
        <v>AgriGold A650-21 VT2Pro</v>
      </c>
      <c r="B8" s="530" t="str">
        <f t="shared" si="1"/>
        <v>RR</v>
      </c>
      <c r="C8" s="530" t="str">
        <f t="shared" si="2"/>
        <v>VT2P</v>
      </c>
      <c r="D8" s="48" t="s">
        <v>540</v>
      </c>
      <c r="E8" s="125">
        <v>219.89</v>
      </c>
      <c r="F8" s="126" t="s">
        <v>103</v>
      </c>
      <c r="G8" s="128"/>
      <c r="H8" s="126"/>
      <c r="I8" s="128"/>
      <c r="J8" s="126"/>
      <c r="K8" s="302">
        <v>16.366700000000002</v>
      </c>
      <c r="L8" s="126" t="s">
        <v>103</v>
      </c>
      <c r="M8" s="307"/>
      <c r="N8" s="126"/>
      <c r="O8" s="307"/>
      <c r="P8" s="126"/>
      <c r="Q8" s="125">
        <v>96</v>
      </c>
      <c r="R8" s="126" t="s">
        <v>103</v>
      </c>
      <c r="S8" s="128"/>
      <c r="T8" s="126"/>
      <c r="U8" s="128"/>
      <c r="V8" s="126"/>
      <c r="W8" s="125">
        <v>45.666699999999999</v>
      </c>
      <c r="X8" s="126" t="s">
        <v>103</v>
      </c>
      <c r="Y8" s="128"/>
      <c r="Z8" s="126"/>
      <c r="AA8" s="128"/>
      <c r="AB8" s="126"/>
      <c r="AC8" s="62">
        <v>0</v>
      </c>
      <c r="AD8" s="46"/>
      <c r="AE8" s="46"/>
      <c r="AF8" s="303"/>
      <c r="AG8" s="199"/>
      <c r="AH8" s="308"/>
      <c r="AI8" s="199"/>
      <c r="AJ8" s="308"/>
      <c r="AK8" s="199"/>
    </row>
    <row r="9" spans="1:37" ht="12.75" x14ac:dyDescent="0.35">
      <c r="A9" s="513" t="str">
        <f t="shared" si="0"/>
        <v xml:space="preserve">Dekalb DKC68-69**** </v>
      </c>
      <c r="B9" s="528" t="str">
        <f t="shared" si="1"/>
        <v>RR</v>
      </c>
      <c r="C9" s="528" t="str">
        <f t="shared" si="2"/>
        <v>VT2P</v>
      </c>
      <c r="D9" s="280" t="s">
        <v>215</v>
      </c>
      <c r="E9" s="281">
        <v>216.97</v>
      </c>
      <c r="F9" s="282" t="s">
        <v>103</v>
      </c>
      <c r="G9" s="283">
        <v>232</v>
      </c>
      <c r="H9" s="282" t="s">
        <v>103</v>
      </c>
      <c r="I9" s="283">
        <v>221.49</v>
      </c>
      <c r="J9" s="282" t="s">
        <v>103</v>
      </c>
      <c r="K9" s="298">
        <v>15</v>
      </c>
      <c r="L9" s="282" t="s">
        <v>103</v>
      </c>
      <c r="M9" s="301">
        <v>16.399999999999999</v>
      </c>
      <c r="N9" s="282" t="s">
        <v>103</v>
      </c>
      <c r="O9" s="301">
        <v>16.7667</v>
      </c>
      <c r="P9" s="282" t="s">
        <v>103</v>
      </c>
      <c r="Q9" s="281">
        <v>89</v>
      </c>
      <c r="R9" s="282" t="s">
        <v>103</v>
      </c>
      <c r="S9" s="283">
        <v>100.17</v>
      </c>
      <c r="T9" s="282" t="s">
        <v>103</v>
      </c>
      <c r="U9" s="283">
        <v>106.67</v>
      </c>
      <c r="V9" s="282" t="s">
        <v>103</v>
      </c>
      <c r="W9" s="281">
        <v>46.666699999999999</v>
      </c>
      <c r="X9" s="282" t="s">
        <v>103</v>
      </c>
      <c r="Y9" s="283">
        <v>49.666699999999999</v>
      </c>
      <c r="Z9" s="282" t="s">
        <v>103</v>
      </c>
      <c r="AA9" s="283">
        <v>47.666699999999999</v>
      </c>
      <c r="AB9" s="282" t="s">
        <v>103</v>
      </c>
      <c r="AC9" s="285">
        <v>0</v>
      </c>
      <c r="AD9" s="286">
        <v>0.12531328319999999</v>
      </c>
      <c r="AE9" s="286">
        <v>8.35421888E-2</v>
      </c>
      <c r="AF9" s="302"/>
      <c r="AG9" s="198"/>
      <c r="AH9" s="307"/>
      <c r="AI9" s="198"/>
      <c r="AJ9" s="307"/>
      <c r="AK9" s="198"/>
    </row>
    <row r="10" spans="1:37" ht="12.75" x14ac:dyDescent="0.35">
      <c r="A10" s="47" t="str">
        <f t="shared" si="0"/>
        <v>LG Seeds LG67C07 VT2Pro</v>
      </c>
      <c r="B10" s="529" t="str">
        <f t="shared" si="1"/>
        <v>RR</v>
      </c>
      <c r="C10" s="529" t="str">
        <f t="shared" si="2"/>
        <v>VT2P</v>
      </c>
      <c r="D10" s="280" t="s">
        <v>551</v>
      </c>
      <c r="E10" s="125">
        <v>216.72</v>
      </c>
      <c r="F10" s="126" t="s">
        <v>103</v>
      </c>
      <c r="G10" s="128"/>
      <c r="H10" s="126"/>
      <c r="I10" s="128"/>
      <c r="J10" s="126"/>
      <c r="K10" s="302">
        <v>15.6</v>
      </c>
      <c r="L10" s="126" t="s">
        <v>103</v>
      </c>
      <c r="M10" s="307"/>
      <c r="N10" s="126"/>
      <c r="O10" s="307"/>
      <c r="P10" s="126"/>
      <c r="Q10" s="125">
        <v>95</v>
      </c>
      <c r="R10" s="126" t="s">
        <v>103</v>
      </c>
      <c r="S10" s="128"/>
      <c r="T10" s="126"/>
      <c r="U10" s="128"/>
      <c r="V10" s="126"/>
      <c r="W10" s="125">
        <v>42</v>
      </c>
      <c r="X10" s="126" t="s">
        <v>103</v>
      </c>
      <c r="Y10" s="128"/>
      <c r="Z10" s="126"/>
      <c r="AA10" s="128"/>
      <c r="AB10" s="126"/>
      <c r="AC10" s="62">
        <v>0</v>
      </c>
      <c r="AD10" s="46"/>
      <c r="AE10" s="46"/>
      <c r="AF10" s="298"/>
      <c r="AG10" s="311"/>
      <c r="AH10" s="301"/>
      <c r="AI10" s="311"/>
      <c r="AJ10" s="301"/>
      <c r="AK10" s="311"/>
    </row>
    <row r="11" spans="1:37" ht="12.75" x14ac:dyDescent="0.35">
      <c r="A11" s="47" t="str">
        <f t="shared" si="0"/>
        <v>Revere 1898 TC</v>
      </c>
      <c r="B11" s="529" t="str">
        <f t="shared" si="1"/>
        <v>RR</v>
      </c>
      <c r="C11" s="529" t="str">
        <f t="shared" si="2"/>
        <v>TRE</v>
      </c>
      <c r="D11" s="280" t="s">
        <v>220</v>
      </c>
      <c r="E11" s="125">
        <v>215.86</v>
      </c>
      <c r="F11" s="126" t="s">
        <v>103</v>
      </c>
      <c r="G11" s="128">
        <v>216.85</v>
      </c>
      <c r="H11" s="126" t="s">
        <v>103</v>
      </c>
      <c r="I11" s="128">
        <v>213.47</v>
      </c>
      <c r="J11" s="126" t="s">
        <v>103</v>
      </c>
      <c r="K11" s="302">
        <v>15.7667</v>
      </c>
      <c r="L11" s="126" t="s">
        <v>103</v>
      </c>
      <c r="M11" s="307">
        <v>16.216699999999999</v>
      </c>
      <c r="N11" s="126" t="s">
        <v>103</v>
      </c>
      <c r="O11" s="307">
        <v>15.744400000000001</v>
      </c>
      <c r="P11" s="126" t="s">
        <v>341</v>
      </c>
      <c r="Q11" s="125">
        <v>93.333299999999994</v>
      </c>
      <c r="R11" s="126" t="s">
        <v>103</v>
      </c>
      <c r="S11" s="128">
        <v>105.33</v>
      </c>
      <c r="T11" s="126" t="s">
        <v>103</v>
      </c>
      <c r="U11" s="128">
        <v>111.11</v>
      </c>
      <c r="V11" s="126" t="s">
        <v>103</v>
      </c>
      <c r="W11" s="125">
        <v>43.666699999999999</v>
      </c>
      <c r="X11" s="126" t="s">
        <v>103</v>
      </c>
      <c r="Y11" s="128">
        <v>48.166699999999999</v>
      </c>
      <c r="Z11" s="126" t="s">
        <v>103</v>
      </c>
      <c r="AA11" s="128">
        <v>48.555599999999998</v>
      </c>
      <c r="AB11" s="126" t="s">
        <v>103</v>
      </c>
      <c r="AC11" s="62">
        <v>0</v>
      </c>
      <c r="AD11" s="46">
        <v>0</v>
      </c>
      <c r="AE11" s="46">
        <v>0.73718996260000003</v>
      </c>
      <c r="AF11" s="303"/>
      <c r="AG11" s="199"/>
      <c r="AH11" s="308"/>
      <c r="AI11" s="199"/>
      <c r="AJ11" s="308"/>
      <c r="AK11" s="199"/>
    </row>
    <row r="12" spans="1:37" ht="12.75" x14ac:dyDescent="0.35">
      <c r="A12" s="513" t="str">
        <f t="shared" si="0"/>
        <v>Progeny 9117 VT2P****</v>
      </c>
      <c r="B12" s="528" t="str">
        <f t="shared" si="1"/>
        <v>RR</v>
      </c>
      <c r="C12" s="528" t="str">
        <f t="shared" si="2"/>
        <v>VT2P</v>
      </c>
      <c r="D12" s="48" t="s">
        <v>227</v>
      </c>
      <c r="E12" s="281">
        <v>213.55</v>
      </c>
      <c r="F12" s="282" t="s">
        <v>103</v>
      </c>
      <c r="G12" s="283">
        <v>225.08</v>
      </c>
      <c r="H12" s="282" t="s">
        <v>103</v>
      </c>
      <c r="I12" s="283">
        <v>214.42</v>
      </c>
      <c r="J12" s="282" t="s">
        <v>103</v>
      </c>
      <c r="K12" s="298">
        <v>15.2667</v>
      </c>
      <c r="L12" s="282" t="s">
        <v>103</v>
      </c>
      <c r="M12" s="301">
        <v>16.2</v>
      </c>
      <c r="N12" s="282" t="s">
        <v>103</v>
      </c>
      <c r="O12" s="301">
        <v>16.4222</v>
      </c>
      <c r="P12" s="282" t="s">
        <v>328</v>
      </c>
      <c r="Q12" s="281">
        <v>94.666700000000006</v>
      </c>
      <c r="R12" s="282" t="s">
        <v>103</v>
      </c>
      <c r="S12" s="283">
        <v>107.33</v>
      </c>
      <c r="T12" s="282" t="s">
        <v>103</v>
      </c>
      <c r="U12" s="283">
        <v>111.33</v>
      </c>
      <c r="V12" s="282" t="s">
        <v>103</v>
      </c>
      <c r="W12" s="281">
        <v>45.333300000000001</v>
      </c>
      <c r="X12" s="282" t="s">
        <v>103</v>
      </c>
      <c r="Y12" s="283">
        <v>48.666699999999999</v>
      </c>
      <c r="Z12" s="282" t="s">
        <v>103</v>
      </c>
      <c r="AA12" s="283">
        <v>46</v>
      </c>
      <c r="AB12" s="282" t="s">
        <v>103</v>
      </c>
      <c r="AC12" s="285">
        <v>0</v>
      </c>
      <c r="AD12" s="286">
        <v>0.12531328319999999</v>
      </c>
      <c r="AE12" s="286">
        <v>8.35421888E-2</v>
      </c>
      <c r="AF12" s="302"/>
      <c r="AG12" s="198"/>
      <c r="AH12" s="307"/>
      <c r="AI12" s="198"/>
      <c r="AJ12" s="307"/>
      <c r="AK12" s="198"/>
    </row>
    <row r="13" spans="1:37" ht="12.75" x14ac:dyDescent="0.35">
      <c r="A13" s="280" t="str">
        <f t="shared" si="0"/>
        <v>LG Seeds 69C03 VT2P</v>
      </c>
      <c r="B13" s="530" t="str">
        <f t="shared" si="1"/>
        <v>RR</v>
      </c>
      <c r="C13" s="530" t="str">
        <f t="shared" si="2"/>
        <v>VT2P</v>
      </c>
      <c r="D13" s="280" t="s">
        <v>550</v>
      </c>
      <c r="E13" s="125">
        <v>212.13</v>
      </c>
      <c r="F13" s="126" t="s">
        <v>103</v>
      </c>
      <c r="G13" s="128"/>
      <c r="H13" s="126"/>
      <c r="I13" s="128"/>
      <c r="J13" s="126"/>
      <c r="K13" s="302">
        <v>15.1333</v>
      </c>
      <c r="L13" s="126" t="s">
        <v>103</v>
      </c>
      <c r="M13" s="307"/>
      <c r="N13" s="126"/>
      <c r="O13" s="307"/>
      <c r="P13" s="126"/>
      <c r="Q13" s="125">
        <v>91.333299999999994</v>
      </c>
      <c r="R13" s="126" t="s">
        <v>103</v>
      </c>
      <c r="S13" s="128"/>
      <c r="T13" s="126"/>
      <c r="U13" s="128"/>
      <c r="V13" s="126"/>
      <c r="W13" s="125">
        <v>44</v>
      </c>
      <c r="X13" s="126" t="s">
        <v>103</v>
      </c>
      <c r="Y13" s="128"/>
      <c r="Z13" s="126"/>
      <c r="AA13" s="128"/>
      <c r="AB13" s="126"/>
      <c r="AC13" s="62">
        <v>0</v>
      </c>
      <c r="AD13" s="46"/>
      <c r="AE13" s="46"/>
      <c r="AF13" s="302"/>
      <c r="AG13" s="198"/>
      <c r="AH13" s="307"/>
      <c r="AI13" s="198"/>
      <c r="AJ13" s="307"/>
      <c r="AK13" s="198"/>
    </row>
    <row r="14" spans="1:37" ht="12.75" x14ac:dyDescent="0.35">
      <c r="A14" s="280" t="str">
        <f t="shared" si="0"/>
        <v>NK Seeds NK1838 3110</v>
      </c>
      <c r="B14" s="530" t="str">
        <f t="shared" si="1"/>
        <v>RR</v>
      </c>
      <c r="C14" s="530">
        <f t="shared" si="2"/>
        <v>3110</v>
      </c>
      <c r="D14" s="48" t="s">
        <v>552</v>
      </c>
      <c r="E14" s="125">
        <v>211.26</v>
      </c>
      <c r="F14" s="126" t="s">
        <v>103</v>
      </c>
      <c r="G14" s="128"/>
      <c r="H14" s="126"/>
      <c r="I14" s="128"/>
      <c r="J14" s="126"/>
      <c r="K14" s="302">
        <v>14.9</v>
      </c>
      <c r="L14" s="126" t="s">
        <v>103</v>
      </c>
      <c r="M14" s="307"/>
      <c r="N14" s="126"/>
      <c r="O14" s="307"/>
      <c r="P14" s="126"/>
      <c r="Q14" s="125">
        <v>92</v>
      </c>
      <c r="R14" s="126" t="s">
        <v>103</v>
      </c>
      <c r="S14" s="128"/>
      <c r="T14" s="126"/>
      <c r="U14" s="128"/>
      <c r="V14" s="126"/>
      <c r="W14" s="125">
        <v>43</v>
      </c>
      <c r="X14" s="126" t="s">
        <v>103</v>
      </c>
      <c r="Y14" s="128"/>
      <c r="Z14" s="126"/>
      <c r="AA14" s="128"/>
      <c r="AB14" s="126"/>
      <c r="AC14" s="62">
        <v>0</v>
      </c>
      <c r="AD14" s="46"/>
      <c r="AE14" s="46"/>
      <c r="AF14" s="302"/>
      <c r="AG14" s="198"/>
      <c r="AH14" s="307"/>
      <c r="AI14" s="198"/>
      <c r="AJ14" s="307"/>
      <c r="AK14" s="198"/>
    </row>
    <row r="15" spans="1:37" ht="12.75" x14ac:dyDescent="0.35">
      <c r="A15" s="513" t="str">
        <f t="shared" si="0"/>
        <v xml:space="preserve">Dekalb DKC67-44****** </v>
      </c>
      <c r="B15" s="528" t="str">
        <f t="shared" si="1"/>
        <v>RR</v>
      </c>
      <c r="C15" s="528" t="str">
        <f t="shared" si="2"/>
        <v>VT2P</v>
      </c>
      <c r="D15" s="511" t="s">
        <v>214</v>
      </c>
      <c r="E15" s="281">
        <v>210.36</v>
      </c>
      <c r="F15" s="585" t="s">
        <v>103</v>
      </c>
      <c r="G15" s="565">
        <v>216.44</v>
      </c>
      <c r="H15" s="585" t="s">
        <v>103</v>
      </c>
      <c r="I15" s="565">
        <v>206.32</v>
      </c>
      <c r="J15" s="585" t="s">
        <v>103</v>
      </c>
      <c r="K15" s="298">
        <v>15.3</v>
      </c>
      <c r="L15" s="585" t="s">
        <v>103</v>
      </c>
      <c r="M15" s="586">
        <v>16.083300000000001</v>
      </c>
      <c r="N15" s="585" t="s">
        <v>103</v>
      </c>
      <c r="O15" s="586">
        <v>15.8667</v>
      </c>
      <c r="P15" s="585" t="s">
        <v>339</v>
      </c>
      <c r="Q15" s="281">
        <v>95.666700000000006</v>
      </c>
      <c r="R15" s="585" t="s">
        <v>103</v>
      </c>
      <c r="S15" s="565">
        <v>106.17</v>
      </c>
      <c r="T15" s="585" t="s">
        <v>103</v>
      </c>
      <c r="U15" s="565">
        <v>109.89</v>
      </c>
      <c r="V15" s="585" t="s">
        <v>103</v>
      </c>
      <c r="W15" s="281">
        <v>44.333300000000001</v>
      </c>
      <c r="X15" s="585" t="s">
        <v>103</v>
      </c>
      <c r="Y15" s="565">
        <v>49.833300000000001</v>
      </c>
      <c r="Z15" s="585" t="s">
        <v>103</v>
      </c>
      <c r="AA15" s="565">
        <v>48.222200000000001</v>
      </c>
      <c r="AB15" s="585" t="s">
        <v>103</v>
      </c>
      <c r="AC15" s="285">
        <v>0</v>
      </c>
      <c r="AD15" s="597">
        <v>1.0198135198</v>
      </c>
      <c r="AE15" s="597">
        <v>0.92887604339999996</v>
      </c>
      <c r="AF15" s="303"/>
      <c r="AG15" s="598"/>
      <c r="AH15" s="599"/>
      <c r="AI15" s="598"/>
      <c r="AJ15" s="599"/>
      <c r="AK15" s="598"/>
    </row>
    <row r="16" spans="1:37" ht="12.75" x14ac:dyDescent="0.35">
      <c r="A16" s="47" t="str">
        <f t="shared" si="0"/>
        <v xml:space="preserve">Dyna-Gro D57VC53 </v>
      </c>
      <c r="B16" s="529" t="str">
        <f t="shared" si="1"/>
        <v>RR</v>
      </c>
      <c r="C16" s="529" t="str">
        <f t="shared" si="2"/>
        <v>VT2P</v>
      </c>
      <c r="D16" s="280" t="s">
        <v>544</v>
      </c>
      <c r="E16" s="281">
        <v>209.2</v>
      </c>
      <c r="F16" s="282" t="s">
        <v>103</v>
      </c>
      <c r="G16" s="283"/>
      <c r="H16" s="282"/>
      <c r="I16" s="283"/>
      <c r="J16" s="282"/>
      <c r="K16" s="298">
        <v>14.966699999999999</v>
      </c>
      <c r="L16" s="282" t="s">
        <v>103</v>
      </c>
      <c r="M16" s="301"/>
      <c r="N16" s="282"/>
      <c r="O16" s="301"/>
      <c r="P16" s="282"/>
      <c r="Q16" s="281">
        <v>94</v>
      </c>
      <c r="R16" s="282" t="s">
        <v>103</v>
      </c>
      <c r="S16" s="283"/>
      <c r="T16" s="282"/>
      <c r="U16" s="283"/>
      <c r="V16" s="282"/>
      <c r="W16" s="281">
        <v>44</v>
      </c>
      <c r="X16" s="282" t="s">
        <v>103</v>
      </c>
      <c r="Y16" s="283"/>
      <c r="Z16" s="282"/>
      <c r="AA16" s="283"/>
      <c r="AB16" s="282"/>
      <c r="AC16" s="285">
        <v>0</v>
      </c>
      <c r="AD16" s="286"/>
      <c r="AE16" s="286"/>
      <c r="AF16" s="302"/>
      <c r="AG16" s="198"/>
      <c r="AH16" s="307"/>
      <c r="AI16" s="198"/>
      <c r="AJ16" s="307"/>
      <c r="AK16" s="198"/>
    </row>
    <row r="17" spans="1:37" ht="12.75" x14ac:dyDescent="0.35">
      <c r="A17" s="280" t="str">
        <f t="shared" si="0"/>
        <v xml:space="preserve">Dekalb DKC67-94* </v>
      </c>
      <c r="B17" s="530" t="str">
        <f t="shared" si="1"/>
        <v>RR, LL </v>
      </c>
      <c r="C17" s="530" t="str">
        <f t="shared" si="2"/>
        <v>TRE</v>
      </c>
      <c r="D17" s="280" t="s">
        <v>319</v>
      </c>
      <c r="E17" s="125">
        <v>207.42</v>
      </c>
      <c r="F17" s="126" t="s">
        <v>103</v>
      </c>
      <c r="G17" s="128">
        <v>219.7</v>
      </c>
      <c r="H17" s="126" t="s">
        <v>103</v>
      </c>
      <c r="I17" s="128"/>
      <c r="J17" s="126"/>
      <c r="K17" s="302">
        <v>15.333299999999999</v>
      </c>
      <c r="L17" s="126" t="s">
        <v>103</v>
      </c>
      <c r="M17" s="307">
        <v>16.216699999999999</v>
      </c>
      <c r="N17" s="126" t="s">
        <v>103</v>
      </c>
      <c r="O17" s="307"/>
      <c r="P17" s="126"/>
      <c r="Q17" s="125">
        <v>93.333299999999994</v>
      </c>
      <c r="R17" s="126" t="s">
        <v>103</v>
      </c>
      <c r="S17" s="128">
        <v>103.83</v>
      </c>
      <c r="T17" s="126" t="s">
        <v>103</v>
      </c>
      <c r="U17" s="128"/>
      <c r="V17" s="126"/>
      <c r="W17" s="125">
        <v>44.333300000000001</v>
      </c>
      <c r="X17" s="126" t="s">
        <v>103</v>
      </c>
      <c r="Y17" s="128">
        <v>49.333300000000001</v>
      </c>
      <c r="Z17" s="126" t="s">
        <v>103</v>
      </c>
      <c r="AA17" s="128"/>
      <c r="AB17" s="126"/>
      <c r="AC17" s="62">
        <v>0</v>
      </c>
      <c r="AD17" s="46">
        <v>0.1243781095</v>
      </c>
      <c r="AE17" s="46"/>
      <c r="AF17" s="302"/>
      <c r="AG17" s="198"/>
      <c r="AH17" s="307"/>
      <c r="AI17" s="198"/>
      <c r="AJ17" s="307"/>
      <c r="AK17" s="198"/>
    </row>
    <row r="18" spans="1:37" ht="12.75" x14ac:dyDescent="0.35">
      <c r="A18" s="47" t="str">
        <f t="shared" si="0"/>
        <v xml:space="preserve">Dekalb DKC69-99* </v>
      </c>
      <c r="B18" s="529" t="str">
        <f t="shared" si="1"/>
        <v>RR</v>
      </c>
      <c r="C18" s="529" t="str">
        <f t="shared" si="2"/>
        <v>TRE</v>
      </c>
      <c r="D18" s="48" t="s">
        <v>320</v>
      </c>
      <c r="E18" s="281">
        <v>206.78</v>
      </c>
      <c r="F18" s="282" t="s">
        <v>103</v>
      </c>
      <c r="G18" s="283">
        <v>216.78</v>
      </c>
      <c r="H18" s="282" t="s">
        <v>103</v>
      </c>
      <c r="I18" s="283"/>
      <c r="J18" s="282"/>
      <c r="K18" s="298">
        <v>16</v>
      </c>
      <c r="L18" s="282" t="s">
        <v>103</v>
      </c>
      <c r="M18" s="301">
        <v>16.649999999999999</v>
      </c>
      <c r="N18" s="282" t="s">
        <v>103</v>
      </c>
      <c r="O18" s="301"/>
      <c r="P18" s="282"/>
      <c r="Q18" s="281">
        <v>92.333299999999994</v>
      </c>
      <c r="R18" s="282" t="s">
        <v>103</v>
      </c>
      <c r="S18" s="283">
        <v>102.83</v>
      </c>
      <c r="T18" s="282" t="s">
        <v>103</v>
      </c>
      <c r="U18" s="283"/>
      <c r="V18" s="282"/>
      <c r="W18" s="281">
        <v>46.333300000000001</v>
      </c>
      <c r="X18" s="282" t="s">
        <v>103</v>
      </c>
      <c r="Y18" s="283">
        <v>50.333300000000001</v>
      </c>
      <c r="Z18" s="282" t="s">
        <v>103</v>
      </c>
      <c r="AA18" s="283"/>
      <c r="AB18" s="282"/>
      <c r="AC18" s="285">
        <v>0</v>
      </c>
      <c r="AD18" s="286">
        <v>0.38759689920000001</v>
      </c>
      <c r="AE18" s="286"/>
      <c r="AF18" s="303"/>
      <c r="AG18" s="199"/>
      <c r="AH18" s="308"/>
      <c r="AI18" s="199"/>
      <c r="AJ18" s="308"/>
      <c r="AK18" s="199"/>
    </row>
    <row r="19" spans="1:37" ht="12.75" x14ac:dyDescent="0.35">
      <c r="A19" s="280" t="str">
        <f t="shared" si="0"/>
        <v>Progeny 2118 VT2P</v>
      </c>
      <c r="B19" s="530" t="str">
        <f t="shared" si="1"/>
        <v>RR</v>
      </c>
      <c r="C19" s="530" t="str">
        <f t="shared" si="2"/>
        <v>VT2P</v>
      </c>
      <c r="D19" s="280" t="s">
        <v>322</v>
      </c>
      <c r="E19" s="281">
        <v>198.73</v>
      </c>
      <c r="F19" s="282" t="s">
        <v>103</v>
      </c>
      <c r="G19" s="283">
        <v>212.47</v>
      </c>
      <c r="H19" s="282" t="s">
        <v>103</v>
      </c>
      <c r="I19" s="283"/>
      <c r="J19" s="282"/>
      <c r="K19" s="298">
        <v>16.433299999999999</v>
      </c>
      <c r="L19" s="282" t="s">
        <v>103</v>
      </c>
      <c r="M19" s="301">
        <v>17.066700000000001</v>
      </c>
      <c r="N19" s="282" t="s">
        <v>103</v>
      </c>
      <c r="O19" s="301"/>
      <c r="P19" s="282"/>
      <c r="Q19" s="281">
        <v>95</v>
      </c>
      <c r="R19" s="282" t="s">
        <v>103</v>
      </c>
      <c r="S19" s="283">
        <v>103.83</v>
      </c>
      <c r="T19" s="282" t="s">
        <v>103</v>
      </c>
      <c r="U19" s="283"/>
      <c r="V19" s="282"/>
      <c r="W19" s="281">
        <v>45.666699999999999</v>
      </c>
      <c r="X19" s="282" t="s">
        <v>103</v>
      </c>
      <c r="Y19" s="283">
        <v>50.333300000000001</v>
      </c>
      <c r="Z19" s="282" t="s">
        <v>103</v>
      </c>
      <c r="AA19" s="283"/>
      <c r="AB19" s="282"/>
      <c r="AC19" s="285">
        <v>0</v>
      </c>
      <c r="AD19" s="286">
        <v>0</v>
      </c>
      <c r="AE19" s="286"/>
      <c r="AF19" s="303"/>
      <c r="AG19" s="199"/>
      <c r="AH19" s="308"/>
      <c r="AI19" s="199"/>
      <c r="AJ19" s="308"/>
      <c r="AK19" s="199"/>
    </row>
    <row r="20" spans="1:37" ht="12.75" customHeight="1" x14ac:dyDescent="0.4">
      <c r="A20" s="67" t="s">
        <v>16</v>
      </c>
      <c r="B20" s="67"/>
      <c r="C20" s="67"/>
      <c r="D20" s="66"/>
      <c r="E20" s="154">
        <v>213.84</v>
      </c>
      <c r="F20" s="138"/>
      <c r="G20" s="163">
        <v>223.36</v>
      </c>
      <c r="H20" s="138"/>
      <c r="I20" s="163">
        <v>215.71</v>
      </c>
      <c r="J20" s="184"/>
      <c r="K20" s="167">
        <v>15.4511</v>
      </c>
      <c r="L20" s="138"/>
      <c r="M20" s="174">
        <v>16.4389</v>
      </c>
      <c r="N20" s="138"/>
      <c r="O20" s="174">
        <v>16.268899999999999</v>
      </c>
      <c r="P20" s="184"/>
      <c r="Q20" s="154">
        <v>93.711100000000002</v>
      </c>
      <c r="R20" s="138"/>
      <c r="S20" s="163">
        <v>104.65</v>
      </c>
      <c r="T20" s="138"/>
      <c r="U20" s="163">
        <v>110</v>
      </c>
      <c r="V20" s="184"/>
      <c r="W20" s="154">
        <v>44.666699999999999</v>
      </c>
      <c r="X20" s="138"/>
      <c r="Y20" s="163">
        <v>49.574100000000001</v>
      </c>
      <c r="Z20" s="138"/>
      <c r="AA20" s="163">
        <v>48.1111</v>
      </c>
      <c r="AB20" s="184"/>
      <c r="AC20" s="106">
        <v>0</v>
      </c>
      <c r="AD20" s="105">
        <v>0.19800000000000001</v>
      </c>
      <c r="AE20" s="105">
        <v>0.36659999999999998</v>
      </c>
      <c r="AF20" s="168"/>
      <c r="AG20" s="146"/>
      <c r="AH20" s="175"/>
      <c r="AI20" s="146"/>
      <c r="AJ20" s="175"/>
      <c r="AK20" s="146"/>
    </row>
    <row r="21" spans="1:37" ht="12.75" customHeight="1" x14ac:dyDescent="0.4">
      <c r="A21" s="49" t="s">
        <v>90</v>
      </c>
      <c r="B21" s="49"/>
      <c r="C21" s="49"/>
      <c r="D21" s="52"/>
      <c r="E21" s="155">
        <v>9.8015000000000008</v>
      </c>
      <c r="F21" s="139"/>
      <c r="G21" s="164">
        <v>12.666399999999999</v>
      </c>
      <c r="H21" s="139"/>
      <c r="I21" s="164">
        <v>10.8521</v>
      </c>
      <c r="J21" s="185"/>
      <c r="K21" s="168">
        <v>0.4078</v>
      </c>
      <c r="L21" s="139"/>
      <c r="M21" s="175">
        <v>0.93289999999999995</v>
      </c>
      <c r="N21" s="139"/>
      <c r="O21" s="175">
        <v>0.59789999999999999</v>
      </c>
      <c r="P21" s="185"/>
      <c r="Q21" s="155">
        <v>2.4988999999999999</v>
      </c>
      <c r="R21" s="139"/>
      <c r="S21" s="164">
        <v>10.973800000000001</v>
      </c>
      <c r="T21" s="139"/>
      <c r="U21" s="164">
        <v>8.2542000000000009</v>
      </c>
      <c r="V21" s="185"/>
      <c r="W21" s="155">
        <v>2.1619999999999999</v>
      </c>
      <c r="X21" s="139"/>
      <c r="Y21" s="164">
        <v>4.5301</v>
      </c>
      <c r="Z21" s="139"/>
      <c r="AA21" s="164">
        <v>2.9155000000000002</v>
      </c>
      <c r="AB21" s="185"/>
      <c r="AC21" s="104">
        <v>0</v>
      </c>
      <c r="AD21" s="103">
        <v>0.15989999999999999</v>
      </c>
      <c r="AE21" s="103">
        <v>0.223</v>
      </c>
      <c r="AF21" s="169"/>
      <c r="AG21" s="147"/>
      <c r="AH21" s="165"/>
      <c r="AI21" s="140"/>
      <c r="AJ21" s="165"/>
      <c r="AK21" s="140"/>
    </row>
    <row r="22" spans="1:37" ht="12.75" customHeight="1" thickBot="1" x14ac:dyDescent="0.55000000000000004">
      <c r="A22" s="50" t="s">
        <v>56</v>
      </c>
      <c r="B22" s="535"/>
      <c r="C22" s="535"/>
      <c r="D22" s="28"/>
      <c r="E22" s="156" t="s">
        <v>571</v>
      </c>
      <c r="F22" s="140"/>
      <c r="G22" s="165" t="s">
        <v>571</v>
      </c>
      <c r="H22" s="140"/>
      <c r="I22" s="165" t="s">
        <v>571</v>
      </c>
      <c r="J22" s="186"/>
      <c r="K22" s="169" t="s">
        <v>571</v>
      </c>
      <c r="L22" s="140"/>
      <c r="M22" s="176" t="s">
        <v>571</v>
      </c>
      <c r="N22" s="140"/>
      <c r="O22" s="176">
        <v>0.77</v>
      </c>
      <c r="P22" s="186"/>
      <c r="Q22" s="156" t="s">
        <v>571</v>
      </c>
      <c r="R22" s="140"/>
      <c r="S22" s="165" t="s">
        <v>571</v>
      </c>
      <c r="T22" s="140"/>
      <c r="U22" s="165" t="s">
        <v>571</v>
      </c>
      <c r="V22" s="186"/>
      <c r="W22" s="156" t="s">
        <v>571</v>
      </c>
      <c r="X22" s="140"/>
      <c r="Y22" s="165" t="s">
        <v>571</v>
      </c>
      <c r="Z22" s="140"/>
      <c r="AA22" s="165" t="s">
        <v>571</v>
      </c>
      <c r="AB22" s="186"/>
      <c r="AC22" s="101" t="s">
        <v>577</v>
      </c>
      <c r="AD22" s="102" t="s">
        <v>577</v>
      </c>
      <c r="AE22" s="102" t="s">
        <v>577</v>
      </c>
      <c r="AF22" s="221"/>
      <c r="AG22" s="225"/>
      <c r="AH22" s="222"/>
      <c r="AI22" s="225"/>
      <c r="AJ22" s="222"/>
      <c r="AK22" s="319"/>
    </row>
    <row r="23" spans="1:37" s="1" customFormat="1" ht="13.5" thickBot="1" x14ac:dyDescent="0.45">
      <c r="A23" s="220" t="s">
        <v>91</v>
      </c>
      <c r="B23" s="553"/>
      <c r="C23" s="553"/>
      <c r="D23" s="216"/>
      <c r="E23" s="177">
        <v>7.9388409370000002</v>
      </c>
      <c r="F23" s="151"/>
      <c r="G23" s="182">
        <v>7.8011426108000004</v>
      </c>
      <c r="H23" s="151"/>
      <c r="I23" s="182">
        <v>7.0184996884000004</v>
      </c>
      <c r="J23" s="187"/>
      <c r="K23" s="221">
        <v>4.5713260680000003</v>
      </c>
      <c r="L23" s="151"/>
      <c r="M23" s="222">
        <v>3.9912461371000001</v>
      </c>
      <c r="N23" s="151"/>
      <c r="O23" s="222">
        <v>4.9574817144000001</v>
      </c>
      <c r="P23" s="187"/>
      <c r="Q23" s="177">
        <v>3.8564329024999999</v>
      </c>
      <c r="R23" s="151"/>
      <c r="S23" s="182">
        <v>3.7322376224</v>
      </c>
      <c r="T23" s="151"/>
      <c r="U23" s="182">
        <v>4.2669744207000004</v>
      </c>
      <c r="V23" s="187"/>
      <c r="W23" s="177">
        <v>7.6219675582999997</v>
      </c>
      <c r="X23" s="151"/>
      <c r="Y23" s="182">
        <v>5.8807293984999998</v>
      </c>
      <c r="Z23" s="151"/>
      <c r="AA23" s="182">
        <v>6.8487043844000004</v>
      </c>
      <c r="AB23" s="187"/>
      <c r="AC23" s="223" t="s">
        <v>577</v>
      </c>
      <c r="AD23" s="224" t="s">
        <v>577</v>
      </c>
      <c r="AE23" s="224" t="s">
        <v>577</v>
      </c>
    </row>
    <row r="24" spans="1:37" s="1" customFormat="1" x14ac:dyDescent="0.4">
      <c r="A24" s="6"/>
      <c r="B24" s="7"/>
      <c r="C24" s="7"/>
      <c r="D24" s="6"/>
      <c r="E24" s="158"/>
      <c r="F24" s="134"/>
      <c r="G24" s="158"/>
      <c r="H24" s="134"/>
      <c r="I24" s="158"/>
      <c r="J24" s="134"/>
      <c r="K24" s="170">
        <v>0.66842000000000001</v>
      </c>
      <c r="L24" s="142"/>
      <c r="M24" s="170">
        <v>0.62283999999999995</v>
      </c>
      <c r="N24" s="142"/>
      <c r="O24" s="170">
        <v>0.44897999999999999</v>
      </c>
      <c r="P24" s="142"/>
      <c r="Q24" s="171">
        <v>3.82694</v>
      </c>
      <c r="R24" s="65"/>
      <c r="S24" s="171">
        <v>3.2024599999999999</v>
      </c>
      <c r="T24" s="65"/>
      <c r="U24" s="171">
        <v>2.7566700000000002</v>
      </c>
      <c r="V24" s="65"/>
      <c r="W24" s="178">
        <v>3.0762900000000002</v>
      </c>
      <c r="X24" s="148"/>
      <c r="Y24" s="178">
        <v>2.2967</v>
      </c>
      <c r="Z24" s="148"/>
      <c r="AA24" s="178">
        <v>2.0331399999999999</v>
      </c>
      <c r="AB24" s="148"/>
      <c r="AC24" s="10"/>
      <c r="AD24" s="10"/>
      <c r="AE24" s="10"/>
    </row>
    <row r="25" spans="1:37" s="1" customFormat="1" x14ac:dyDescent="0.4">
      <c r="A25" s="9"/>
      <c r="B25" s="7"/>
      <c r="C25" s="7"/>
      <c r="D25" s="6"/>
      <c r="E25" s="61"/>
      <c r="F25" s="64"/>
      <c r="G25" s="61"/>
      <c r="H25" s="64"/>
      <c r="I25" s="61"/>
      <c r="J25" s="64"/>
      <c r="K25" s="171"/>
      <c r="L25" s="65"/>
      <c r="M25" s="171"/>
      <c r="N25" s="65"/>
      <c r="O25" s="171"/>
      <c r="P25" s="65"/>
      <c r="Q25" s="179"/>
      <c r="R25" s="7"/>
      <c r="S25" s="179"/>
      <c r="T25" s="7"/>
      <c r="U25" s="179"/>
      <c r="V25" s="7"/>
      <c r="W25" s="171"/>
      <c r="X25" s="65"/>
      <c r="Y25" s="171"/>
      <c r="Z25" s="65"/>
      <c r="AA25" s="171"/>
      <c r="AB25" s="65"/>
      <c r="AC25" s="3"/>
      <c r="AD25" s="3"/>
      <c r="AE25" s="3"/>
    </row>
    <row r="26" spans="1:37" s="1" customFormat="1" x14ac:dyDescent="0.4">
      <c r="A26" s="9"/>
      <c r="B26" s="7"/>
      <c r="C26" s="7"/>
      <c r="D26" s="6"/>
      <c r="E26" s="61"/>
      <c r="F26" s="64"/>
      <c r="G26" s="61"/>
      <c r="H26" s="64"/>
      <c r="I26" s="61"/>
      <c r="J26" s="64"/>
      <c r="K26" s="171"/>
      <c r="L26" s="65"/>
      <c r="M26" s="171"/>
      <c r="N26" s="65"/>
      <c r="O26" s="171"/>
      <c r="P26" s="65"/>
      <c r="Q26" s="171"/>
      <c r="R26" s="65"/>
      <c r="S26" s="171"/>
      <c r="T26" s="65"/>
      <c r="U26" s="171"/>
      <c r="V26" s="65"/>
      <c r="W26" s="171"/>
      <c r="X26" s="65"/>
      <c r="Y26" s="171"/>
      <c r="Z26" s="65"/>
      <c r="AA26" s="171"/>
      <c r="AB26" s="65"/>
      <c r="AC26" s="3"/>
      <c r="AD26" s="3"/>
      <c r="AE26" s="3"/>
    </row>
    <row r="27" spans="1:37" s="1" customFormat="1" x14ac:dyDescent="0.4">
      <c r="A27" s="9"/>
      <c r="B27" s="7"/>
      <c r="C27" s="7"/>
      <c r="D27" s="6"/>
      <c r="E27" s="61"/>
      <c r="F27" s="64"/>
      <c r="G27" s="61"/>
      <c r="H27" s="64"/>
      <c r="I27" s="61"/>
      <c r="J27" s="64"/>
      <c r="K27" s="171"/>
      <c r="L27" s="65"/>
      <c r="M27" s="171"/>
      <c r="N27" s="65"/>
      <c r="O27" s="171"/>
      <c r="P27" s="65"/>
      <c r="Q27" s="171"/>
      <c r="R27" s="65"/>
      <c r="S27" s="171"/>
      <c r="T27" s="65"/>
      <c r="U27" s="171"/>
      <c r="V27" s="65"/>
      <c r="W27" s="171"/>
      <c r="X27" s="65"/>
      <c r="Y27" s="171"/>
      <c r="Z27" s="65"/>
      <c r="AA27" s="171"/>
      <c r="AB27" s="65"/>
      <c r="AC27" s="3"/>
      <c r="AD27" s="3"/>
      <c r="AE27" s="3"/>
    </row>
    <row r="28" spans="1:37" s="1" customFormat="1" x14ac:dyDescent="0.4">
      <c r="A28" s="9"/>
      <c r="B28" s="7"/>
      <c r="C28" s="7"/>
      <c r="D28" s="6"/>
      <c r="E28" s="61"/>
      <c r="F28" s="64"/>
      <c r="G28" s="61"/>
      <c r="H28" s="64"/>
      <c r="I28" s="61"/>
      <c r="J28" s="64"/>
      <c r="K28" s="171"/>
      <c r="L28" s="65"/>
      <c r="M28" s="171"/>
      <c r="N28" s="65"/>
      <c r="O28" s="171"/>
      <c r="P28" s="65"/>
      <c r="Q28" s="171"/>
      <c r="R28" s="65"/>
      <c r="S28" s="171"/>
      <c r="T28" s="65"/>
      <c r="U28" s="171"/>
      <c r="V28" s="65"/>
      <c r="W28" s="171"/>
      <c r="X28" s="65"/>
      <c r="Y28" s="171"/>
      <c r="Z28" s="65"/>
      <c r="AA28" s="171"/>
      <c r="AB28" s="65"/>
      <c r="AC28" s="3"/>
      <c r="AD28" s="3"/>
      <c r="AE28" s="3"/>
    </row>
    <row r="29" spans="1:37" s="1" customFormat="1" x14ac:dyDescent="0.4">
      <c r="A29" s="9"/>
      <c r="B29" s="7"/>
      <c r="C29" s="7"/>
      <c r="D29" s="6"/>
      <c r="E29" s="61"/>
      <c r="F29" s="64"/>
      <c r="G29" s="61"/>
      <c r="H29" s="64"/>
      <c r="I29" s="61"/>
      <c r="J29" s="64"/>
      <c r="K29" s="171"/>
      <c r="L29" s="65"/>
      <c r="M29" s="171"/>
      <c r="N29" s="65"/>
      <c r="O29" s="171"/>
      <c r="P29" s="65"/>
      <c r="Q29" s="171"/>
      <c r="R29" s="65"/>
      <c r="S29" s="171"/>
      <c r="T29" s="65"/>
      <c r="U29" s="171"/>
      <c r="V29" s="65"/>
      <c r="W29" s="171"/>
      <c r="X29" s="65"/>
      <c r="Y29" s="171"/>
      <c r="Z29" s="65"/>
      <c r="AA29" s="171"/>
      <c r="AB29" s="65"/>
      <c r="AC29" s="3"/>
      <c r="AD29" s="3"/>
      <c r="AE29" s="3"/>
    </row>
    <row r="30" spans="1:37" s="1" customFormat="1" x14ac:dyDescent="0.4">
      <c r="A30" s="9"/>
      <c r="B30" s="7"/>
      <c r="C30" s="7"/>
      <c r="D30" s="6"/>
      <c r="E30" s="61"/>
      <c r="F30" s="64"/>
      <c r="G30" s="61"/>
      <c r="H30" s="64"/>
      <c r="I30" s="61"/>
      <c r="J30" s="64"/>
      <c r="K30" s="171"/>
      <c r="L30" s="65"/>
      <c r="M30" s="171"/>
      <c r="N30" s="65"/>
      <c r="O30" s="171"/>
      <c r="P30" s="65"/>
      <c r="Q30" s="171"/>
      <c r="R30" s="65"/>
      <c r="S30" s="171"/>
      <c r="T30" s="65"/>
      <c r="U30" s="171"/>
      <c r="V30" s="65"/>
      <c r="W30" s="171"/>
      <c r="X30" s="65"/>
      <c r="Y30" s="171"/>
      <c r="Z30" s="65"/>
      <c r="AA30" s="171"/>
      <c r="AB30" s="65"/>
      <c r="AC30" s="3"/>
      <c r="AD30" s="3"/>
      <c r="AE30" s="3"/>
    </row>
    <row r="31" spans="1:37" s="1" customFormat="1" x14ac:dyDescent="0.4">
      <c r="A31" s="8"/>
      <c r="B31" s="7"/>
      <c r="C31" s="7"/>
      <c r="D31" s="6"/>
      <c r="E31" s="159"/>
      <c r="F31" s="135"/>
      <c r="G31" s="159"/>
      <c r="H31" s="135"/>
      <c r="I31" s="159"/>
      <c r="J31" s="135"/>
      <c r="K31" s="172"/>
      <c r="L31" s="143"/>
      <c r="M31" s="172"/>
      <c r="N31" s="143"/>
      <c r="O31" s="172"/>
      <c r="P31" s="143"/>
      <c r="Q31" s="172"/>
      <c r="R31" s="143"/>
      <c r="S31" s="172"/>
      <c r="T31" s="143"/>
      <c r="U31" s="172"/>
      <c r="V31" s="143"/>
      <c r="W31" s="172"/>
      <c r="X31" s="143"/>
      <c r="Y31" s="172"/>
      <c r="Z31" s="143"/>
      <c r="AA31" s="172"/>
      <c r="AB31" s="143"/>
      <c r="AC31" s="3"/>
      <c r="AD31" s="3"/>
      <c r="AE31" s="3"/>
    </row>
    <row r="32" spans="1:37" x14ac:dyDescent="0.4">
      <c r="A32" s="9"/>
      <c r="B32" s="7"/>
      <c r="C32" s="7"/>
      <c r="D32" s="6"/>
      <c r="E32" s="61"/>
      <c r="F32" s="64"/>
      <c r="G32" s="61"/>
      <c r="H32" s="64"/>
      <c r="I32" s="61"/>
      <c r="J32" s="64"/>
      <c r="W32" s="171"/>
      <c r="X32" s="65"/>
      <c r="Y32" s="171"/>
      <c r="Z32" s="65"/>
      <c r="AA32" s="171"/>
      <c r="AB32" s="65"/>
      <c r="AC32" s="3"/>
      <c r="AD32" s="3"/>
      <c r="AE32" s="3"/>
    </row>
    <row r="33" spans="1:22" ht="15" x14ac:dyDescent="0.4">
      <c r="A33" s="4"/>
      <c r="B33" s="7"/>
      <c r="C33" s="7"/>
      <c r="D33" s="6"/>
      <c r="E33" s="160"/>
      <c r="F33" s="136"/>
      <c r="G33" s="160"/>
      <c r="H33" s="136"/>
      <c r="I33" s="160"/>
      <c r="J33" s="136"/>
      <c r="K33" s="173"/>
      <c r="L33" s="144"/>
      <c r="M33" s="173"/>
      <c r="N33" s="144"/>
      <c r="O33" s="173"/>
      <c r="P33" s="144"/>
      <c r="Q33" s="173"/>
      <c r="R33" s="144"/>
      <c r="S33" s="173"/>
      <c r="T33" s="144"/>
      <c r="U33" s="173"/>
      <c r="V33" s="144"/>
    </row>
    <row r="34" spans="1:22" x14ac:dyDescent="0.4">
      <c r="B34" s="71"/>
      <c r="C34" s="71"/>
      <c r="D34" s="19"/>
    </row>
  </sheetData>
  <sortState xmlns:xlrd2="http://schemas.microsoft.com/office/spreadsheetml/2017/richdata2" ref="A5:AK19">
    <sortCondition descending="1" ref="E5:E19"/>
  </sortState>
  <mergeCells count="22">
    <mergeCell ref="AF3:AG3"/>
    <mergeCell ref="AH3:AI3"/>
    <mergeCell ref="AJ3:AK3"/>
    <mergeCell ref="AA3:AB3"/>
    <mergeCell ref="E3:F3"/>
    <mergeCell ref="G3:H3"/>
    <mergeCell ref="I3:J3"/>
    <mergeCell ref="K3:L3"/>
    <mergeCell ref="M3:N3"/>
    <mergeCell ref="O3:P3"/>
    <mergeCell ref="Q3:R3"/>
    <mergeCell ref="S3:T3"/>
    <mergeCell ref="U3:V3"/>
    <mergeCell ref="W3:X3"/>
    <mergeCell ref="Y3:Z3"/>
    <mergeCell ref="A1:AK1"/>
    <mergeCell ref="E2:J2"/>
    <mergeCell ref="K2:P2"/>
    <mergeCell ref="Q2:V2"/>
    <mergeCell ref="W2:AB2"/>
    <mergeCell ref="AC2:AE2"/>
    <mergeCell ref="AF2:AK2"/>
  </mergeCells>
  <conditionalFormatting sqref="AI5:AI7">
    <cfRule type="containsText" priority="54" stopIfTrue="1" operator="containsText" text="AA">
      <formula>NOT(ISERROR(SEARCH("AA",AI5)))</formula>
    </cfRule>
    <cfRule type="containsText" dxfId="66" priority="55" operator="containsText" text="A">
      <formula>NOT(ISERROR(SEARCH("A",AI5)))</formula>
    </cfRule>
  </conditionalFormatting>
  <conditionalFormatting sqref="AG8:AG19">
    <cfRule type="containsText" priority="50" stopIfTrue="1" operator="containsText" text="AA">
      <formula>NOT(ISERROR(SEARCH("AA",AG8)))</formula>
    </cfRule>
    <cfRule type="containsText" dxfId="65" priority="51" operator="containsText" text="A">
      <formula>NOT(ISERROR(SEARCH("A",AG8)))</formula>
    </cfRule>
  </conditionalFormatting>
  <conditionalFormatting sqref="AI8:AI19">
    <cfRule type="containsText" priority="48" stopIfTrue="1" operator="containsText" text="AA">
      <formula>NOT(ISERROR(SEARCH("AA",AI8)))</formula>
    </cfRule>
    <cfRule type="containsText" dxfId="64" priority="49" operator="containsText" text="A">
      <formula>NOT(ISERROR(SEARCH("A",AI8)))</formula>
    </cfRule>
  </conditionalFormatting>
  <conditionalFormatting sqref="AK8:AK19">
    <cfRule type="containsText" priority="46" stopIfTrue="1" operator="containsText" text="AA">
      <formula>NOT(ISERROR(SEARCH("AA",AK8)))</formula>
    </cfRule>
    <cfRule type="containsText" dxfId="63" priority="47" operator="containsText" text="A">
      <formula>NOT(ISERROR(SEARCH("A",AK8)))</formula>
    </cfRule>
  </conditionalFormatting>
  <conditionalFormatting sqref="AG5:AG7">
    <cfRule type="containsText" priority="56" stopIfTrue="1" operator="containsText" text="AA">
      <formula>NOT(ISERROR(SEARCH("AA",AG5)))</formula>
    </cfRule>
    <cfRule type="containsText" dxfId="62" priority="57" operator="containsText" text="A">
      <formula>NOT(ISERROR(SEARCH("A",AG5)))</formula>
    </cfRule>
  </conditionalFormatting>
  <conditionalFormatting sqref="AK5:AK7">
    <cfRule type="containsText" priority="52" stopIfTrue="1" operator="containsText" text="AA">
      <formula>NOT(ISERROR(SEARCH("AA",AK5)))</formula>
    </cfRule>
    <cfRule type="containsText" dxfId="61" priority="53" operator="containsText" text="A">
      <formula>NOT(ISERROR(SEARCH("A",AK5)))</formula>
    </cfRule>
  </conditionalFormatting>
  <conditionalFormatting sqref="AF5:AF19">
    <cfRule type="aboveAverage" dxfId="60" priority="663"/>
  </conditionalFormatting>
  <conditionalFormatting sqref="AH5:AH19">
    <cfRule type="aboveAverage" dxfId="59" priority="664"/>
  </conditionalFormatting>
  <conditionalFormatting sqref="AJ5:AJ19">
    <cfRule type="aboveAverage" dxfId="58" priority="665"/>
  </conditionalFormatting>
  <conditionalFormatting sqref="AB5:AB19">
    <cfRule type="containsText" priority="4" stopIfTrue="1" operator="containsText" text="AA">
      <formula>NOT(ISERROR(SEARCH("AA",AB5)))</formula>
    </cfRule>
    <cfRule type="containsText" dxfId="57" priority="5" stopIfTrue="1" operator="containsText" text="A">
      <formula>NOT(ISERROR(SEARCH("A",AB5)))</formula>
    </cfRule>
  </conditionalFormatting>
  <conditionalFormatting sqref="AC5:AE19">
    <cfRule type="aboveAverage" dxfId="56" priority="28" stopIfTrue="1"/>
  </conditionalFormatting>
  <conditionalFormatting sqref="W5:W19">
    <cfRule type="aboveAverage" dxfId="55" priority="29" stopIfTrue="1"/>
  </conditionalFormatting>
  <conditionalFormatting sqref="Y5:Y19">
    <cfRule type="aboveAverage" dxfId="54" priority="30" stopIfTrue="1"/>
  </conditionalFormatting>
  <conditionalFormatting sqref="AA5:AA19">
    <cfRule type="aboveAverage" dxfId="53" priority="31" stopIfTrue="1"/>
  </conditionalFormatting>
  <conditionalFormatting sqref="Q5:Q19">
    <cfRule type="aboveAverage" dxfId="52" priority="32" stopIfTrue="1"/>
  </conditionalFormatting>
  <conditionalFormatting sqref="S5:S19">
    <cfRule type="aboveAverage" dxfId="51" priority="33" stopIfTrue="1"/>
  </conditionalFormatting>
  <conditionalFormatting sqref="U5:U19">
    <cfRule type="aboveAverage" dxfId="50" priority="34" stopIfTrue="1"/>
  </conditionalFormatting>
  <conditionalFormatting sqref="K5:K19">
    <cfRule type="aboveAverage" dxfId="49" priority="35" stopIfTrue="1"/>
  </conditionalFormatting>
  <conditionalFormatting sqref="M5:M19">
    <cfRule type="aboveAverage" dxfId="48" priority="36" stopIfTrue="1"/>
  </conditionalFormatting>
  <conditionalFormatting sqref="O5:O19">
    <cfRule type="aboveAverage" dxfId="47" priority="37" stopIfTrue="1"/>
  </conditionalFormatting>
  <conditionalFormatting sqref="E5:E19">
    <cfRule type="aboveAverage" dxfId="46" priority="38" stopIfTrue="1"/>
  </conditionalFormatting>
  <conditionalFormatting sqref="G5:G19">
    <cfRule type="aboveAverage" dxfId="45" priority="39" stopIfTrue="1"/>
  </conditionalFormatting>
  <conditionalFormatting sqref="I5:I19">
    <cfRule type="aboveAverage" dxfId="44" priority="40" stopIfTrue="1"/>
  </conditionalFormatting>
  <conditionalFormatting sqref="F5:F19">
    <cfRule type="containsText" priority="26" stopIfTrue="1" operator="containsText" text="AA">
      <formula>NOT(ISERROR(SEARCH("AA",F5)))</formula>
    </cfRule>
    <cfRule type="containsText" dxfId="43" priority="27" stopIfTrue="1" operator="containsText" text="A">
      <formula>NOT(ISERROR(SEARCH("A",F5)))</formula>
    </cfRule>
  </conditionalFormatting>
  <conditionalFormatting sqref="H5:H19">
    <cfRule type="containsText" priority="24" stopIfTrue="1" operator="containsText" text="AA">
      <formula>NOT(ISERROR(SEARCH("AA",H5)))</formula>
    </cfRule>
    <cfRule type="containsText" dxfId="42" priority="25" stopIfTrue="1" operator="containsText" text="A">
      <formula>NOT(ISERROR(SEARCH("A",H5)))</formula>
    </cfRule>
  </conditionalFormatting>
  <conditionalFormatting sqref="J5:J19">
    <cfRule type="containsText" priority="22" stopIfTrue="1" operator="containsText" text="AA">
      <formula>NOT(ISERROR(SEARCH("AA",J5)))</formula>
    </cfRule>
    <cfRule type="containsText" dxfId="41" priority="23" stopIfTrue="1" operator="containsText" text="A">
      <formula>NOT(ISERROR(SEARCH("A",J5)))</formula>
    </cfRule>
  </conditionalFormatting>
  <conditionalFormatting sqref="L5:L19">
    <cfRule type="containsText" priority="20" stopIfTrue="1" operator="containsText" text="AA">
      <formula>NOT(ISERROR(SEARCH("AA",L5)))</formula>
    </cfRule>
    <cfRule type="containsText" dxfId="40" priority="21" stopIfTrue="1" operator="containsText" text="A">
      <formula>NOT(ISERROR(SEARCH("A",L5)))</formula>
    </cfRule>
  </conditionalFormatting>
  <conditionalFormatting sqref="N5:N19">
    <cfRule type="containsText" priority="18" stopIfTrue="1" operator="containsText" text="AA">
      <formula>NOT(ISERROR(SEARCH("AA",N5)))</formula>
    </cfRule>
    <cfRule type="containsText" dxfId="39" priority="19" stopIfTrue="1" operator="containsText" text="A">
      <formula>NOT(ISERROR(SEARCH("A",N5)))</formula>
    </cfRule>
  </conditionalFormatting>
  <conditionalFormatting sqref="P5:P19">
    <cfRule type="containsText" priority="16" stopIfTrue="1" operator="containsText" text="AA">
      <formula>NOT(ISERROR(SEARCH("AA",P5)))</formula>
    </cfRule>
    <cfRule type="containsText" dxfId="38" priority="17" stopIfTrue="1" operator="containsText" text="A">
      <formula>NOT(ISERROR(SEARCH("A",P5)))</formula>
    </cfRule>
  </conditionalFormatting>
  <conditionalFormatting sqref="R5:R19">
    <cfRule type="containsText" priority="14" stopIfTrue="1" operator="containsText" text="AA">
      <formula>NOT(ISERROR(SEARCH("AA",R5)))</formula>
    </cfRule>
    <cfRule type="containsText" dxfId="37" priority="15" stopIfTrue="1" operator="containsText" text="A">
      <formula>NOT(ISERROR(SEARCH("A",R5)))</formula>
    </cfRule>
  </conditionalFormatting>
  <conditionalFormatting sqref="T5:T19">
    <cfRule type="containsText" priority="12" stopIfTrue="1" operator="containsText" text="AA">
      <formula>NOT(ISERROR(SEARCH("AA",T5)))</formula>
    </cfRule>
    <cfRule type="containsText" dxfId="36" priority="13" stopIfTrue="1" operator="containsText" text="A">
      <formula>NOT(ISERROR(SEARCH("A",T5)))</formula>
    </cfRule>
  </conditionalFormatting>
  <conditionalFormatting sqref="V5:V19">
    <cfRule type="containsText" priority="10" stopIfTrue="1" operator="containsText" text="AA">
      <formula>NOT(ISERROR(SEARCH("AA",V5)))</formula>
    </cfRule>
    <cfRule type="containsText" dxfId="35" priority="11" stopIfTrue="1" operator="containsText" text="A">
      <formula>NOT(ISERROR(SEARCH("A",V5)))</formula>
    </cfRule>
  </conditionalFormatting>
  <conditionalFormatting sqref="X5:X19">
    <cfRule type="containsText" priority="8" stopIfTrue="1" operator="containsText" text="AA">
      <formula>NOT(ISERROR(SEARCH("AA",X5)))</formula>
    </cfRule>
    <cfRule type="containsText" dxfId="34" priority="9" stopIfTrue="1" operator="containsText" text="A">
      <formula>NOT(ISERROR(SEARCH("A",X5)))</formula>
    </cfRule>
  </conditionalFormatting>
  <conditionalFormatting sqref="Z5:Z19">
    <cfRule type="containsText" priority="6" stopIfTrue="1" operator="containsText" text="AA">
      <formula>NOT(ISERROR(SEARCH("AA",Z5)))</formula>
    </cfRule>
    <cfRule type="containsText" dxfId="33" priority="7" stopIfTrue="1" operator="containsText" text="A">
      <formula>NOT(ISERROR(SEARCH("A",Z5)))</formula>
    </cfRule>
  </conditionalFormatting>
  <conditionalFormatting sqref="E5:AE19">
    <cfRule type="expression" dxfId="32" priority="41">
      <formula>MOD(ROW(),2)=0</formula>
    </cfRule>
  </conditionalFormatting>
  <conditionalFormatting sqref="D5:D19">
    <cfRule type="expression" dxfId="31" priority="2">
      <formula>MOD(ROW(),2)=0</formula>
    </cfRule>
  </conditionalFormatting>
  <conditionalFormatting sqref="A5:C19">
    <cfRule type="expression" dxfId="30" priority="1">
      <formula>MOD(ROW(),2)=0</formula>
    </cfRule>
  </conditionalFormatting>
  <pageMargins left="0.5" right="0.5" top="0.5" bottom="0.5" header="0.3" footer="0.3"/>
  <pageSetup paperSize="5" scale="89" orientation="landscape"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6" tint="0.59999389629810485"/>
    <pageSetUpPr fitToPage="1"/>
  </sheetPr>
  <dimension ref="A1:BC41"/>
  <sheetViews>
    <sheetView zoomScaleNormal="100" workbookViewId="0">
      <pane ySplit="4" topLeftCell="A5" activePane="bottomLeft" state="frozen"/>
      <selection activeCell="W24" sqref="W24"/>
      <selection pane="bottomLeft" activeCell="A25" sqref="A5:XFD25"/>
    </sheetView>
  </sheetViews>
  <sheetFormatPr defaultRowHeight="13.15" x14ac:dyDescent="0.4"/>
  <cols>
    <col min="1" max="1" width="25.59765625" customWidth="1"/>
    <col min="2" max="3" width="10.59765625" style="65" customWidth="1"/>
    <col min="4" max="4" width="9.796875" style="1" hidden="1" customWidth="1"/>
    <col min="5" max="5" width="5.19921875" style="161" customWidth="1"/>
    <col min="6" max="6" width="5.19921875" style="11" customWidth="1"/>
    <col min="7" max="7" width="5.19921875" style="161" customWidth="1"/>
    <col min="8" max="8" width="5.19921875" style="11" customWidth="1"/>
    <col min="9" max="9" width="5.19921875" style="161" customWidth="1"/>
    <col min="10" max="10" width="5.19921875" style="11" customWidth="1"/>
    <col min="11" max="11" width="5.19921875" style="171" customWidth="1"/>
    <col min="12" max="12" width="5.19921875" style="65" customWidth="1"/>
    <col min="13" max="13" width="5.19921875" style="171" customWidth="1"/>
    <col min="14" max="14" width="5.19921875" style="65" customWidth="1"/>
    <col min="15" max="15" width="5.19921875" style="171" customWidth="1"/>
    <col min="16" max="16" width="5.19921875" style="65" customWidth="1"/>
    <col min="17" max="17" width="5.19921875" style="171" hidden="1" customWidth="1"/>
    <col min="18" max="18" width="5.19921875" style="65" hidden="1" customWidth="1"/>
    <col min="19" max="19" width="5.19921875" style="171" hidden="1" customWidth="1"/>
    <col min="20" max="20" width="5.19921875" style="65" hidden="1" customWidth="1"/>
    <col min="21" max="21" width="5.19921875" style="171" hidden="1" customWidth="1"/>
    <col min="22" max="22" width="5.19921875" style="65" hidden="1" customWidth="1"/>
    <col min="23" max="23" width="5.19921875" style="183" hidden="1" customWidth="1"/>
    <col min="24" max="24" width="5.19921875" style="152" hidden="1" customWidth="1"/>
    <col min="25" max="25" width="5.19921875" style="183" hidden="1" customWidth="1"/>
    <col min="26" max="26" width="5.19921875" style="152" hidden="1" customWidth="1"/>
    <col min="27" max="27" width="5.19921875" style="183" hidden="1" customWidth="1"/>
    <col min="28" max="28" width="5.19921875" style="152" hidden="1" customWidth="1"/>
    <col min="29" max="31" width="5.19921875" style="2" hidden="1" customWidth="1"/>
    <col min="32" max="55" width="5.19921875" hidden="1" customWidth="1"/>
  </cols>
  <sheetData>
    <row r="1" spans="1:55" ht="45" customHeight="1" thickBot="1" x14ac:dyDescent="0.45">
      <c r="A1" s="709" t="s">
        <v>668</v>
      </c>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c r="AF1" s="709"/>
      <c r="AG1" s="709"/>
      <c r="AH1" s="709"/>
      <c r="AI1" s="709"/>
      <c r="AJ1" s="709"/>
      <c r="AK1" s="709"/>
      <c r="AL1" s="709"/>
      <c r="AM1" s="709"/>
      <c r="AN1" s="709"/>
      <c r="AO1" s="709"/>
      <c r="AP1" s="709"/>
      <c r="AQ1" s="709"/>
      <c r="AR1" s="709"/>
      <c r="AS1" s="709"/>
      <c r="AT1" s="709"/>
      <c r="AU1" s="709"/>
      <c r="AV1" s="709"/>
      <c r="AW1" s="709"/>
      <c r="AX1" s="709"/>
      <c r="AY1" s="709"/>
      <c r="AZ1" s="709"/>
      <c r="BA1" s="709"/>
      <c r="BB1" s="709"/>
      <c r="BC1" s="709"/>
    </row>
    <row r="2" spans="1:55" ht="40.049999999999997" customHeight="1" x14ac:dyDescent="0.4">
      <c r="A2" s="30" t="s">
        <v>630</v>
      </c>
      <c r="B2" s="532" t="s">
        <v>626</v>
      </c>
      <c r="C2" s="532" t="s">
        <v>627</v>
      </c>
      <c r="D2" s="29"/>
      <c r="E2" s="712" t="s">
        <v>62</v>
      </c>
      <c r="F2" s="713"/>
      <c r="G2" s="713"/>
      <c r="H2" s="713"/>
      <c r="I2" s="713"/>
      <c r="J2" s="714"/>
      <c r="K2" s="712" t="s">
        <v>63</v>
      </c>
      <c r="L2" s="713"/>
      <c r="M2" s="713"/>
      <c r="N2" s="713"/>
      <c r="O2" s="713"/>
      <c r="P2" s="713"/>
      <c r="Q2" s="713" t="s">
        <v>64</v>
      </c>
      <c r="R2" s="713"/>
      <c r="S2" s="713"/>
      <c r="T2" s="713"/>
      <c r="U2" s="713"/>
      <c r="V2" s="714"/>
      <c r="W2" s="712" t="s">
        <v>65</v>
      </c>
      <c r="X2" s="713"/>
      <c r="Y2" s="713"/>
      <c r="Z2" s="713"/>
      <c r="AA2" s="713"/>
      <c r="AB2" s="714"/>
      <c r="AC2" s="710" t="s">
        <v>97</v>
      </c>
      <c r="AD2" s="711"/>
      <c r="AE2" s="711"/>
      <c r="AF2" s="712" t="s">
        <v>198</v>
      </c>
      <c r="AG2" s="713"/>
      <c r="AH2" s="713"/>
      <c r="AI2" s="713"/>
      <c r="AJ2" s="713"/>
      <c r="AK2" s="714"/>
      <c r="AL2" s="710" t="s">
        <v>66</v>
      </c>
      <c r="AM2" s="711"/>
      <c r="AN2" s="711"/>
      <c r="AO2" s="711"/>
      <c r="AP2" s="711"/>
      <c r="AQ2" s="719"/>
      <c r="AR2" s="710" t="s">
        <v>67</v>
      </c>
      <c r="AS2" s="711"/>
      <c r="AT2" s="711"/>
      <c r="AU2" s="711"/>
      <c r="AV2" s="711"/>
      <c r="AW2" s="719"/>
      <c r="AX2" s="710" t="s">
        <v>68</v>
      </c>
      <c r="AY2" s="711"/>
      <c r="AZ2" s="711"/>
      <c r="BA2" s="711"/>
      <c r="BB2" s="711"/>
      <c r="BC2" s="711"/>
    </row>
    <row r="3" spans="1:55" ht="20.2" customHeight="1" x14ac:dyDescent="0.4">
      <c r="A3" s="82"/>
      <c r="B3" s="539"/>
      <c r="C3" s="539"/>
      <c r="D3" s="81"/>
      <c r="E3" s="718" t="s">
        <v>94</v>
      </c>
      <c r="F3" s="716"/>
      <c r="G3" s="716" t="s">
        <v>95</v>
      </c>
      <c r="H3" s="716"/>
      <c r="I3" s="716" t="s">
        <v>96</v>
      </c>
      <c r="J3" s="717"/>
      <c r="K3" s="718" t="s">
        <v>94</v>
      </c>
      <c r="L3" s="716"/>
      <c r="M3" s="716" t="s">
        <v>95</v>
      </c>
      <c r="N3" s="716"/>
      <c r="O3" s="716" t="s">
        <v>96</v>
      </c>
      <c r="P3" s="716"/>
      <c r="Q3" s="704" t="s">
        <v>94</v>
      </c>
      <c r="R3" s="704"/>
      <c r="S3" s="704" t="s">
        <v>95</v>
      </c>
      <c r="T3" s="704"/>
      <c r="U3" s="704" t="s">
        <v>96</v>
      </c>
      <c r="V3" s="705"/>
      <c r="W3" s="704" t="s">
        <v>94</v>
      </c>
      <c r="X3" s="704"/>
      <c r="Y3" s="704" t="s">
        <v>95</v>
      </c>
      <c r="Z3" s="704"/>
      <c r="AA3" s="704" t="s">
        <v>96</v>
      </c>
      <c r="AB3" s="704"/>
      <c r="AC3" s="94" t="s">
        <v>94</v>
      </c>
      <c r="AD3" s="93" t="s">
        <v>95</v>
      </c>
      <c r="AE3" s="93" t="s">
        <v>96</v>
      </c>
      <c r="AF3" s="718" t="s">
        <v>94</v>
      </c>
      <c r="AG3" s="716"/>
      <c r="AH3" s="716" t="s">
        <v>95</v>
      </c>
      <c r="AI3" s="716"/>
      <c r="AJ3" s="716" t="s">
        <v>96</v>
      </c>
      <c r="AK3" s="717"/>
      <c r="AL3" s="718" t="s">
        <v>94</v>
      </c>
      <c r="AM3" s="716"/>
      <c r="AN3" s="716" t="s">
        <v>95</v>
      </c>
      <c r="AO3" s="716"/>
      <c r="AP3" s="716" t="s">
        <v>96</v>
      </c>
      <c r="AQ3" s="717"/>
      <c r="AR3" s="718" t="s">
        <v>94</v>
      </c>
      <c r="AS3" s="716"/>
      <c r="AT3" s="716" t="s">
        <v>95</v>
      </c>
      <c r="AU3" s="716"/>
      <c r="AV3" s="716" t="s">
        <v>96</v>
      </c>
      <c r="AW3" s="717"/>
      <c r="AX3" s="718" t="s">
        <v>94</v>
      </c>
      <c r="AY3" s="716"/>
      <c r="AZ3" s="716" t="s">
        <v>95</v>
      </c>
      <c r="BA3" s="716"/>
      <c r="BB3" s="716" t="s">
        <v>96</v>
      </c>
      <c r="BC3" s="716"/>
    </row>
    <row r="4" spans="1:55" ht="40.049999999999997" hidden="1" customHeight="1" x14ac:dyDescent="0.4">
      <c r="A4" s="82" t="s">
        <v>51</v>
      </c>
      <c r="B4" s="539" t="s">
        <v>92</v>
      </c>
      <c r="C4" s="539" t="s">
        <v>93</v>
      </c>
      <c r="D4" s="81"/>
      <c r="E4" s="194" t="s">
        <v>105</v>
      </c>
      <c r="F4" s="197" t="s">
        <v>108</v>
      </c>
      <c r="G4" s="193" t="s">
        <v>106</v>
      </c>
      <c r="H4" s="197" t="s">
        <v>109</v>
      </c>
      <c r="I4" s="193" t="s">
        <v>107</v>
      </c>
      <c r="J4" s="201" t="s">
        <v>110</v>
      </c>
      <c r="K4" s="193" t="s">
        <v>178</v>
      </c>
      <c r="L4" s="197" t="s">
        <v>179</v>
      </c>
      <c r="M4" s="193" t="s">
        <v>180</v>
      </c>
      <c r="N4" s="197" t="s">
        <v>181</v>
      </c>
      <c r="O4" s="193" t="s">
        <v>182</v>
      </c>
      <c r="P4" s="197" t="s">
        <v>183</v>
      </c>
      <c r="Q4" s="162" t="s">
        <v>111</v>
      </c>
      <c r="R4" s="73" t="s">
        <v>112</v>
      </c>
      <c r="S4" s="162" t="s">
        <v>113</v>
      </c>
      <c r="T4" s="73" t="s">
        <v>114</v>
      </c>
      <c r="U4" s="162" t="s">
        <v>115</v>
      </c>
      <c r="V4" s="188" t="s">
        <v>116</v>
      </c>
      <c r="W4" s="162" t="s">
        <v>117</v>
      </c>
      <c r="X4" s="73" t="s">
        <v>118</v>
      </c>
      <c r="Y4" s="162" t="s">
        <v>119</v>
      </c>
      <c r="Z4" s="73" t="s">
        <v>120</v>
      </c>
      <c r="AA4" s="162" t="s">
        <v>121</v>
      </c>
      <c r="AB4" s="73" t="s">
        <v>122</v>
      </c>
      <c r="AC4" s="96" t="s">
        <v>123</v>
      </c>
      <c r="AD4" s="74" t="s">
        <v>124</v>
      </c>
      <c r="AE4" s="88" t="s">
        <v>125</v>
      </c>
      <c r="AF4" s="193" t="s">
        <v>126</v>
      </c>
      <c r="AG4" s="197" t="s">
        <v>127</v>
      </c>
      <c r="AH4" s="193" t="s">
        <v>128</v>
      </c>
      <c r="AI4" s="197" t="s">
        <v>129</v>
      </c>
      <c r="AJ4" s="193" t="s">
        <v>130</v>
      </c>
      <c r="AK4" s="197" t="s">
        <v>131</v>
      </c>
      <c r="AL4" s="194" t="s">
        <v>132</v>
      </c>
      <c r="AM4" s="197" t="s">
        <v>133</v>
      </c>
      <c r="AN4" s="193" t="s">
        <v>134</v>
      </c>
      <c r="AO4" s="197" t="s">
        <v>135</v>
      </c>
      <c r="AP4" s="193" t="s">
        <v>136</v>
      </c>
      <c r="AQ4" s="201" t="s">
        <v>137</v>
      </c>
      <c r="AR4" s="193" t="s">
        <v>138</v>
      </c>
      <c r="AS4" s="197" t="s">
        <v>139</v>
      </c>
      <c r="AT4" s="193" t="s">
        <v>140</v>
      </c>
      <c r="AU4" s="197" t="s">
        <v>141</v>
      </c>
      <c r="AV4" s="193" t="s">
        <v>142</v>
      </c>
      <c r="AW4" s="197" t="s">
        <v>143</v>
      </c>
      <c r="AX4" s="194" t="s">
        <v>144</v>
      </c>
      <c r="AY4" s="197" t="s">
        <v>145</v>
      </c>
      <c r="AZ4" s="193" t="s">
        <v>146</v>
      </c>
      <c r="BA4" s="197" t="s">
        <v>147</v>
      </c>
      <c r="BB4" s="193" t="s">
        <v>148</v>
      </c>
      <c r="BC4" s="197" t="s">
        <v>149</v>
      </c>
    </row>
    <row r="5" spans="1:55" ht="12.75" x14ac:dyDescent="0.35">
      <c r="A5" s="272" t="str">
        <f t="shared" ref="A5:A25" si="0">VLOOKUP(D5,VL_2020,2,FALSE)</f>
        <v xml:space="preserve">Dekalb DKC59-82 </v>
      </c>
      <c r="B5" s="557" t="str">
        <f t="shared" ref="B5:B25" si="1">VLOOKUP(D5,VL_2020,3,FALSE)</f>
        <v>RR</v>
      </c>
      <c r="C5" s="557" t="str">
        <f t="shared" ref="C5:C25" si="2">VLOOKUP(D5,VL_2020,4,FALSE)</f>
        <v>VT2P</v>
      </c>
      <c r="D5" s="514" t="s">
        <v>520</v>
      </c>
      <c r="E5" s="273">
        <v>164.97</v>
      </c>
      <c r="F5" s="274" t="s">
        <v>103</v>
      </c>
      <c r="G5" s="275"/>
      <c r="H5" s="274"/>
      <c r="I5" s="275"/>
      <c r="J5" s="274"/>
      <c r="K5" s="296">
        <v>15.156700000000001</v>
      </c>
      <c r="L5" s="274" t="s">
        <v>568</v>
      </c>
      <c r="M5" s="299"/>
      <c r="N5" s="274"/>
      <c r="O5" s="299"/>
      <c r="P5" s="274"/>
      <c r="Q5" s="588"/>
      <c r="R5" s="590"/>
      <c r="S5" s="588"/>
      <c r="T5" s="590"/>
      <c r="U5" s="588"/>
      <c r="V5" s="592"/>
      <c r="W5" s="588"/>
      <c r="X5" s="590"/>
      <c r="Y5" s="588"/>
      <c r="Z5" s="590"/>
      <c r="AA5" s="588"/>
      <c r="AB5" s="590"/>
      <c r="AC5" s="593"/>
      <c r="AD5" s="594"/>
      <c r="AE5" s="596"/>
      <c r="AF5" s="130"/>
      <c r="AG5" s="132"/>
      <c r="AH5" s="130"/>
      <c r="AI5" s="199"/>
      <c r="AJ5" s="130"/>
      <c r="AK5" s="132"/>
      <c r="AL5" s="196"/>
      <c r="AM5" s="132"/>
      <c r="AN5" s="130"/>
      <c r="AO5" s="132"/>
      <c r="AP5" s="130"/>
      <c r="AQ5" s="203"/>
      <c r="AR5" s="130"/>
      <c r="AS5" s="132"/>
      <c r="AT5" s="130"/>
      <c r="AU5" s="132"/>
      <c r="AV5" s="130"/>
      <c r="AW5" s="132"/>
      <c r="AX5" s="196"/>
      <c r="AY5" s="132"/>
      <c r="AZ5" s="130"/>
      <c r="BA5" s="132"/>
      <c r="BB5" s="130"/>
      <c r="BC5" s="132"/>
    </row>
    <row r="6" spans="1:55" ht="12.75" x14ac:dyDescent="0.35">
      <c r="A6" s="280" t="str">
        <f t="shared" si="0"/>
        <v>Revere 1307 TC</v>
      </c>
      <c r="B6" s="530" t="str">
        <f t="shared" si="1"/>
        <v>RR</v>
      </c>
      <c r="C6" s="530" t="str">
        <f t="shared" si="2"/>
        <v>TRE</v>
      </c>
      <c r="D6" s="280" t="s">
        <v>221</v>
      </c>
      <c r="E6" s="125">
        <v>164.6</v>
      </c>
      <c r="F6" s="126" t="s">
        <v>103</v>
      </c>
      <c r="G6" s="128">
        <v>154.96</v>
      </c>
      <c r="H6" s="126" t="s">
        <v>103</v>
      </c>
      <c r="I6" s="128">
        <v>194.04</v>
      </c>
      <c r="J6" s="126" t="s">
        <v>103</v>
      </c>
      <c r="K6" s="302">
        <v>15.14</v>
      </c>
      <c r="L6" s="126" t="s">
        <v>568</v>
      </c>
      <c r="M6" s="307">
        <v>15.291700000000001</v>
      </c>
      <c r="N6" s="126" t="s">
        <v>103</v>
      </c>
      <c r="O6" s="307">
        <v>15.6411</v>
      </c>
      <c r="P6" s="126" t="s">
        <v>103</v>
      </c>
      <c r="Q6" s="181"/>
      <c r="R6" s="150"/>
      <c r="S6" s="181"/>
      <c r="T6" s="150"/>
      <c r="U6" s="181"/>
      <c r="V6" s="190"/>
      <c r="W6" s="181"/>
      <c r="X6" s="150"/>
      <c r="Y6" s="181"/>
      <c r="Z6" s="150"/>
      <c r="AA6" s="181"/>
      <c r="AB6" s="150"/>
      <c r="AC6" s="62"/>
      <c r="AD6" s="46"/>
      <c r="AE6" s="218"/>
      <c r="AF6" s="131"/>
      <c r="AG6" s="133"/>
      <c r="AH6" s="131"/>
      <c r="AI6" s="133"/>
      <c r="AJ6" s="131"/>
      <c r="AK6" s="133"/>
      <c r="AL6" s="195"/>
      <c r="AM6" s="133"/>
      <c r="AN6" s="131"/>
      <c r="AO6" s="133"/>
      <c r="AP6" s="131"/>
      <c r="AQ6" s="202"/>
      <c r="AR6" s="131"/>
      <c r="AS6" s="133"/>
      <c r="AT6" s="131"/>
      <c r="AU6" s="133"/>
      <c r="AV6" s="131"/>
      <c r="AW6" s="133"/>
      <c r="AX6" s="195"/>
      <c r="AY6" s="133"/>
      <c r="AZ6" s="131"/>
      <c r="BA6" s="133"/>
      <c r="BB6" s="131"/>
      <c r="BC6" s="133"/>
    </row>
    <row r="7" spans="1:55" ht="12.75" x14ac:dyDescent="0.35">
      <c r="A7" s="47" t="str">
        <f t="shared" si="0"/>
        <v>AgriGold A641-85 TRCRIB</v>
      </c>
      <c r="B7" s="529" t="str">
        <f t="shared" si="1"/>
        <v>RR</v>
      </c>
      <c r="C7" s="529" t="str">
        <f t="shared" si="2"/>
        <v>TRE</v>
      </c>
      <c r="D7" s="280" t="s">
        <v>518</v>
      </c>
      <c r="E7" s="125">
        <v>163.55000000000001</v>
      </c>
      <c r="F7" s="126" t="s">
        <v>103</v>
      </c>
      <c r="G7" s="128"/>
      <c r="H7" s="126"/>
      <c r="I7" s="128"/>
      <c r="J7" s="126"/>
      <c r="K7" s="302">
        <v>15.21</v>
      </c>
      <c r="L7" s="126" t="s">
        <v>340</v>
      </c>
      <c r="M7" s="307"/>
      <c r="N7" s="126"/>
      <c r="O7" s="307"/>
      <c r="P7" s="126"/>
      <c r="Q7" s="181"/>
      <c r="R7" s="150"/>
      <c r="S7" s="181"/>
      <c r="T7" s="150"/>
      <c r="U7" s="181"/>
      <c r="V7" s="190"/>
      <c r="W7" s="181"/>
      <c r="X7" s="150"/>
      <c r="Y7" s="181"/>
      <c r="Z7" s="150"/>
      <c r="AA7" s="181"/>
      <c r="AB7" s="150"/>
      <c r="AC7" s="62"/>
      <c r="AD7" s="46"/>
      <c r="AE7" s="218"/>
      <c r="AF7" s="131"/>
      <c r="AG7" s="133"/>
      <c r="AH7" s="131"/>
      <c r="AI7" s="198"/>
      <c r="AJ7" s="131"/>
      <c r="AK7" s="133"/>
      <c r="AL7" s="195"/>
      <c r="AM7" s="133"/>
      <c r="AN7" s="131"/>
      <c r="AO7" s="133"/>
      <c r="AP7" s="131"/>
      <c r="AQ7" s="202"/>
      <c r="AR7" s="131"/>
      <c r="AS7" s="133"/>
      <c r="AT7" s="131"/>
      <c r="AU7" s="133"/>
      <c r="AV7" s="131"/>
      <c r="AW7" s="133"/>
      <c r="AX7" s="195"/>
      <c r="AY7" s="133"/>
      <c r="AZ7" s="131"/>
      <c r="BA7" s="133"/>
      <c r="BB7" s="131"/>
      <c r="BC7" s="133"/>
    </row>
    <row r="8" spans="1:55" ht="12.75" x14ac:dyDescent="0.35">
      <c r="A8" s="513" t="str">
        <f t="shared" si="0"/>
        <v>Progeny 2008 VT2P</v>
      </c>
      <c r="B8" s="528" t="str">
        <f t="shared" si="1"/>
        <v>RR</v>
      </c>
      <c r="C8" s="528" t="str">
        <f t="shared" si="2"/>
        <v>VT2P</v>
      </c>
      <c r="D8" s="48" t="s">
        <v>516</v>
      </c>
      <c r="E8" s="125">
        <v>163.27000000000001</v>
      </c>
      <c r="F8" s="126" t="s">
        <v>103</v>
      </c>
      <c r="G8" s="128"/>
      <c r="H8" s="126"/>
      <c r="I8" s="128"/>
      <c r="J8" s="126"/>
      <c r="K8" s="302">
        <v>15.273300000000001</v>
      </c>
      <c r="L8" s="126" t="s">
        <v>340</v>
      </c>
      <c r="M8" s="307"/>
      <c r="N8" s="126"/>
      <c r="O8" s="307"/>
      <c r="P8" s="126"/>
      <c r="Q8" s="180"/>
      <c r="R8" s="149"/>
      <c r="S8" s="180"/>
      <c r="T8" s="149"/>
      <c r="U8" s="180"/>
      <c r="V8" s="189"/>
      <c r="W8" s="180"/>
      <c r="X8" s="149"/>
      <c r="Y8" s="180"/>
      <c r="Z8" s="149"/>
      <c r="AA8" s="180"/>
      <c r="AB8" s="149"/>
      <c r="AC8" s="63"/>
      <c r="AD8" s="59"/>
      <c r="AE8" s="219"/>
      <c r="AF8" s="130"/>
      <c r="AG8" s="132"/>
      <c r="AH8" s="130"/>
      <c r="AI8" s="199"/>
      <c r="AJ8" s="130"/>
      <c r="AK8" s="132"/>
      <c r="AL8" s="196"/>
      <c r="AM8" s="132"/>
      <c r="AN8" s="130"/>
      <c r="AO8" s="132"/>
      <c r="AP8" s="130"/>
      <c r="AQ8" s="203"/>
      <c r="AR8" s="130"/>
      <c r="AS8" s="132"/>
      <c r="AT8" s="130"/>
      <c r="AU8" s="132"/>
      <c r="AV8" s="130"/>
      <c r="AW8" s="132"/>
      <c r="AX8" s="196"/>
      <c r="AY8" s="132"/>
      <c r="AZ8" s="130"/>
      <c r="BA8" s="132"/>
      <c r="BB8" s="130"/>
      <c r="BC8" s="132"/>
    </row>
    <row r="9" spans="1:55" ht="12.75" x14ac:dyDescent="0.35">
      <c r="A9" s="280" t="str">
        <f t="shared" si="0"/>
        <v>AgriGold A643-52 VT2RIB</v>
      </c>
      <c r="B9" s="530" t="str">
        <f t="shared" si="1"/>
        <v>RR</v>
      </c>
      <c r="C9" s="530" t="str">
        <f t="shared" si="2"/>
        <v>VT2P</v>
      </c>
      <c r="D9" s="48" t="s">
        <v>519</v>
      </c>
      <c r="E9" s="125">
        <v>163.04</v>
      </c>
      <c r="F9" s="126" t="s">
        <v>103</v>
      </c>
      <c r="G9" s="128"/>
      <c r="H9" s="126"/>
      <c r="I9" s="128"/>
      <c r="J9" s="126"/>
      <c r="K9" s="302">
        <v>15.166700000000001</v>
      </c>
      <c r="L9" s="126" t="s">
        <v>568</v>
      </c>
      <c r="M9" s="307"/>
      <c r="N9" s="126"/>
      <c r="O9" s="307"/>
      <c r="P9" s="126"/>
      <c r="Q9" s="180"/>
      <c r="R9" s="149"/>
      <c r="S9" s="180"/>
      <c r="T9" s="149"/>
      <c r="U9" s="180"/>
      <c r="V9" s="189"/>
      <c r="W9" s="180"/>
      <c r="X9" s="149"/>
      <c r="Y9" s="180"/>
      <c r="Z9" s="149"/>
      <c r="AA9" s="180"/>
      <c r="AB9" s="149"/>
      <c r="AC9" s="63"/>
      <c r="AD9" s="59"/>
      <c r="AE9" s="219"/>
      <c r="AF9" s="130"/>
      <c r="AG9" s="132"/>
      <c r="AH9" s="130"/>
      <c r="AI9" s="132"/>
      <c r="AJ9" s="130"/>
      <c r="AK9" s="132"/>
      <c r="AL9" s="196"/>
      <c r="AM9" s="132"/>
      <c r="AN9" s="130"/>
      <c r="AO9" s="132"/>
      <c r="AP9" s="130"/>
      <c r="AQ9" s="203"/>
      <c r="AR9" s="130"/>
      <c r="AS9" s="132"/>
      <c r="AT9" s="130"/>
      <c r="AU9" s="132"/>
      <c r="AV9" s="130"/>
      <c r="AW9" s="132"/>
      <c r="AX9" s="196"/>
      <c r="AY9" s="132"/>
      <c r="AZ9" s="130"/>
      <c r="BA9" s="132"/>
      <c r="BB9" s="130"/>
      <c r="BC9" s="132"/>
    </row>
    <row r="10" spans="1:55" ht="12.75" x14ac:dyDescent="0.35">
      <c r="A10" s="280" t="str">
        <f t="shared" si="0"/>
        <v xml:space="preserve">Dyna-Gro D50VC09 </v>
      </c>
      <c r="B10" s="530" t="str">
        <f t="shared" si="1"/>
        <v>RR</v>
      </c>
      <c r="C10" s="530" t="str">
        <f t="shared" si="2"/>
        <v>VT2P</v>
      </c>
      <c r="D10" s="48" t="s">
        <v>316</v>
      </c>
      <c r="E10" s="281">
        <v>160.65</v>
      </c>
      <c r="F10" s="282" t="s">
        <v>103</v>
      </c>
      <c r="G10" s="283">
        <v>158.37</v>
      </c>
      <c r="H10" s="282" t="s">
        <v>103</v>
      </c>
      <c r="I10" s="283"/>
      <c r="J10" s="282"/>
      <c r="K10" s="298">
        <v>15.03</v>
      </c>
      <c r="L10" s="282" t="s">
        <v>14</v>
      </c>
      <c r="M10" s="301">
        <v>15.1267</v>
      </c>
      <c r="N10" s="282" t="s">
        <v>103</v>
      </c>
      <c r="O10" s="301"/>
      <c r="P10" s="282"/>
      <c r="Q10" s="180"/>
      <c r="R10" s="149"/>
      <c r="S10" s="180"/>
      <c r="T10" s="149"/>
      <c r="U10" s="180"/>
      <c r="V10" s="189"/>
      <c r="W10" s="180"/>
      <c r="X10" s="149"/>
      <c r="Y10" s="180"/>
      <c r="Z10" s="149"/>
      <c r="AA10" s="180"/>
      <c r="AB10" s="149"/>
      <c r="AC10" s="63"/>
      <c r="AD10" s="59"/>
      <c r="AE10" s="219"/>
      <c r="AF10" s="130"/>
      <c r="AG10" s="132"/>
      <c r="AH10" s="130"/>
      <c r="AI10" s="132"/>
      <c r="AJ10" s="130"/>
      <c r="AK10" s="132"/>
      <c r="AL10" s="196"/>
      <c r="AM10" s="132"/>
      <c r="AN10" s="130"/>
      <c r="AO10" s="132"/>
      <c r="AP10" s="130"/>
      <c r="AQ10" s="203"/>
      <c r="AR10" s="130"/>
      <c r="AS10" s="132"/>
      <c r="AT10" s="130"/>
      <c r="AU10" s="132"/>
      <c r="AV10" s="130"/>
      <c r="AW10" s="132"/>
      <c r="AX10" s="196"/>
      <c r="AY10" s="132"/>
      <c r="AZ10" s="130"/>
      <c r="BA10" s="132"/>
      <c r="BB10" s="130"/>
      <c r="BC10" s="132"/>
    </row>
    <row r="11" spans="1:55" ht="12.75" x14ac:dyDescent="0.35">
      <c r="A11" s="280" t="str">
        <f t="shared" si="0"/>
        <v xml:space="preserve">Dyna-Gro D52DC82 </v>
      </c>
      <c r="B11" s="530" t="str">
        <f t="shared" si="1"/>
        <v>RR</v>
      </c>
      <c r="C11" s="530" t="str">
        <f t="shared" si="2"/>
        <v>VT2P</v>
      </c>
      <c r="D11" s="48" t="s">
        <v>521</v>
      </c>
      <c r="E11" s="125">
        <v>160.52000000000001</v>
      </c>
      <c r="F11" s="126" t="s">
        <v>103</v>
      </c>
      <c r="G11" s="128"/>
      <c r="H11" s="126"/>
      <c r="I11" s="128"/>
      <c r="J11" s="126"/>
      <c r="K11" s="302">
        <v>15.14</v>
      </c>
      <c r="L11" s="126" t="s">
        <v>568</v>
      </c>
      <c r="M11" s="307"/>
      <c r="N11" s="126"/>
      <c r="O11" s="307"/>
      <c r="P11" s="126"/>
      <c r="Q11" s="180"/>
      <c r="R11" s="149"/>
      <c r="S11" s="180"/>
      <c r="T11" s="149"/>
      <c r="U11" s="180"/>
      <c r="V11" s="189"/>
      <c r="W11" s="180"/>
      <c r="X11" s="149"/>
      <c r="Y11" s="180"/>
      <c r="Z11" s="149"/>
      <c r="AA11" s="180"/>
      <c r="AB11" s="149"/>
      <c r="AC11" s="63"/>
      <c r="AD11" s="59"/>
      <c r="AE11" s="219"/>
      <c r="AF11" s="130"/>
      <c r="AG11" s="132"/>
      <c r="AH11" s="130"/>
      <c r="AI11" s="132"/>
      <c r="AJ11" s="130"/>
      <c r="AK11" s="132"/>
      <c r="AL11" s="196"/>
      <c r="AM11" s="132"/>
      <c r="AN11" s="130"/>
      <c r="AO11" s="132"/>
      <c r="AP11" s="130"/>
      <c r="AQ11" s="203"/>
      <c r="AR11" s="130"/>
      <c r="AS11" s="132"/>
      <c r="AT11" s="130"/>
      <c r="AU11" s="132"/>
      <c r="AV11" s="130"/>
      <c r="AW11" s="132"/>
      <c r="AX11" s="196"/>
      <c r="AY11" s="132"/>
      <c r="AZ11" s="130"/>
      <c r="BA11" s="132"/>
      <c r="BB11" s="130"/>
      <c r="BC11" s="132"/>
    </row>
    <row r="12" spans="1:55" ht="12.75" x14ac:dyDescent="0.35">
      <c r="A12" s="47" t="str">
        <f t="shared" si="0"/>
        <v xml:space="preserve">Dyna-Gro D53TC23 </v>
      </c>
      <c r="B12" s="529" t="str">
        <f t="shared" si="1"/>
        <v>RR</v>
      </c>
      <c r="C12" s="529" t="str">
        <f t="shared" si="2"/>
        <v>TRE</v>
      </c>
      <c r="D12" s="48" t="s">
        <v>522</v>
      </c>
      <c r="E12" s="125">
        <v>158.27000000000001</v>
      </c>
      <c r="F12" s="126" t="s">
        <v>104</v>
      </c>
      <c r="G12" s="128"/>
      <c r="H12" s="126"/>
      <c r="I12" s="128"/>
      <c r="J12" s="126"/>
      <c r="K12" s="302">
        <v>15.0533</v>
      </c>
      <c r="L12" s="126" t="s">
        <v>330</v>
      </c>
      <c r="M12" s="307"/>
      <c r="N12" s="126"/>
      <c r="O12" s="307"/>
      <c r="P12" s="126"/>
      <c r="Q12" s="181"/>
      <c r="R12" s="150"/>
      <c r="S12" s="181"/>
      <c r="T12" s="150"/>
      <c r="U12" s="181"/>
      <c r="V12" s="190"/>
      <c r="W12" s="181"/>
      <c r="X12" s="150"/>
      <c r="Y12" s="181"/>
      <c r="Z12" s="150"/>
      <c r="AA12" s="181"/>
      <c r="AB12" s="150"/>
      <c r="AC12" s="62"/>
      <c r="AD12" s="46"/>
      <c r="AE12" s="218"/>
      <c r="AF12" s="131"/>
      <c r="AG12" s="133"/>
      <c r="AH12" s="131"/>
      <c r="AI12" s="133"/>
      <c r="AJ12" s="131"/>
      <c r="AK12" s="133"/>
      <c r="AL12" s="195"/>
      <c r="AM12" s="133"/>
      <c r="AN12" s="131"/>
      <c r="AO12" s="133"/>
      <c r="AP12" s="131"/>
      <c r="AQ12" s="202"/>
      <c r="AR12" s="131"/>
      <c r="AS12" s="133"/>
      <c r="AT12" s="131"/>
      <c r="AU12" s="133"/>
      <c r="AV12" s="131"/>
      <c r="AW12" s="133"/>
      <c r="AX12" s="195"/>
      <c r="AY12" s="133"/>
      <c r="AZ12" s="131"/>
      <c r="BA12" s="133"/>
      <c r="BB12" s="131"/>
      <c r="BC12" s="133"/>
    </row>
    <row r="13" spans="1:55" ht="12.75" x14ac:dyDescent="0.35">
      <c r="A13" s="280" t="str">
        <f t="shared" si="0"/>
        <v xml:space="preserve">Dekalb DKC62-89 </v>
      </c>
      <c r="B13" s="530" t="str">
        <f t="shared" si="1"/>
        <v>RR</v>
      </c>
      <c r="C13" s="530" t="str">
        <f t="shared" si="2"/>
        <v>TRE</v>
      </c>
      <c r="D13" s="48" t="s">
        <v>315</v>
      </c>
      <c r="E13" s="125">
        <v>157.83000000000001</v>
      </c>
      <c r="F13" s="126" t="s">
        <v>104</v>
      </c>
      <c r="G13" s="128">
        <v>155.84</v>
      </c>
      <c r="H13" s="126" t="s">
        <v>103</v>
      </c>
      <c r="I13" s="128"/>
      <c r="J13" s="126"/>
      <c r="K13" s="302">
        <v>15.113300000000001</v>
      </c>
      <c r="L13" s="126" t="s">
        <v>568</v>
      </c>
      <c r="M13" s="307">
        <v>15.1267</v>
      </c>
      <c r="N13" s="126" t="s">
        <v>103</v>
      </c>
      <c r="O13" s="307"/>
      <c r="P13" s="126"/>
      <c r="Q13" s="180"/>
      <c r="R13" s="149"/>
      <c r="S13" s="180"/>
      <c r="T13" s="149"/>
      <c r="U13" s="180"/>
      <c r="V13" s="189"/>
      <c r="W13" s="180"/>
      <c r="X13" s="149"/>
      <c r="Y13" s="180"/>
      <c r="Z13" s="149"/>
      <c r="AA13" s="180"/>
      <c r="AB13" s="149"/>
      <c r="AC13" s="63"/>
      <c r="AD13" s="59"/>
      <c r="AE13" s="219"/>
      <c r="AF13" s="130"/>
      <c r="AG13" s="132"/>
      <c r="AH13" s="130"/>
      <c r="AI13" s="132"/>
      <c r="AJ13" s="130"/>
      <c r="AK13" s="132"/>
      <c r="AL13" s="196"/>
      <c r="AM13" s="132"/>
      <c r="AN13" s="130"/>
      <c r="AO13" s="132"/>
      <c r="AP13" s="130"/>
      <c r="AQ13" s="203"/>
      <c r="AR13" s="130"/>
      <c r="AS13" s="132"/>
      <c r="AT13" s="130"/>
      <c r="AU13" s="132"/>
      <c r="AV13" s="130"/>
      <c r="AW13" s="132"/>
      <c r="AX13" s="196"/>
      <c r="AY13" s="132"/>
      <c r="AZ13" s="130"/>
      <c r="BA13" s="132"/>
      <c r="BB13" s="130"/>
      <c r="BC13" s="132"/>
    </row>
    <row r="14" spans="1:55" ht="12.75" x14ac:dyDescent="0.35">
      <c r="A14" s="47" t="str">
        <f t="shared" si="0"/>
        <v>Progeny 2012 VT2P</v>
      </c>
      <c r="B14" s="529" t="str">
        <f t="shared" si="1"/>
        <v>RR</v>
      </c>
      <c r="C14" s="529" t="str">
        <f t="shared" si="2"/>
        <v>VT2P</v>
      </c>
      <c r="D14" s="280" t="s">
        <v>223</v>
      </c>
      <c r="E14" s="281">
        <v>157.57</v>
      </c>
      <c r="F14" s="282" t="s">
        <v>104</v>
      </c>
      <c r="G14" s="283">
        <v>155.74</v>
      </c>
      <c r="H14" s="282" t="s">
        <v>103</v>
      </c>
      <c r="I14" s="283">
        <v>165.51</v>
      </c>
      <c r="J14" s="282" t="s">
        <v>103</v>
      </c>
      <c r="K14" s="298">
        <v>15.173299999999999</v>
      </c>
      <c r="L14" s="282" t="s">
        <v>568</v>
      </c>
      <c r="M14" s="301">
        <v>15.3733</v>
      </c>
      <c r="N14" s="282" t="s">
        <v>103</v>
      </c>
      <c r="O14" s="301">
        <v>15.8</v>
      </c>
      <c r="P14" s="282" t="s">
        <v>103</v>
      </c>
      <c r="Q14" s="180"/>
      <c r="R14" s="149"/>
      <c r="S14" s="180"/>
      <c r="T14" s="149"/>
      <c r="U14" s="180"/>
      <c r="V14" s="189"/>
      <c r="W14" s="180"/>
      <c r="X14" s="149"/>
      <c r="Y14" s="180"/>
      <c r="Z14" s="149"/>
      <c r="AA14" s="180"/>
      <c r="AB14" s="149"/>
      <c r="AC14" s="63"/>
      <c r="AD14" s="59"/>
      <c r="AE14" s="219"/>
      <c r="AF14" s="130"/>
      <c r="AG14" s="132"/>
      <c r="AH14" s="130"/>
      <c r="AI14" s="132"/>
      <c r="AJ14" s="130"/>
      <c r="AK14" s="132"/>
      <c r="AL14" s="196"/>
      <c r="AM14" s="132"/>
      <c r="AN14" s="130"/>
      <c r="AO14" s="132"/>
      <c r="AP14" s="130"/>
      <c r="AQ14" s="203"/>
      <c r="AR14" s="130"/>
      <c r="AS14" s="132"/>
      <c r="AT14" s="130"/>
      <c r="AU14" s="132"/>
      <c r="AV14" s="130"/>
      <c r="AW14" s="132"/>
      <c r="AX14" s="196"/>
      <c r="AY14" s="132"/>
      <c r="AZ14" s="130"/>
      <c r="BA14" s="132"/>
      <c r="BB14" s="130"/>
      <c r="BC14" s="132"/>
    </row>
    <row r="15" spans="1:55" ht="12.75" x14ac:dyDescent="0.35">
      <c r="A15" s="280" t="str">
        <f t="shared" si="0"/>
        <v xml:space="preserve">Spectrum 6228 </v>
      </c>
      <c r="B15" s="530" t="str">
        <f t="shared" si="1"/>
        <v>None</v>
      </c>
      <c r="C15" s="530" t="str">
        <f t="shared" si="2"/>
        <v>None</v>
      </c>
      <c r="D15" s="280" t="s">
        <v>517</v>
      </c>
      <c r="E15" s="281">
        <v>155.97</v>
      </c>
      <c r="F15" s="282" t="s">
        <v>104</v>
      </c>
      <c r="G15" s="283"/>
      <c r="H15" s="282"/>
      <c r="I15" s="283"/>
      <c r="J15" s="282"/>
      <c r="K15" s="298">
        <v>15.3567</v>
      </c>
      <c r="L15" s="282" t="s">
        <v>328</v>
      </c>
      <c r="M15" s="301"/>
      <c r="N15" s="282"/>
      <c r="O15" s="301"/>
      <c r="P15" s="282"/>
      <c r="Q15" s="181"/>
      <c r="R15" s="150"/>
      <c r="S15" s="181"/>
      <c r="T15" s="150"/>
      <c r="U15" s="181"/>
      <c r="V15" s="190"/>
      <c r="W15" s="181"/>
      <c r="X15" s="150"/>
      <c r="Y15" s="181"/>
      <c r="Z15" s="150"/>
      <c r="AA15" s="181"/>
      <c r="AB15" s="150"/>
      <c r="AC15" s="62"/>
      <c r="AD15" s="46"/>
      <c r="AE15" s="218"/>
      <c r="AF15" s="131"/>
      <c r="AG15" s="133"/>
      <c r="AH15" s="131"/>
      <c r="AI15" s="133"/>
      <c r="AJ15" s="131"/>
      <c r="AK15" s="133"/>
      <c r="AL15" s="195"/>
      <c r="AM15" s="133"/>
      <c r="AN15" s="131"/>
      <c r="AO15" s="133"/>
      <c r="AP15" s="131"/>
      <c r="AQ15" s="202"/>
      <c r="AR15" s="131"/>
      <c r="AS15" s="133"/>
      <c r="AT15" s="131"/>
      <c r="AU15" s="133"/>
      <c r="AV15" s="131"/>
      <c r="AW15" s="133"/>
      <c r="AX15" s="195"/>
      <c r="AY15" s="133"/>
      <c r="AZ15" s="131"/>
      <c r="BA15" s="133"/>
      <c r="BB15" s="131"/>
      <c r="BC15" s="133"/>
    </row>
    <row r="16" spans="1:55" ht="12.75" x14ac:dyDescent="0.35">
      <c r="A16" s="47" t="str">
        <f t="shared" si="0"/>
        <v xml:space="preserve">Warren Seed DS 4878* </v>
      </c>
      <c r="B16" s="529" t="str">
        <f t="shared" si="1"/>
        <v>RR, LL</v>
      </c>
      <c r="C16" s="529" t="str">
        <f t="shared" si="2"/>
        <v>HX1,YGCB</v>
      </c>
      <c r="D16" s="280" t="s">
        <v>317</v>
      </c>
      <c r="E16" s="281">
        <v>154.97999999999999</v>
      </c>
      <c r="F16" s="282" t="s">
        <v>328</v>
      </c>
      <c r="G16" s="283">
        <v>152.38</v>
      </c>
      <c r="H16" s="282" t="s">
        <v>103</v>
      </c>
      <c r="I16" s="283"/>
      <c r="J16" s="282"/>
      <c r="K16" s="298">
        <v>15.13</v>
      </c>
      <c r="L16" s="282" t="s">
        <v>568</v>
      </c>
      <c r="M16" s="301">
        <v>15.385</v>
      </c>
      <c r="N16" s="282" t="s">
        <v>103</v>
      </c>
      <c r="O16" s="301"/>
      <c r="P16" s="282"/>
      <c r="Q16" s="180"/>
      <c r="R16" s="149"/>
      <c r="S16" s="180"/>
      <c r="T16" s="149"/>
      <c r="U16" s="180"/>
      <c r="V16" s="189"/>
      <c r="W16" s="180"/>
      <c r="X16" s="149"/>
      <c r="Y16" s="180"/>
      <c r="Z16" s="149"/>
      <c r="AA16" s="180"/>
      <c r="AB16" s="149"/>
      <c r="AC16" s="63"/>
      <c r="AD16" s="59"/>
      <c r="AE16" s="219"/>
      <c r="AF16" s="130"/>
      <c r="AG16" s="132"/>
      <c r="AH16" s="130"/>
      <c r="AI16" s="132"/>
      <c r="AJ16" s="130"/>
      <c r="AK16" s="132"/>
      <c r="AL16" s="196"/>
      <c r="AM16" s="132"/>
      <c r="AN16" s="130"/>
      <c r="AO16" s="132"/>
      <c r="AP16" s="130"/>
      <c r="AQ16" s="203"/>
      <c r="AR16" s="130"/>
      <c r="AS16" s="132"/>
      <c r="AT16" s="130"/>
      <c r="AU16" s="132"/>
      <c r="AV16" s="130"/>
      <c r="AW16" s="132"/>
      <c r="AX16" s="196"/>
      <c r="AY16" s="132"/>
      <c r="AZ16" s="130"/>
      <c r="BA16" s="132"/>
      <c r="BB16" s="130"/>
      <c r="BC16" s="132"/>
    </row>
    <row r="17" spans="1:55" ht="12.75" x14ac:dyDescent="0.35">
      <c r="A17" s="47" t="str">
        <f t="shared" si="0"/>
        <v xml:space="preserve">Dekalb DKC62-70 </v>
      </c>
      <c r="B17" s="529" t="str">
        <f t="shared" si="1"/>
        <v>RR</v>
      </c>
      <c r="C17" s="529" t="str">
        <f t="shared" si="2"/>
        <v>VT2P</v>
      </c>
      <c r="D17" s="280" t="s">
        <v>314</v>
      </c>
      <c r="E17" s="281">
        <v>144.66</v>
      </c>
      <c r="F17" s="282" t="s">
        <v>329</v>
      </c>
      <c r="G17" s="283">
        <v>155.31</v>
      </c>
      <c r="H17" s="282" t="s">
        <v>103</v>
      </c>
      <c r="I17" s="283"/>
      <c r="J17" s="282"/>
      <c r="K17" s="298">
        <v>15.103300000000001</v>
      </c>
      <c r="L17" s="282" t="s">
        <v>568</v>
      </c>
      <c r="M17" s="301">
        <v>15.1267</v>
      </c>
      <c r="N17" s="282" t="s">
        <v>103</v>
      </c>
      <c r="O17" s="301"/>
      <c r="P17" s="282"/>
      <c r="Q17" s="180"/>
      <c r="R17" s="149"/>
      <c r="S17" s="180"/>
      <c r="T17" s="149"/>
      <c r="U17" s="180"/>
      <c r="V17" s="189"/>
      <c r="W17" s="180"/>
      <c r="X17" s="149"/>
      <c r="Y17" s="180"/>
      <c r="Z17" s="149"/>
      <c r="AA17" s="180"/>
      <c r="AB17" s="149"/>
      <c r="AC17" s="63"/>
      <c r="AD17" s="59"/>
      <c r="AE17" s="219"/>
      <c r="AF17" s="130"/>
      <c r="AG17" s="132"/>
      <c r="AH17" s="130"/>
      <c r="AI17" s="199"/>
      <c r="AJ17" s="130"/>
      <c r="AK17" s="132"/>
      <c r="AL17" s="196"/>
      <c r="AM17" s="132"/>
      <c r="AN17" s="130"/>
      <c r="AO17" s="132"/>
      <c r="AP17" s="130"/>
      <c r="AQ17" s="203"/>
      <c r="AR17" s="130"/>
      <c r="AS17" s="132"/>
      <c r="AT17" s="130"/>
      <c r="AU17" s="132"/>
      <c r="AV17" s="130"/>
      <c r="AW17" s="132"/>
      <c r="AX17" s="196"/>
      <c r="AY17" s="132"/>
      <c r="AZ17" s="130"/>
      <c r="BA17" s="132"/>
      <c r="BB17" s="130"/>
      <c r="BC17" s="132"/>
    </row>
    <row r="18" spans="1:55" ht="12.75" x14ac:dyDescent="0.35">
      <c r="A18" s="47" t="str">
        <f t="shared" si="0"/>
        <v>Warren Seed DS 5383</v>
      </c>
      <c r="B18" s="529" t="str">
        <f t="shared" si="1"/>
        <v>RR, LL </v>
      </c>
      <c r="C18" s="529" t="str">
        <f t="shared" si="2"/>
        <v>HX1,YGCB</v>
      </c>
      <c r="D18" s="280" t="s">
        <v>525</v>
      </c>
      <c r="E18" s="125">
        <v>141.19</v>
      </c>
      <c r="F18" s="126" t="s">
        <v>329</v>
      </c>
      <c r="G18" s="128"/>
      <c r="H18" s="126"/>
      <c r="I18" s="128"/>
      <c r="J18" s="126"/>
      <c r="K18" s="302">
        <v>15.36</v>
      </c>
      <c r="L18" s="126" t="s">
        <v>328</v>
      </c>
      <c r="M18" s="307"/>
      <c r="N18" s="126"/>
      <c r="O18" s="307"/>
      <c r="P18" s="126"/>
      <c r="Q18" s="181"/>
      <c r="R18" s="150"/>
      <c r="S18" s="181"/>
      <c r="T18" s="150"/>
      <c r="U18" s="181"/>
      <c r="V18" s="190"/>
      <c r="W18" s="181"/>
      <c r="X18" s="150"/>
      <c r="Y18" s="181"/>
      <c r="Z18" s="150"/>
      <c r="AA18" s="181"/>
      <c r="AB18" s="150"/>
      <c r="AC18" s="62"/>
      <c r="AD18" s="46"/>
      <c r="AE18" s="218"/>
      <c r="AF18" s="131"/>
      <c r="AG18" s="133"/>
      <c r="AH18" s="131"/>
      <c r="AI18" s="198"/>
      <c r="AJ18" s="131"/>
      <c r="AK18" s="133"/>
      <c r="AL18" s="195"/>
      <c r="AM18" s="133"/>
      <c r="AN18" s="131"/>
      <c r="AO18" s="133"/>
      <c r="AP18" s="131"/>
      <c r="AQ18" s="202"/>
      <c r="AR18" s="131"/>
      <c r="AS18" s="133"/>
      <c r="AT18" s="131"/>
      <c r="AU18" s="133"/>
      <c r="AV18" s="131"/>
      <c r="AW18" s="133"/>
      <c r="AX18" s="195"/>
      <c r="AY18" s="133"/>
      <c r="AZ18" s="131"/>
      <c r="BA18" s="133"/>
      <c r="BB18" s="131"/>
      <c r="BC18" s="133"/>
    </row>
    <row r="19" spans="1:55" ht="12.75" x14ac:dyDescent="0.35">
      <c r="A19" s="47" t="str">
        <f t="shared" si="0"/>
        <v>Revere 0918 VT2P</v>
      </c>
      <c r="B19" s="529" t="str">
        <f t="shared" si="1"/>
        <v>RR</v>
      </c>
      <c r="C19" s="529" t="str">
        <f t="shared" si="2"/>
        <v>VT2P</v>
      </c>
      <c r="D19" s="280" t="s">
        <v>523</v>
      </c>
      <c r="E19" s="281">
        <v>139.49</v>
      </c>
      <c r="F19" s="282" t="s">
        <v>329</v>
      </c>
      <c r="G19" s="283"/>
      <c r="H19" s="282"/>
      <c r="I19" s="283"/>
      <c r="J19" s="282"/>
      <c r="K19" s="298">
        <v>15.476699999999999</v>
      </c>
      <c r="L19" s="282" t="s">
        <v>104</v>
      </c>
      <c r="M19" s="301"/>
      <c r="N19" s="282"/>
      <c r="O19" s="301"/>
      <c r="P19" s="282"/>
      <c r="Q19" s="181"/>
      <c r="R19" s="150"/>
      <c r="S19" s="181"/>
      <c r="T19" s="150"/>
      <c r="U19" s="181"/>
      <c r="V19" s="190"/>
      <c r="W19" s="181"/>
      <c r="X19" s="150"/>
      <c r="Y19" s="181"/>
      <c r="Z19" s="150"/>
      <c r="AA19" s="181"/>
      <c r="AB19" s="150"/>
      <c r="AC19" s="62"/>
      <c r="AD19" s="46"/>
      <c r="AE19" s="218"/>
      <c r="AF19" s="131"/>
      <c r="AG19" s="133"/>
      <c r="AH19" s="131"/>
      <c r="AI19" s="198"/>
      <c r="AJ19" s="131"/>
      <c r="AK19" s="133"/>
      <c r="AL19" s="195"/>
      <c r="AM19" s="133"/>
      <c r="AN19" s="131"/>
      <c r="AO19" s="133"/>
      <c r="AP19" s="131"/>
      <c r="AQ19" s="202"/>
      <c r="AR19" s="131"/>
      <c r="AS19" s="133"/>
      <c r="AT19" s="131"/>
      <c r="AU19" s="133"/>
      <c r="AV19" s="131"/>
      <c r="AW19" s="133"/>
      <c r="AX19" s="195"/>
      <c r="AY19" s="133"/>
      <c r="AZ19" s="131"/>
      <c r="BA19" s="133"/>
      <c r="BB19" s="131"/>
      <c r="BC19" s="133"/>
    </row>
    <row r="20" spans="1:55" ht="12.75" x14ac:dyDescent="0.35">
      <c r="A20" s="280" t="str">
        <f t="shared" si="0"/>
        <v xml:space="preserve">Warren Seed DS 5250* </v>
      </c>
      <c r="B20" s="530" t="str">
        <f t="shared" si="1"/>
        <v>RR, LL</v>
      </c>
      <c r="C20" s="530" t="str">
        <f t="shared" si="2"/>
        <v>HX1,YGCB</v>
      </c>
      <c r="D20" s="280" t="s">
        <v>318</v>
      </c>
      <c r="E20" s="125">
        <v>134.07</v>
      </c>
      <c r="F20" s="126" t="s">
        <v>570</v>
      </c>
      <c r="G20" s="128">
        <v>145.02000000000001</v>
      </c>
      <c r="H20" s="126" t="s">
        <v>103</v>
      </c>
      <c r="I20" s="128"/>
      <c r="J20" s="126"/>
      <c r="K20" s="302">
        <v>15.5733</v>
      </c>
      <c r="L20" s="126" t="s">
        <v>103</v>
      </c>
      <c r="M20" s="307">
        <v>15.468299999999999</v>
      </c>
      <c r="N20" s="126" t="s">
        <v>103</v>
      </c>
      <c r="O20" s="307"/>
      <c r="P20" s="126"/>
      <c r="Q20" s="181"/>
      <c r="R20" s="150"/>
      <c r="S20" s="181"/>
      <c r="T20" s="150"/>
      <c r="U20" s="181"/>
      <c r="V20" s="190"/>
      <c r="W20" s="181"/>
      <c r="X20" s="150"/>
      <c r="Y20" s="181"/>
      <c r="Z20" s="150"/>
      <c r="AA20" s="181"/>
      <c r="AB20" s="150"/>
      <c r="AC20" s="62"/>
      <c r="AD20" s="46"/>
      <c r="AE20" s="218"/>
      <c r="AF20" s="131"/>
      <c r="AG20" s="133"/>
      <c r="AH20" s="131"/>
      <c r="AI20" s="198"/>
      <c r="AJ20" s="131"/>
      <c r="AK20" s="133"/>
      <c r="AL20" s="195"/>
      <c r="AM20" s="133"/>
      <c r="AN20" s="131"/>
      <c r="AO20" s="133"/>
      <c r="AP20" s="131"/>
      <c r="AQ20" s="202"/>
      <c r="AR20" s="131"/>
      <c r="AS20" s="133"/>
      <c r="AT20" s="131"/>
      <c r="AU20" s="133"/>
      <c r="AV20" s="131"/>
      <c r="AW20" s="133"/>
      <c r="AX20" s="195"/>
      <c r="AY20" s="133"/>
      <c r="AZ20" s="131"/>
      <c r="BA20" s="133"/>
      <c r="BB20" s="131"/>
      <c r="BC20" s="133"/>
    </row>
    <row r="21" spans="1:55" ht="12.75" x14ac:dyDescent="0.35">
      <c r="A21" s="513" t="str">
        <f t="shared" si="0"/>
        <v xml:space="preserve">Dyna-Gro D52VC63 </v>
      </c>
      <c r="B21" s="528" t="str">
        <f t="shared" si="1"/>
        <v>RR</v>
      </c>
      <c r="C21" s="528" t="str">
        <f t="shared" si="2"/>
        <v>VT2P</v>
      </c>
      <c r="D21" s="511" t="s">
        <v>514</v>
      </c>
      <c r="E21" s="125">
        <v>129.31</v>
      </c>
      <c r="F21" s="572" t="s">
        <v>568</v>
      </c>
      <c r="G21" s="574"/>
      <c r="H21" s="572"/>
      <c r="I21" s="574"/>
      <c r="J21" s="572"/>
      <c r="K21" s="302">
        <v>15.316700000000001</v>
      </c>
      <c r="L21" s="572" t="s">
        <v>329</v>
      </c>
      <c r="M21" s="587"/>
      <c r="N21" s="572"/>
      <c r="O21" s="587"/>
      <c r="P21" s="572"/>
      <c r="Q21" s="589"/>
      <c r="R21" s="591"/>
      <c r="S21" s="589"/>
      <c r="T21" s="591"/>
      <c r="U21" s="589"/>
      <c r="V21" s="190"/>
      <c r="W21" s="589"/>
      <c r="X21" s="591"/>
      <c r="Y21" s="589"/>
      <c r="Z21" s="591"/>
      <c r="AA21" s="589"/>
      <c r="AB21" s="591"/>
      <c r="AC21" s="62"/>
      <c r="AD21" s="595"/>
      <c r="AE21" s="218"/>
      <c r="AF21" s="131"/>
      <c r="AG21" s="133"/>
      <c r="AH21" s="131"/>
      <c r="AI21" s="198"/>
      <c r="AJ21" s="131"/>
      <c r="AK21" s="133"/>
      <c r="AL21" s="195"/>
      <c r="AM21" s="133"/>
      <c r="AN21" s="131"/>
      <c r="AO21" s="133"/>
      <c r="AP21" s="131"/>
      <c r="AQ21" s="202"/>
      <c r="AR21" s="131"/>
      <c r="AS21" s="133"/>
      <c r="AT21" s="131"/>
      <c r="AU21" s="133"/>
      <c r="AV21" s="131"/>
      <c r="AW21" s="133"/>
      <c r="AX21" s="195"/>
      <c r="AY21" s="198"/>
      <c r="AZ21" s="131"/>
      <c r="BA21" s="133"/>
      <c r="BB21" s="131"/>
      <c r="BC21" s="133"/>
    </row>
    <row r="22" spans="1:55" ht="12.75" x14ac:dyDescent="0.35">
      <c r="A22" s="513" t="str">
        <f t="shared" si="0"/>
        <v>Warren Seed DS 5018**</v>
      </c>
      <c r="B22" s="528" t="str">
        <f t="shared" si="1"/>
        <v>RR, LL </v>
      </c>
      <c r="C22" s="528" t="str">
        <f t="shared" si="2"/>
        <v>HX1,YGCB</v>
      </c>
      <c r="D22" s="280" t="s">
        <v>228</v>
      </c>
      <c r="E22" s="281">
        <v>120.48</v>
      </c>
      <c r="F22" s="282" t="s">
        <v>569</v>
      </c>
      <c r="G22" s="283">
        <v>141.16999999999999</v>
      </c>
      <c r="H22" s="282" t="s">
        <v>103</v>
      </c>
      <c r="I22" s="283">
        <v>175.84</v>
      </c>
      <c r="J22" s="282" t="s">
        <v>103</v>
      </c>
      <c r="K22" s="298">
        <v>15.4567</v>
      </c>
      <c r="L22" s="282" t="s">
        <v>104</v>
      </c>
      <c r="M22" s="301">
        <v>15.433299999999999</v>
      </c>
      <c r="N22" s="282" t="s">
        <v>103</v>
      </c>
      <c r="O22" s="301">
        <v>15.741099999999999</v>
      </c>
      <c r="P22" s="282" t="s">
        <v>103</v>
      </c>
      <c r="Q22" s="181"/>
      <c r="R22" s="150"/>
      <c r="S22" s="181"/>
      <c r="T22" s="150"/>
      <c r="U22" s="181"/>
      <c r="V22" s="190"/>
      <c r="W22" s="181"/>
      <c r="X22" s="150"/>
      <c r="Y22" s="181"/>
      <c r="Z22" s="150"/>
      <c r="AA22" s="181"/>
      <c r="AB22" s="150"/>
      <c r="AC22" s="62"/>
      <c r="AD22" s="46"/>
      <c r="AE22" s="218"/>
      <c r="AF22" s="131"/>
      <c r="AG22" s="133"/>
      <c r="AH22" s="131"/>
      <c r="AI22" s="133"/>
      <c r="AJ22" s="131"/>
      <c r="AK22" s="133"/>
      <c r="AL22" s="195"/>
      <c r="AM22" s="133"/>
      <c r="AN22" s="131"/>
      <c r="AO22" s="133"/>
      <c r="AP22" s="131"/>
      <c r="AQ22" s="202"/>
      <c r="AR22" s="131"/>
      <c r="AS22" s="133"/>
      <c r="AT22" s="131"/>
      <c r="AU22" s="133"/>
      <c r="AV22" s="131"/>
      <c r="AW22" s="133"/>
      <c r="AX22" s="195"/>
      <c r="AY22" s="133"/>
      <c r="AZ22" s="131"/>
      <c r="BA22" s="133"/>
      <c r="BB22" s="131"/>
      <c r="BC22" s="133"/>
    </row>
    <row r="23" spans="1:55" ht="12.75" x14ac:dyDescent="0.35">
      <c r="A23" s="47" t="str">
        <f t="shared" si="0"/>
        <v xml:space="preserve">Warren Seed DS 5095 </v>
      </c>
      <c r="B23" s="529" t="str">
        <f t="shared" si="1"/>
        <v>RR, LL </v>
      </c>
      <c r="C23" s="529" t="str">
        <f t="shared" si="2"/>
        <v>HX1,YGCB</v>
      </c>
      <c r="D23" s="280" t="s">
        <v>524</v>
      </c>
      <c r="E23" s="281">
        <v>106.4</v>
      </c>
      <c r="F23" s="282" t="s">
        <v>465</v>
      </c>
      <c r="G23" s="283"/>
      <c r="H23" s="282"/>
      <c r="I23" s="283"/>
      <c r="J23" s="282"/>
      <c r="K23" s="298">
        <v>15.03</v>
      </c>
      <c r="L23" s="282" t="s">
        <v>14</v>
      </c>
      <c r="M23" s="301"/>
      <c r="N23" s="282"/>
      <c r="O23" s="301"/>
      <c r="P23" s="282"/>
      <c r="Q23" s="181"/>
      <c r="R23" s="150"/>
      <c r="S23" s="181"/>
      <c r="T23" s="150"/>
      <c r="U23" s="181"/>
      <c r="V23" s="190"/>
      <c r="W23" s="181"/>
      <c r="X23" s="150"/>
      <c r="Y23" s="181"/>
      <c r="Z23" s="150"/>
      <c r="AA23" s="181"/>
      <c r="AB23" s="150"/>
      <c r="AC23" s="62"/>
      <c r="AD23" s="46"/>
      <c r="AE23" s="218"/>
      <c r="AF23" s="131"/>
      <c r="AG23" s="133"/>
      <c r="AH23" s="131"/>
      <c r="AI23" s="133"/>
      <c r="AJ23" s="131"/>
      <c r="AK23" s="133"/>
      <c r="AL23" s="195"/>
      <c r="AM23" s="133"/>
      <c r="AN23" s="131"/>
      <c r="AO23" s="133"/>
      <c r="AP23" s="131"/>
      <c r="AQ23" s="202"/>
      <c r="AR23" s="131"/>
      <c r="AS23" s="133"/>
      <c r="AT23" s="131"/>
      <c r="AU23" s="133"/>
      <c r="AV23" s="131"/>
      <c r="AW23" s="133"/>
      <c r="AX23" s="195"/>
      <c r="AY23" s="133"/>
      <c r="AZ23" s="131"/>
      <c r="BA23" s="133"/>
      <c r="BB23" s="131"/>
      <c r="BC23" s="133"/>
    </row>
    <row r="24" spans="1:55" ht="12.75" x14ac:dyDescent="0.35">
      <c r="A24" s="513" t="str">
        <f t="shared" si="0"/>
        <v>Progeny 1912 VT2P</v>
      </c>
      <c r="B24" s="528" t="str">
        <f t="shared" si="1"/>
        <v>RR</v>
      </c>
      <c r="C24" s="528" t="str">
        <f t="shared" si="2"/>
        <v>VT2P</v>
      </c>
      <c r="D24" s="48" t="s">
        <v>515</v>
      </c>
      <c r="E24" s="125">
        <v>103.3</v>
      </c>
      <c r="F24" s="126" t="s">
        <v>465</v>
      </c>
      <c r="G24" s="128"/>
      <c r="H24" s="126"/>
      <c r="I24" s="128"/>
      <c r="J24" s="126"/>
      <c r="K24" s="302">
        <v>15.4533</v>
      </c>
      <c r="L24" s="126" t="s">
        <v>104</v>
      </c>
      <c r="M24" s="307"/>
      <c r="N24" s="126"/>
      <c r="O24" s="307"/>
      <c r="P24" s="126"/>
      <c r="Q24" s="180"/>
      <c r="R24" s="149"/>
      <c r="S24" s="180"/>
      <c r="T24" s="149"/>
      <c r="U24" s="180"/>
      <c r="V24" s="189"/>
      <c r="W24" s="180"/>
      <c r="X24" s="149"/>
      <c r="Y24" s="180"/>
      <c r="Z24" s="149"/>
      <c r="AA24" s="180"/>
      <c r="AB24" s="149"/>
      <c r="AC24" s="63"/>
      <c r="AD24" s="59"/>
      <c r="AE24" s="219"/>
      <c r="AF24" s="130"/>
      <c r="AG24" s="132"/>
      <c r="AH24" s="130"/>
      <c r="AI24" s="132"/>
      <c r="AJ24" s="130"/>
      <c r="AK24" s="132"/>
      <c r="AL24" s="196"/>
      <c r="AM24" s="132"/>
      <c r="AN24" s="130"/>
      <c r="AO24" s="132"/>
      <c r="AP24" s="130"/>
      <c r="AQ24" s="203"/>
      <c r="AR24" s="130"/>
      <c r="AS24" s="132"/>
      <c r="AT24" s="130"/>
      <c r="AU24" s="132"/>
      <c r="AV24" s="130"/>
      <c r="AW24" s="132"/>
      <c r="AX24" s="196"/>
      <c r="AY24" s="132"/>
      <c r="AZ24" s="130"/>
      <c r="BA24" s="132"/>
      <c r="BB24" s="130"/>
      <c r="BC24" s="132"/>
    </row>
    <row r="25" spans="1:55" ht="12.75" x14ac:dyDescent="0.35">
      <c r="A25" s="47" t="str">
        <f t="shared" si="0"/>
        <v>Revere 1398 VT2P</v>
      </c>
      <c r="B25" s="529" t="str">
        <f t="shared" si="1"/>
        <v>RR</v>
      </c>
      <c r="C25" s="529" t="str">
        <f t="shared" si="2"/>
        <v>VT2P</v>
      </c>
      <c r="D25" s="48" t="s">
        <v>219</v>
      </c>
      <c r="E25" s="281">
        <v>94.809700000000007</v>
      </c>
      <c r="F25" s="282" t="s">
        <v>464</v>
      </c>
      <c r="G25" s="283">
        <v>126.13</v>
      </c>
      <c r="H25" s="282" t="s">
        <v>103</v>
      </c>
      <c r="I25" s="283">
        <v>160.04</v>
      </c>
      <c r="J25" s="282" t="s">
        <v>103</v>
      </c>
      <c r="K25" s="298">
        <v>15.31</v>
      </c>
      <c r="L25" s="282" t="s">
        <v>329</v>
      </c>
      <c r="M25" s="301">
        <v>15.261699999999999</v>
      </c>
      <c r="N25" s="282" t="s">
        <v>103</v>
      </c>
      <c r="O25" s="301">
        <v>15.7333</v>
      </c>
      <c r="P25" s="282" t="s">
        <v>103</v>
      </c>
      <c r="Q25" s="180"/>
      <c r="R25" s="149"/>
      <c r="S25" s="180"/>
      <c r="T25" s="149"/>
      <c r="U25" s="180"/>
      <c r="V25" s="189"/>
      <c r="W25" s="180"/>
      <c r="X25" s="149"/>
      <c r="Y25" s="180"/>
      <c r="Z25" s="149"/>
      <c r="AA25" s="180"/>
      <c r="AB25" s="149"/>
      <c r="AC25" s="63"/>
      <c r="AD25" s="59"/>
      <c r="AE25" s="219"/>
      <c r="AF25" s="130"/>
      <c r="AG25" s="132"/>
      <c r="AH25" s="130"/>
      <c r="AI25" s="132"/>
      <c r="AJ25" s="130"/>
      <c r="AK25" s="132"/>
      <c r="AL25" s="196"/>
      <c r="AM25" s="132"/>
      <c r="AN25" s="130"/>
      <c r="AO25" s="132"/>
      <c r="AP25" s="130"/>
      <c r="AQ25" s="203"/>
      <c r="AR25" s="130"/>
      <c r="AS25" s="132"/>
      <c r="AT25" s="130"/>
      <c r="AU25" s="132"/>
      <c r="AV25" s="130"/>
      <c r="AW25" s="132"/>
      <c r="AX25" s="196"/>
      <c r="AY25" s="132"/>
      <c r="AZ25" s="130"/>
      <c r="BA25" s="132"/>
      <c r="BB25" s="130"/>
      <c r="BC25" s="132"/>
    </row>
    <row r="26" spans="1:55" ht="12.75" customHeight="1" x14ac:dyDescent="0.4">
      <c r="A26" s="67" t="s">
        <v>16</v>
      </c>
      <c r="B26" s="67"/>
      <c r="C26" s="67"/>
      <c r="D26" s="66"/>
      <c r="E26" s="154">
        <v>144.71</v>
      </c>
      <c r="F26" s="138"/>
      <c r="G26" s="163">
        <v>149.44</v>
      </c>
      <c r="H26" s="138"/>
      <c r="I26" s="163">
        <v>173.86</v>
      </c>
      <c r="J26" s="184"/>
      <c r="K26" s="167">
        <v>15.2392</v>
      </c>
      <c r="L26" s="138"/>
      <c r="M26" s="174">
        <v>15.2881</v>
      </c>
      <c r="N26" s="138"/>
      <c r="O26" s="174">
        <v>15.728899999999999</v>
      </c>
      <c r="P26" s="138"/>
      <c r="Q26" s="163"/>
      <c r="R26" s="138"/>
      <c r="S26" s="163"/>
      <c r="T26" s="138"/>
      <c r="U26" s="163"/>
      <c r="V26" s="184"/>
      <c r="W26" s="154"/>
      <c r="X26" s="138"/>
      <c r="Y26" s="163"/>
      <c r="Z26" s="138"/>
      <c r="AA26" s="163"/>
      <c r="AB26" s="184"/>
      <c r="AC26" s="106"/>
      <c r="AD26" s="105"/>
      <c r="AE26" s="105"/>
      <c r="AF26" s="167"/>
      <c r="AG26" s="138"/>
      <c r="AH26" s="174"/>
      <c r="AI26" s="138"/>
      <c r="AJ26" s="174"/>
      <c r="AK26" s="184"/>
      <c r="AL26" s="167"/>
      <c r="AM26" s="138"/>
      <c r="AN26" s="174"/>
      <c r="AO26" s="138"/>
      <c r="AP26" s="174"/>
      <c r="AQ26" s="184"/>
      <c r="AR26" s="167"/>
      <c r="AS26" s="138"/>
      <c r="AT26" s="174"/>
      <c r="AU26" s="138"/>
      <c r="AV26" s="174"/>
      <c r="AW26" s="184"/>
      <c r="AX26" s="167"/>
      <c r="AY26" s="138"/>
      <c r="AZ26" s="174"/>
      <c r="BA26" s="138"/>
      <c r="BB26" s="174"/>
      <c r="BC26" s="138"/>
    </row>
    <row r="27" spans="1:55" ht="12.75" customHeight="1" x14ac:dyDescent="0.4">
      <c r="A27" s="49" t="s">
        <v>90</v>
      </c>
      <c r="B27" s="49"/>
      <c r="C27" s="49"/>
      <c r="D27" s="52"/>
      <c r="E27" s="155">
        <v>9.4895999999999994</v>
      </c>
      <c r="F27" s="139"/>
      <c r="G27" s="164">
        <v>9.9238999999999997</v>
      </c>
      <c r="H27" s="139"/>
      <c r="I27" s="164">
        <v>30.9878</v>
      </c>
      <c r="J27" s="185"/>
      <c r="K27" s="168">
        <v>9.7790000000000002E-2</v>
      </c>
      <c r="L27" s="139"/>
      <c r="M27" s="175">
        <v>0.1198</v>
      </c>
      <c r="N27" s="139"/>
      <c r="O27" s="175">
        <v>0.39550000000000002</v>
      </c>
      <c r="P27" s="139"/>
      <c r="Q27" s="164"/>
      <c r="R27" s="139"/>
      <c r="S27" s="164"/>
      <c r="T27" s="139"/>
      <c r="U27" s="164"/>
      <c r="V27" s="185"/>
      <c r="W27" s="155"/>
      <c r="X27" s="139"/>
      <c r="Y27" s="164"/>
      <c r="Z27" s="139"/>
      <c r="AA27" s="164"/>
      <c r="AB27" s="185"/>
      <c r="AC27" s="104"/>
      <c r="AD27" s="103"/>
      <c r="AE27" s="103"/>
      <c r="AF27" s="168"/>
      <c r="AG27" s="146"/>
      <c r="AH27" s="175"/>
      <c r="AI27" s="146"/>
      <c r="AJ27" s="175"/>
      <c r="AK27" s="200"/>
      <c r="AL27" s="168"/>
      <c r="AM27" s="146"/>
      <c r="AN27" s="175"/>
      <c r="AO27" s="146"/>
      <c r="AP27" s="175"/>
      <c r="AQ27" s="200"/>
      <c r="AR27" s="168"/>
      <c r="AS27" s="146"/>
      <c r="AT27" s="175"/>
      <c r="AU27" s="146"/>
      <c r="AV27" s="175"/>
      <c r="AW27" s="200"/>
      <c r="AX27" s="168"/>
      <c r="AY27" s="146"/>
      <c r="AZ27" s="175"/>
      <c r="BA27" s="146"/>
      <c r="BB27" s="175"/>
      <c r="BC27" s="146"/>
    </row>
    <row r="28" spans="1:55" ht="12.75" customHeight="1" x14ac:dyDescent="0.5">
      <c r="A28" s="50" t="s">
        <v>56</v>
      </c>
      <c r="B28" s="535"/>
      <c r="C28" s="535"/>
      <c r="D28" s="28"/>
      <c r="E28" s="156">
        <v>26</v>
      </c>
      <c r="F28" s="140"/>
      <c r="G28" s="165" t="s">
        <v>571</v>
      </c>
      <c r="H28" s="140"/>
      <c r="I28" s="165" t="s">
        <v>571</v>
      </c>
      <c r="J28" s="186"/>
      <c r="K28" s="169">
        <v>0.27</v>
      </c>
      <c r="L28" s="140"/>
      <c r="M28" s="176" t="s">
        <v>571</v>
      </c>
      <c r="N28" s="140"/>
      <c r="O28" s="176" t="s">
        <v>571</v>
      </c>
      <c r="P28" s="140"/>
      <c r="Q28" s="165"/>
      <c r="R28" s="140"/>
      <c r="S28" s="165"/>
      <c r="T28" s="140"/>
      <c r="U28" s="165"/>
      <c r="V28" s="186"/>
      <c r="W28" s="156"/>
      <c r="X28" s="140"/>
      <c r="Y28" s="165"/>
      <c r="Z28" s="140"/>
      <c r="AA28" s="165"/>
      <c r="AB28" s="186"/>
      <c r="AC28" s="101"/>
      <c r="AD28" s="102"/>
      <c r="AE28" s="102"/>
      <c r="AF28" s="169"/>
      <c r="AG28" s="147"/>
      <c r="AH28" s="165"/>
      <c r="AI28" s="140"/>
      <c r="AJ28" s="165"/>
      <c r="AK28" s="186"/>
      <c r="AL28" s="169"/>
      <c r="AM28" s="140"/>
      <c r="AN28" s="176"/>
      <c r="AO28" s="147"/>
      <c r="AP28" s="176"/>
      <c r="AQ28" s="204"/>
      <c r="AR28" s="169"/>
      <c r="AS28" s="147"/>
      <c r="AT28" s="176"/>
      <c r="AU28" s="147"/>
      <c r="AV28" s="176"/>
      <c r="AW28" s="204"/>
      <c r="AX28" s="169"/>
      <c r="AY28" s="147"/>
      <c r="AZ28" s="176"/>
      <c r="BA28" s="147"/>
      <c r="BB28" s="176"/>
      <c r="BC28" s="147"/>
    </row>
    <row r="29" spans="1:55" ht="12.75" customHeight="1" thickBot="1" x14ac:dyDescent="0.45">
      <c r="A29" s="220" t="s">
        <v>91</v>
      </c>
      <c r="B29" s="553"/>
      <c r="C29" s="553"/>
      <c r="D29" s="216"/>
      <c r="E29" s="177">
        <v>10.891874172</v>
      </c>
      <c r="F29" s="151"/>
      <c r="G29" s="182">
        <v>13.553461091000001</v>
      </c>
      <c r="H29" s="151"/>
      <c r="I29" s="182">
        <v>15.957366975999999</v>
      </c>
      <c r="J29" s="187"/>
      <c r="K29" s="221">
        <v>1.0742905762999999</v>
      </c>
      <c r="L29" s="151"/>
      <c r="M29" s="222">
        <v>1.7355227246</v>
      </c>
      <c r="N29" s="151"/>
      <c r="O29" s="222">
        <v>1.3065429310000001</v>
      </c>
      <c r="P29" s="319"/>
      <c r="Q29" s="323"/>
      <c r="R29" s="151"/>
      <c r="S29" s="182"/>
      <c r="T29" s="151"/>
      <c r="U29" s="182"/>
      <c r="V29" s="187"/>
      <c r="W29" s="177"/>
      <c r="X29" s="151"/>
      <c r="Y29" s="182"/>
      <c r="Z29" s="151"/>
      <c r="AA29" s="182"/>
      <c r="AB29" s="187"/>
      <c r="AC29" s="223"/>
      <c r="AD29" s="224"/>
      <c r="AE29" s="224"/>
      <c r="AF29" s="221"/>
      <c r="AG29" s="225"/>
      <c r="AH29" s="222"/>
      <c r="AI29" s="225"/>
      <c r="AJ29" s="222"/>
      <c r="AK29" s="187"/>
      <c r="AL29" s="221"/>
      <c r="AM29" s="225"/>
      <c r="AN29" s="222"/>
      <c r="AO29" s="225"/>
      <c r="AP29" s="222"/>
      <c r="AQ29" s="187"/>
      <c r="AR29" s="221"/>
      <c r="AS29" s="225"/>
      <c r="AT29" s="222"/>
      <c r="AU29" s="225"/>
      <c r="AV29" s="222"/>
      <c r="AW29" s="187"/>
      <c r="AX29" s="221"/>
      <c r="AY29" s="225"/>
      <c r="AZ29" s="222"/>
      <c r="BA29" s="225"/>
      <c r="BB29" s="222"/>
      <c r="BC29" s="151"/>
    </row>
    <row r="30" spans="1:55" s="1" customFormat="1" x14ac:dyDescent="0.4">
      <c r="A30" s="6"/>
      <c r="B30" s="7"/>
      <c r="C30" s="7"/>
      <c r="D30" s="6"/>
      <c r="E30" s="158"/>
      <c r="F30" s="134"/>
      <c r="G30" s="158"/>
      <c r="H30" s="134"/>
      <c r="I30" s="158"/>
      <c r="J30" s="134"/>
      <c r="K30" s="170">
        <v>0.66842000000000001</v>
      </c>
      <c r="L30" s="142"/>
      <c r="M30" s="170">
        <v>0.62283999999999995</v>
      </c>
      <c r="N30" s="142"/>
      <c r="O30" s="170">
        <v>0.44897999999999999</v>
      </c>
      <c r="P30" s="142"/>
      <c r="Q30" s="171">
        <v>3.82694</v>
      </c>
      <c r="R30" s="65"/>
      <c r="S30" s="171">
        <v>3.2024599999999999</v>
      </c>
      <c r="T30" s="65"/>
      <c r="U30" s="171">
        <v>2.7566700000000002</v>
      </c>
      <c r="V30" s="65"/>
      <c r="W30" s="178">
        <v>3.0762900000000002</v>
      </c>
      <c r="X30" s="148"/>
      <c r="Y30" s="178">
        <v>2.2967</v>
      </c>
      <c r="Z30" s="148"/>
      <c r="AA30" s="178">
        <v>2.0331399999999999</v>
      </c>
      <c r="AB30" s="148"/>
      <c r="AC30" s="10"/>
      <c r="AD30" s="10"/>
      <c r="AE30" s="10"/>
    </row>
    <row r="31" spans="1:55" s="1" customFormat="1" x14ac:dyDescent="0.4">
      <c r="A31" s="9"/>
      <c r="B31" s="7"/>
      <c r="C31" s="7"/>
      <c r="D31" s="6"/>
      <c r="E31" s="61"/>
      <c r="F31" s="64"/>
      <c r="G31" s="61"/>
      <c r="H31" s="64"/>
      <c r="I31" s="61"/>
      <c r="J31" s="64"/>
      <c r="K31" s="171"/>
      <c r="L31" s="65"/>
      <c r="M31" s="171"/>
      <c r="N31" s="65"/>
      <c r="O31" s="171"/>
      <c r="P31" s="65"/>
      <c r="Q31" s="178"/>
      <c r="R31" s="148"/>
      <c r="S31" s="178"/>
      <c r="T31" s="148"/>
      <c r="U31" s="178"/>
      <c r="V31" s="148"/>
      <c r="W31" s="171"/>
      <c r="X31" s="65"/>
      <c r="Y31" s="171"/>
      <c r="Z31" s="65"/>
      <c r="AA31" s="171"/>
      <c r="AB31" s="65"/>
      <c r="AC31" s="3"/>
      <c r="AD31" s="3"/>
      <c r="AE31" s="3"/>
    </row>
    <row r="32" spans="1:55" s="1" customFormat="1" x14ac:dyDescent="0.4">
      <c r="A32" s="9"/>
      <c r="B32" s="7"/>
      <c r="C32" s="7"/>
      <c r="D32" s="6"/>
      <c r="E32" s="61"/>
      <c r="F32" s="64"/>
      <c r="G32" s="61"/>
      <c r="H32" s="64"/>
      <c r="I32" s="61"/>
      <c r="J32" s="64"/>
      <c r="K32" s="171"/>
      <c r="L32" s="65"/>
      <c r="M32" s="171"/>
      <c r="N32" s="65"/>
      <c r="O32" s="171"/>
      <c r="P32" s="65"/>
      <c r="Q32" s="179"/>
      <c r="R32" s="7"/>
      <c r="S32" s="179"/>
      <c r="T32" s="7"/>
      <c r="U32" s="179"/>
      <c r="V32" s="7"/>
      <c r="W32" s="171"/>
      <c r="X32" s="65"/>
      <c r="Y32" s="171"/>
      <c r="Z32" s="65"/>
      <c r="AA32" s="171"/>
      <c r="AB32" s="65"/>
      <c r="AC32" s="3"/>
      <c r="AD32" s="3"/>
      <c r="AE32" s="3"/>
    </row>
    <row r="33" spans="1:43" s="1" customFormat="1" x14ac:dyDescent="0.4">
      <c r="A33" s="9"/>
      <c r="B33" s="7"/>
      <c r="C33" s="7"/>
      <c r="D33" s="6"/>
      <c r="E33" s="61"/>
      <c r="F33" s="64"/>
      <c r="G33" s="61"/>
      <c r="H33" s="64"/>
      <c r="I33" s="61"/>
      <c r="J33" s="64"/>
      <c r="K33" s="171"/>
      <c r="L33" s="65"/>
      <c r="M33" s="171"/>
      <c r="N33" s="65"/>
      <c r="O33" s="171"/>
      <c r="P33" s="65"/>
      <c r="Q33" s="171"/>
      <c r="R33" s="65"/>
      <c r="S33" s="171"/>
      <c r="T33" s="65"/>
      <c r="U33" s="171"/>
      <c r="V33" s="65"/>
      <c r="W33" s="171"/>
      <c r="X33" s="65"/>
      <c r="Y33" s="171"/>
      <c r="Z33" s="65"/>
      <c r="AA33" s="171"/>
      <c r="AB33" s="65"/>
      <c r="AC33" s="3"/>
      <c r="AD33" s="3"/>
      <c r="AE33" s="3"/>
      <c r="AQ33" s="1" t="s">
        <v>34</v>
      </c>
    </row>
    <row r="34" spans="1:43" s="1" customFormat="1" x14ac:dyDescent="0.4">
      <c r="A34" s="9"/>
      <c r="B34" s="7"/>
      <c r="C34" s="7"/>
      <c r="D34" s="6"/>
      <c r="E34" s="61"/>
      <c r="F34" s="64"/>
      <c r="G34" s="61"/>
      <c r="H34" s="64"/>
      <c r="I34" s="61"/>
      <c r="J34" s="64"/>
      <c r="K34" s="171"/>
      <c r="L34" s="65"/>
      <c r="M34" s="171"/>
      <c r="N34" s="65"/>
      <c r="O34" s="171"/>
      <c r="P34" s="65"/>
      <c r="Q34" s="171"/>
      <c r="R34" s="65"/>
      <c r="S34" s="171"/>
      <c r="T34" s="65"/>
      <c r="U34" s="171"/>
      <c r="V34" s="65"/>
      <c r="W34" s="171"/>
      <c r="X34" s="65"/>
      <c r="Y34" s="171"/>
      <c r="Z34" s="65"/>
      <c r="AA34" s="171"/>
      <c r="AB34" s="65"/>
      <c r="AC34" s="3"/>
      <c r="AD34" s="3"/>
      <c r="AE34" s="3"/>
    </row>
    <row r="35" spans="1:43" s="1" customFormat="1" x14ac:dyDescent="0.4">
      <c r="A35" s="9"/>
      <c r="B35" s="7"/>
      <c r="C35" s="7"/>
      <c r="D35" s="6"/>
      <c r="E35" s="61"/>
      <c r="F35" s="64"/>
      <c r="G35" s="61"/>
      <c r="H35" s="64"/>
      <c r="I35" s="61"/>
      <c r="J35" s="64"/>
      <c r="K35" s="171"/>
      <c r="L35" s="65"/>
      <c r="M35" s="171"/>
      <c r="N35" s="65"/>
      <c r="O35" s="171"/>
      <c r="P35" s="65"/>
      <c r="Q35" s="171"/>
      <c r="R35" s="65"/>
      <c r="S35" s="171"/>
      <c r="T35" s="65"/>
      <c r="U35" s="171"/>
      <c r="V35" s="65"/>
      <c r="W35" s="171"/>
      <c r="X35" s="65"/>
      <c r="Y35" s="171"/>
      <c r="Z35" s="65"/>
      <c r="AA35" s="171"/>
      <c r="AB35" s="65"/>
      <c r="AC35" s="3"/>
      <c r="AD35" s="3"/>
      <c r="AE35" s="3"/>
    </row>
    <row r="36" spans="1:43" s="1" customFormat="1" x14ac:dyDescent="0.4">
      <c r="A36" s="9"/>
      <c r="B36" s="7"/>
      <c r="C36" s="7"/>
      <c r="D36" s="6"/>
      <c r="E36" s="61"/>
      <c r="F36" s="64"/>
      <c r="G36" s="61"/>
      <c r="H36" s="64"/>
      <c r="I36" s="61"/>
      <c r="J36" s="64"/>
      <c r="K36" s="171"/>
      <c r="L36" s="65"/>
      <c r="M36" s="171"/>
      <c r="N36" s="65"/>
      <c r="O36" s="171"/>
      <c r="P36" s="65"/>
      <c r="Q36" s="171"/>
      <c r="R36" s="65"/>
      <c r="S36" s="171"/>
      <c r="T36" s="65"/>
      <c r="U36" s="171"/>
      <c r="V36" s="65"/>
      <c r="W36" s="171"/>
      <c r="X36" s="65"/>
      <c r="Y36" s="171"/>
      <c r="Z36" s="65"/>
      <c r="AA36" s="171"/>
      <c r="AB36" s="65"/>
      <c r="AC36" s="3"/>
      <c r="AD36" s="3"/>
      <c r="AE36" s="3"/>
    </row>
    <row r="37" spans="1:43" s="1" customFormat="1" x14ac:dyDescent="0.4">
      <c r="A37" s="9"/>
      <c r="B37" s="7"/>
      <c r="C37" s="7"/>
      <c r="D37" s="6"/>
      <c r="E37" s="61"/>
      <c r="F37" s="64"/>
      <c r="G37" s="61"/>
      <c r="H37" s="64"/>
      <c r="I37" s="61"/>
      <c r="J37" s="64"/>
      <c r="K37" s="171"/>
      <c r="L37" s="65"/>
      <c r="M37" s="171"/>
      <c r="N37" s="65"/>
      <c r="O37" s="171"/>
      <c r="P37" s="65"/>
      <c r="Q37" s="171"/>
      <c r="R37" s="65"/>
      <c r="S37" s="171"/>
      <c r="T37" s="65"/>
      <c r="U37" s="171"/>
      <c r="V37" s="65"/>
      <c r="W37" s="171"/>
      <c r="X37" s="65"/>
      <c r="Y37" s="171"/>
      <c r="Z37" s="65"/>
      <c r="AA37" s="171"/>
      <c r="AB37" s="65"/>
      <c r="AC37" s="3"/>
      <c r="AD37" s="3"/>
      <c r="AE37" s="3"/>
    </row>
    <row r="38" spans="1:43" s="1" customFormat="1" x14ac:dyDescent="0.4">
      <c r="A38" s="8"/>
      <c r="B38" s="7"/>
      <c r="C38" s="7"/>
      <c r="D38" s="6"/>
      <c r="E38" s="159"/>
      <c r="F38" s="135"/>
      <c r="G38" s="159"/>
      <c r="H38" s="135"/>
      <c r="I38" s="159"/>
      <c r="J38" s="135"/>
      <c r="K38" s="172"/>
      <c r="L38" s="143"/>
      <c r="M38" s="172"/>
      <c r="N38" s="143"/>
      <c r="O38" s="172"/>
      <c r="P38" s="143"/>
      <c r="Q38" s="172"/>
      <c r="R38" s="143"/>
      <c r="S38" s="172"/>
      <c r="T38" s="143"/>
      <c r="U38" s="172"/>
      <c r="V38" s="143"/>
      <c r="W38" s="172"/>
      <c r="X38" s="143"/>
      <c r="Y38" s="172"/>
      <c r="Z38" s="143"/>
      <c r="AA38" s="172"/>
      <c r="AB38" s="143"/>
      <c r="AC38" s="3"/>
      <c r="AD38" s="3"/>
      <c r="AE38" s="3"/>
    </row>
    <row r="39" spans="1:43" x14ac:dyDescent="0.4">
      <c r="A39" s="9"/>
      <c r="B39" s="7"/>
      <c r="C39" s="7"/>
      <c r="D39" s="6"/>
      <c r="E39" s="61"/>
      <c r="F39" s="64"/>
      <c r="G39" s="61"/>
      <c r="H39" s="64"/>
      <c r="I39" s="61"/>
      <c r="J39" s="64"/>
      <c r="W39" s="171"/>
      <c r="X39" s="65"/>
      <c r="Y39" s="171"/>
      <c r="Z39" s="65"/>
      <c r="AA39" s="171"/>
      <c r="AB39" s="65"/>
      <c r="AC39" s="3"/>
      <c r="AD39" s="3"/>
      <c r="AE39" s="3"/>
    </row>
    <row r="40" spans="1:43" ht="15" x14ac:dyDescent="0.4">
      <c r="A40" s="4"/>
      <c r="B40" s="7"/>
      <c r="C40" s="7"/>
      <c r="D40" s="6"/>
      <c r="E40" s="160"/>
      <c r="F40" s="136"/>
      <c r="G40" s="160"/>
      <c r="H40" s="136"/>
      <c r="I40" s="160"/>
      <c r="J40" s="136"/>
      <c r="K40" s="173"/>
      <c r="L40" s="144"/>
      <c r="M40" s="173"/>
      <c r="N40" s="144"/>
      <c r="O40" s="173"/>
      <c r="P40" s="144"/>
      <c r="Q40" s="173"/>
      <c r="R40" s="144"/>
      <c r="S40" s="173"/>
      <c r="T40" s="144"/>
      <c r="U40" s="173"/>
      <c r="V40" s="144"/>
    </row>
    <row r="41" spans="1:43" x14ac:dyDescent="0.4">
      <c r="B41" s="71"/>
      <c r="C41" s="71"/>
      <c r="D41" s="19"/>
    </row>
  </sheetData>
  <sortState xmlns:xlrd2="http://schemas.microsoft.com/office/spreadsheetml/2017/richdata2" ref="A5:BC25">
    <sortCondition descending="1" ref="E5:E25"/>
  </sortState>
  <mergeCells count="34">
    <mergeCell ref="BB3:BC3"/>
    <mergeCell ref="AF3:AG3"/>
    <mergeCell ref="AH3:AI3"/>
    <mergeCell ref="AJ3:AK3"/>
    <mergeCell ref="AL3:AM3"/>
    <mergeCell ref="AN3:AO3"/>
    <mergeCell ref="AP3:AQ3"/>
    <mergeCell ref="AR3:AS3"/>
    <mergeCell ref="AT3:AU3"/>
    <mergeCell ref="AV3:AW3"/>
    <mergeCell ref="AX3:AY3"/>
    <mergeCell ref="AZ3:BA3"/>
    <mergeCell ref="AA3:AB3"/>
    <mergeCell ref="E3:F3"/>
    <mergeCell ref="G3:H3"/>
    <mergeCell ref="I3:J3"/>
    <mergeCell ref="K3:L3"/>
    <mergeCell ref="M3:N3"/>
    <mergeCell ref="O3:P3"/>
    <mergeCell ref="Q3:R3"/>
    <mergeCell ref="S3:T3"/>
    <mergeCell ref="U3:V3"/>
    <mergeCell ref="W3:X3"/>
    <mergeCell ref="Y3:Z3"/>
    <mergeCell ref="A1:BC1"/>
    <mergeCell ref="E2:J2"/>
    <mergeCell ref="K2:P2"/>
    <mergeCell ref="Q2:V2"/>
    <mergeCell ref="W2:AB2"/>
    <mergeCell ref="AC2:AE2"/>
    <mergeCell ref="AF2:AK2"/>
    <mergeCell ref="AL2:AQ2"/>
    <mergeCell ref="AR2:AW2"/>
    <mergeCell ref="AX2:BC2"/>
  </mergeCells>
  <conditionalFormatting sqref="F5:F25">
    <cfRule type="containsText" priority="15" stopIfTrue="1" operator="containsText" text="AA">
      <formula>NOT(ISERROR(SEARCH("AA",F5)))</formula>
    </cfRule>
    <cfRule type="containsText" dxfId="29" priority="16" stopIfTrue="1" operator="containsText" text="A">
      <formula>NOT(ISERROR(SEARCH("A",F5)))</formula>
    </cfRule>
  </conditionalFormatting>
  <conditionalFormatting sqref="H5:H25">
    <cfRule type="containsText" priority="13" stopIfTrue="1" operator="containsText" text="AA">
      <formula>NOT(ISERROR(SEARCH("AA",H5)))</formula>
    </cfRule>
    <cfRule type="containsText" dxfId="28" priority="14" stopIfTrue="1" operator="containsText" text="A">
      <formula>NOT(ISERROR(SEARCH("A",H5)))</formula>
    </cfRule>
  </conditionalFormatting>
  <conditionalFormatting sqref="J5:J25">
    <cfRule type="containsText" priority="11" stopIfTrue="1" operator="containsText" text="AA">
      <formula>NOT(ISERROR(SEARCH("AA",J5)))</formula>
    </cfRule>
    <cfRule type="containsText" dxfId="27" priority="12" stopIfTrue="1" operator="containsText" text="A">
      <formula>NOT(ISERROR(SEARCH("A",J5)))</formula>
    </cfRule>
  </conditionalFormatting>
  <conditionalFormatting sqref="L5:L25">
    <cfRule type="containsText" priority="9" stopIfTrue="1" operator="containsText" text="AA">
      <formula>NOT(ISERROR(SEARCH("AA",L5)))</formula>
    </cfRule>
    <cfRule type="containsText" dxfId="26" priority="10" stopIfTrue="1" operator="containsText" text="A">
      <formula>NOT(ISERROR(SEARCH("A",L5)))</formula>
    </cfRule>
  </conditionalFormatting>
  <conditionalFormatting sqref="N5:N25">
    <cfRule type="containsText" priority="7" stopIfTrue="1" operator="containsText" text="AA">
      <formula>NOT(ISERROR(SEARCH("AA",N5)))</formula>
    </cfRule>
    <cfRule type="containsText" dxfId="25" priority="8" stopIfTrue="1" operator="containsText" text="A">
      <formula>NOT(ISERROR(SEARCH("A",N5)))</formula>
    </cfRule>
  </conditionalFormatting>
  <conditionalFormatting sqref="P5:P25">
    <cfRule type="containsText" priority="5" stopIfTrue="1" operator="containsText" text="AA">
      <formula>NOT(ISERROR(SEARCH("AA",P5)))</formula>
    </cfRule>
    <cfRule type="containsText" dxfId="24" priority="6" stopIfTrue="1" operator="containsText" text="A">
      <formula>NOT(ISERROR(SEARCH("A",P5)))</formula>
    </cfRule>
  </conditionalFormatting>
  <conditionalFormatting sqref="E5:P25">
    <cfRule type="expression" dxfId="23" priority="1029">
      <formula>MOD(ROW(),2)=0</formula>
    </cfRule>
  </conditionalFormatting>
  <conditionalFormatting sqref="K5:K25">
    <cfRule type="aboveAverage" dxfId="22" priority="23" stopIfTrue="1"/>
  </conditionalFormatting>
  <conditionalFormatting sqref="M5:M25">
    <cfRule type="aboveAverage" dxfId="21" priority="1024" stopIfTrue="1"/>
  </conditionalFormatting>
  <conditionalFormatting sqref="O5:O25">
    <cfRule type="aboveAverage" dxfId="20" priority="1025" stopIfTrue="1"/>
  </conditionalFormatting>
  <conditionalFormatting sqref="E5:E25">
    <cfRule type="aboveAverage" dxfId="19" priority="1026" stopIfTrue="1"/>
  </conditionalFormatting>
  <conditionalFormatting sqref="G5:G25">
    <cfRule type="aboveAverage" dxfId="18" priority="1027" stopIfTrue="1"/>
  </conditionalFormatting>
  <conditionalFormatting sqref="I5:I25">
    <cfRule type="aboveAverage" dxfId="17" priority="1028" stopIfTrue="1"/>
  </conditionalFormatting>
  <conditionalFormatting sqref="D5:D25">
    <cfRule type="expression" dxfId="16" priority="2">
      <formula>MOD(ROW(),2)=0</formula>
    </cfRule>
  </conditionalFormatting>
  <conditionalFormatting sqref="A5:C25">
    <cfRule type="expression" dxfId="15" priority="1">
      <formula>MOD(ROW(),2)=0</formula>
    </cfRule>
  </conditionalFormatting>
  <pageMargins left="0.5" right="0.5" top="0.5" bottom="0.5" header="0.3" footer="0.3"/>
  <pageSetup paperSize="5" orientation="landscape"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6" tint="0.59999389629810485"/>
    <pageSetUpPr fitToPage="1"/>
  </sheetPr>
  <dimension ref="A1:P44"/>
  <sheetViews>
    <sheetView zoomScaleNormal="100" workbookViewId="0">
      <pane ySplit="4" topLeftCell="A5" activePane="bottomLeft" state="frozen"/>
      <selection activeCell="M26" sqref="M26"/>
      <selection pane="bottomLeft" activeCell="A28" sqref="A5:XFD28"/>
    </sheetView>
  </sheetViews>
  <sheetFormatPr defaultRowHeight="13.15" x14ac:dyDescent="0.4"/>
  <cols>
    <col min="1" max="1" width="25.59765625" customWidth="1"/>
    <col min="2" max="3" width="10.59765625" style="65" customWidth="1"/>
    <col min="4" max="4" width="9.796875" style="1" hidden="1" customWidth="1"/>
    <col min="5" max="5" width="5.19921875" style="161" customWidth="1"/>
    <col min="6" max="6" width="5.19921875" style="11" customWidth="1"/>
    <col min="7" max="7" width="5.19921875" style="161" customWidth="1"/>
    <col min="8" max="8" width="5.19921875" style="11" customWidth="1"/>
    <col min="9" max="9" width="5.19921875" style="161" customWidth="1"/>
    <col min="10" max="10" width="5.19921875" style="11" customWidth="1"/>
    <col min="11" max="11" width="5.19921875" style="171" customWidth="1"/>
    <col min="12" max="12" width="5.19921875" style="65" customWidth="1"/>
    <col min="13" max="13" width="5.19921875" style="171" customWidth="1"/>
    <col min="14" max="14" width="5.19921875" style="65" customWidth="1"/>
    <col min="15" max="15" width="5.19921875" style="171" customWidth="1"/>
    <col min="16" max="16" width="5.19921875" style="65" customWidth="1"/>
  </cols>
  <sheetData>
    <row r="1" spans="1:16" ht="45" customHeight="1" thickBot="1" x14ac:dyDescent="0.45">
      <c r="A1" s="709" t="s">
        <v>669</v>
      </c>
      <c r="B1" s="709"/>
      <c r="C1" s="709"/>
      <c r="D1" s="709"/>
      <c r="E1" s="709"/>
      <c r="F1" s="709"/>
      <c r="G1" s="709"/>
      <c r="H1" s="709"/>
      <c r="I1" s="709"/>
      <c r="J1" s="709"/>
      <c r="K1" s="709"/>
      <c r="L1" s="709"/>
      <c r="M1" s="709"/>
      <c r="N1" s="709"/>
      <c r="O1" s="709"/>
      <c r="P1" s="709"/>
    </row>
    <row r="2" spans="1:16" ht="40.049999999999997" customHeight="1" x14ac:dyDescent="0.4">
      <c r="A2" s="30" t="s">
        <v>630</v>
      </c>
      <c r="B2" s="532" t="s">
        <v>626</v>
      </c>
      <c r="C2" s="532" t="s">
        <v>627</v>
      </c>
      <c r="D2" s="29"/>
      <c r="E2" s="712" t="s">
        <v>62</v>
      </c>
      <c r="F2" s="713"/>
      <c r="G2" s="713"/>
      <c r="H2" s="713"/>
      <c r="I2" s="713"/>
      <c r="J2" s="714"/>
      <c r="K2" s="712" t="s">
        <v>63</v>
      </c>
      <c r="L2" s="713"/>
      <c r="M2" s="713"/>
      <c r="N2" s="713"/>
      <c r="O2" s="713"/>
      <c r="P2" s="713"/>
    </row>
    <row r="3" spans="1:16" ht="20.2" customHeight="1" x14ac:dyDescent="0.4">
      <c r="A3" s="82"/>
      <c r="B3" s="539"/>
      <c r="C3" s="539"/>
      <c r="D3" s="81"/>
      <c r="E3" s="718" t="s">
        <v>94</v>
      </c>
      <c r="F3" s="716"/>
      <c r="G3" s="716" t="s">
        <v>95</v>
      </c>
      <c r="H3" s="716"/>
      <c r="I3" s="716" t="s">
        <v>96</v>
      </c>
      <c r="J3" s="717"/>
      <c r="K3" s="716" t="s">
        <v>94</v>
      </c>
      <c r="L3" s="716"/>
      <c r="M3" s="716" t="s">
        <v>95</v>
      </c>
      <c r="N3" s="716"/>
      <c r="O3" s="716" t="s">
        <v>96</v>
      </c>
      <c r="P3" s="716"/>
    </row>
    <row r="4" spans="1:16" ht="40.049999999999997" hidden="1" customHeight="1" x14ac:dyDescent="0.4">
      <c r="A4" s="82" t="s">
        <v>51</v>
      </c>
      <c r="B4" s="539" t="s">
        <v>92</v>
      </c>
      <c r="C4" s="539" t="s">
        <v>93</v>
      </c>
      <c r="D4" s="81"/>
      <c r="E4" s="194" t="s">
        <v>105</v>
      </c>
      <c r="F4" s="197" t="s">
        <v>108</v>
      </c>
      <c r="G4" s="193" t="s">
        <v>106</v>
      </c>
      <c r="H4" s="197" t="s">
        <v>109</v>
      </c>
      <c r="I4" s="193" t="s">
        <v>107</v>
      </c>
      <c r="J4" s="201" t="s">
        <v>110</v>
      </c>
      <c r="K4" s="193" t="s">
        <v>178</v>
      </c>
      <c r="L4" s="197" t="s">
        <v>179</v>
      </c>
      <c r="M4" s="193" t="s">
        <v>180</v>
      </c>
      <c r="N4" s="197" t="s">
        <v>181</v>
      </c>
      <c r="O4" s="193" t="s">
        <v>182</v>
      </c>
      <c r="P4" s="197" t="s">
        <v>183</v>
      </c>
    </row>
    <row r="5" spans="1:16" ht="12.75" x14ac:dyDescent="0.35">
      <c r="A5" s="83" t="str">
        <f t="shared" ref="A5:A28" si="0">VLOOKUP(D5,VL_2020,2,FALSE)</f>
        <v xml:space="preserve">Dyna-Gro D54VC34** </v>
      </c>
      <c r="B5" s="527" t="str">
        <f t="shared" ref="B5:B28" si="1">VLOOKUP(D5,VL_2020,3,FALSE)</f>
        <v>RR</v>
      </c>
      <c r="C5" s="527" t="str">
        <f t="shared" ref="C5:C28" si="2">VLOOKUP(D5,VL_2020,4,FALSE)</f>
        <v>VT2P</v>
      </c>
      <c r="D5" s="584" t="s">
        <v>216</v>
      </c>
      <c r="E5" s="333">
        <v>173.09</v>
      </c>
      <c r="F5" s="137" t="s">
        <v>103</v>
      </c>
      <c r="G5" s="334">
        <v>166.7</v>
      </c>
      <c r="H5" s="137" t="s">
        <v>103</v>
      </c>
      <c r="I5" s="334">
        <v>182.92</v>
      </c>
      <c r="J5" s="137" t="s">
        <v>103</v>
      </c>
      <c r="K5" s="335">
        <v>15.316700000000001</v>
      </c>
      <c r="L5" s="137" t="s">
        <v>103</v>
      </c>
      <c r="M5" s="336">
        <v>15.2667</v>
      </c>
      <c r="N5" s="137" t="s">
        <v>103</v>
      </c>
      <c r="O5" s="336">
        <v>15.6333</v>
      </c>
      <c r="P5" s="137" t="s">
        <v>103</v>
      </c>
    </row>
    <row r="6" spans="1:16" ht="12.75" x14ac:dyDescent="0.35">
      <c r="A6" s="47" t="str">
        <f t="shared" si="0"/>
        <v xml:space="preserve">Innvictis A1462 </v>
      </c>
      <c r="B6" s="529" t="str">
        <f t="shared" si="1"/>
        <v>RR</v>
      </c>
      <c r="C6" s="529" t="str">
        <f t="shared" si="2"/>
        <v>VT2P</v>
      </c>
      <c r="D6" s="280" t="s">
        <v>546</v>
      </c>
      <c r="E6" s="125">
        <v>164.01</v>
      </c>
      <c r="F6" s="126" t="s">
        <v>104</v>
      </c>
      <c r="G6" s="128"/>
      <c r="H6" s="126"/>
      <c r="I6" s="128"/>
      <c r="J6" s="126"/>
      <c r="K6" s="302">
        <v>15.4033</v>
      </c>
      <c r="L6" s="126" t="s">
        <v>103</v>
      </c>
      <c r="M6" s="307"/>
      <c r="N6" s="126"/>
      <c r="O6" s="307"/>
      <c r="P6" s="126"/>
    </row>
    <row r="7" spans="1:16" ht="12.75" x14ac:dyDescent="0.35">
      <c r="A7" s="513" t="str">
        <f t="shared" si="0"/>
        <v xml:space="preserve">Dyna-Gro D54VC14 </v>
      </c>
      <c r="B7" s="528" t="str">
        <f t="shared" si="1"/>
        <v>RR</v>
      </c>
      <c r="C7" s="528" t="str">
        <f t="shared" si="2"/>
        <v>VT2P</v>
      </c>
      <c r="D7" s="48" t="s">
        <v>543</v>
      </c>
      <c r="E7" s="125">
        <v>163.53</v>
      </c>
      <c r="F7" s="126" t="s">
        <v>104</v>
      </c>
      <c r="G7" s="128"/>
      <c r="H7" s="126"/>
      <c r="I7" s="128"/>
      <c r="J7" s="126"/>
      <c r="K7" s="302">
        <v>15.2</v>
      </c>
      <c r="L7" s="126" t="s">
        <v>103</v>
      </c>
      <c r="M7" s="307"/>
      <c r="N7" s="126"/>
      <c r="O7" s="307"/>
      <c r="P7" s="126"/>
    </row>
    <row r="8" spans="1:16" ht="12.75" x14ac:dyDescent="0.35">
      <c r="A8" s="47" t="str">
        <f t="shared" si="0"/>
        <v xml:space="preserve">Dekalb DKC66-18 </v>
      </c>
      <c r="B8" s="529" t="str">
        <f t="shared" si="1"/>
        <v>RR</v>
      </c>
      <c r="C8" s="529" t="str">
        <f t="shared" si="2"/>
        <v>VT2P</v>
      </c>
      <c r="D8" s="280" t="s">
        <v>213</v>
      </c>
      <c r="E8" s="125">
        <v>162.88999999999999</v>
      </c>
      <c r="F8" s="126" t="s">
        <v>328</v>
      </c>
      <c r="G8" s="128">
        <v>157.88</v>
      </c>
      <c r="H8" s="126" t="s">
        <v>103</v>
      </c>
      <c r="I8" s="128">
        <v>196.55</v>
      </c>
      <c r="J8" s="126" t="s">
        <v>103</v>
      </c>
      <c r="K8" s="302">
        <v>15.67</v>
      </c>
      <c r="L8" s="126" t="s">
        <v>103</v>
      </c>
      <c r="M8" s="307">
        <v>15.5367</v>
      </c>
      <c r="N8" s="126" t="s">
        <v>103</v>
      </c>
      <c r="O8" s="307">
        <v>15.863300000000001</v>
      </c>
      <c r="P8" s="126" t="s">
        <v>103</v>
      </c>
    </row>
    <row r="9" spans="1:16" ht="12.75" x14ac:dyDescent="0.35">
      <c r="A9" s="47" t="str">
        <f t="shared" si="0"/>
        <v>Innvictis A1457 VT2P</v>
      </c>
      <c r="B9" s="529" t="str">
        <f t="shared" si="1"/>
        <v>RR</v>
      </c>
      <c r="C9" s="529" t="str">
        <f t="shared" si="2"/>
        <v>VT2P</v>
      </c>
      <c r="D9" s="48" t="s">
        <v>545</v>
      </c>
      <c r="E9" s="281">
        <v>160.91999999999999</v>
      </c>
      <c r="F9" s="282" t="s">
        <v>329</v>
      </c>
      <c r="G9" s="283"/>
      <c r="H9" s="282"/>
      <c r="I9" s="283"/>
      <c r="J9" s="282"/>
      <c r="K9" s="298">
        <v>14.95</v>
      </c>
      <c r="L9" s="282" t="s">
        <v>103</v>
      </c>
      <c r="M9" s="301"/>
      <c r="N9" s="282"/>
      <c r="O9" s="301"/>
      <c r="P9" s="282"/>
    </row>
    <row r="10" spans="1:16" ht="12.75" x14ac:dyDescent="0.35">
      <c r="A10" s="280" t="str">
        <f t="shared" si="0"/>
        <v>Progeny 2216 VT2P</v>
      </c>
      <c r="B10" s="530" t="str">
        <f t="shared" si="1"/>
        <v>RR</v>
      </c>
      <c r="C10" s="530" t="str">
        <f t="shared" si="2"/>
        <v>VT2P</v>
      </c>
      <c r="D10" s="48" t="s">
        <v>554</v>
      </c>
      <c r="E10" s="125">
        <v>159.28</v>
      </c>
      <c r="F10" s="126" t="s">
        <v>329</v>
      </c>
      <c r="G10" s="128"/>
      <c r="H10" s="126"/>
      <c r="I10" s="128"/>
      <c r="J10" s="126"/>
      <c r="K10" s="302">
        <v>14.95</v>
      </c>
      <c r="L10" s="126" t="s">
        <v>103</v>
      </c>
      <c r="M10" s="307"/>
      <c r="N10" s="126"/>
      <c r="O10" s="307"/>
      <c r="P10" s="126"/>
    </row>
    <row r="11" spans="1:16" ht="12.75" x14ac:dyDescent="0.35">
      <c r="A11" s="280" t="str">
        <f t="shared" si="0"/>
        <v>LG Seeds LG66C44 VT2Pro**</v>
      </c>
      <c r="B11" s="530" t="str">
        <f t="shared" si="1"/>
        <v>RR</v>
      </c>
      <c r="C11" s="530" t="str">
        <f t="shared" si="2"/>
        <v>VT2P</v>
      </c>
      <c r="D11" s="280" t="s">
        <v>218</v>
      </c>
      <c r="E11" s="125">
        <v>155.38999999999999</v>
      </c>
      <c r="F11" s="126" t="s">
        <v>334</v>
      </c>
      <c r="G11" s="128">
        <v>151.19999999999999</v>
      </c>
      <c r="H11" s="126" t="s">
        <v>103</v>
      </c>
      <c r="I11" s="128">
        <v>183.69</v>
      </c>
      <c r="J11" s="126" t="s">
        <v>103</v>
      </c>
      <c r="K11" s="302">
        <v>14.986700000000001</v>
      </c>
      <c r="L11" s="126" t="s">
        <v>103</v>
      </c>
      <c r="M11" s="307">
        <v>15.3367</v>
      </c>
      <c r="N11" s="126" t="s">
        <v>103</v>
      </c>
      <c r="O11" s="307">
        <v>15.675599999999999</v>
      </c>
      <c r="P11" s="126" t="s">
        <v>103</v>
      </c>
    </row>
    <row r="12" spans="1:16" ht="12.75" x14ac:dyDescent="0.35">
      <c r="A12" s="280" t="str">
        <f t="shared" si="0"/>
        <v>Augusta A7268 VT2Pro</v>
      </c>
      <c r="B12" s="530" t="str">
        <f t="shared" si="1"/>
        <v>RR</v>
      </c>
      <c r="C12" s="530" t="str">
        <f t="shared" si="2"/>
        <v>VT2P</v>
      </c>
      <c r="D12" s="48" t="s">
        <v>542</v>
      </c>
      <c r="E12" s="125">
        <v>155.25</v>
      </c>
      <c r="F12" s="126" t="s">
        <v>334</v>
      </c>
      <c r="G12" s="128"/>
      <c r="H12" s="126"/>
      <c r="I12" s="128"/>
      <c r="J12" s="126"/>
      <c r="K12" s="302">
        <v>15.09</v>
      </c>
      <c r="L12" s="126" t="s">
        <v>103</v>
      </c>
      <c r="M12" s="307"/>
      <c r="N12" s="126"/>
      <c r="O12" s="307"/>
      <c r="P12" s="126"/>
    </row>
    <row r="13" spans="1:16" ht="12.75" x14ac:dyDescent="0.35">
      <c r="A13" s="47" t="str">
        <f t="shared" si="0"/>
        <v>Revere ZS1525 3220A</v>
      </c>
      <c r="B13" s="529" t="str">
        <f t="shared" si="1"/>
        <v>RR, LL </v>
      </c>
      <c r="C13" s="529" t="str">
        <f t="shared" si="2"/>
        <v>3220A</v>
      </c>
      <c r="D13" s="280" t="s">
        <v>556</v>
      </c>
      <c r="E13" s="125">
        <v>154.78</v>
      </c>
      <c r="F13" s="126" t="s">
        <v>334</v>
      </c>
      <c r="G13" s="128"/>
      <c r="H13" s="126"/>
      <c r="I13" s="128"/>
      <c r="J13" s="126"/>
      <c r="K13" s="302">
        <v>15.1333</v>
      </c>
      <c r="L13" s="126" t="s">
        <v>103</v>
      </c>
      <c r="M13" s="307"/>
      <c r="N13" s="126"/>
      <c r="O13" s="307"/>
      <c r="P13" s="126"/>
    </row>
    <row r="14" spans="1:16" ht="12.75" x14ac:dyDescent="0.35">
      <c r="A14" s="280" t="str">
        <f t="shared" si="0"/>
        <v xml:space="preserve">Dyna-Gro D55VC80 </v>
      </c>
      <c r="B14" s="530" t="str">
        <f t="shared" si="1"/>
        <v>RR</v>
      </c>
      <c r="C14" s="530" t="str">
        <f t="shared" si="2"/>
        <v>VT2P </v>
      </c>
      <c r="D14" s="280" t="s">
        <v>217</v>
      </c>
      <c r="E14" s="281">
        <v>150.32</v>
      </c>
      <c r="F14" s="282" t="s">
        <v>332</v>
      </c>
      <c r="G14" s="283">
        <v>150.66</v>
      </c>
      <c r="H14" s="282" t="s">
        <v>103</v>
      </c>
      <c r="I14" s="283">
        <v>187.26</v>
      </c>
      <c r="J14" s="282" t="s">
        <v>103</v>
      </c>
      <c r="K14" s="298">
        <v>15.3467</v>
      </c>
      <c r="L14" s="282" t="s">
        <v>103</v>
      </c>
      <c r="M14" s="301">
        <v>15.4567</v>
      </c>
      <c r="N14" s="282" t="s">
        <v>103</v>
      </c>
      <c r="O14" s="301">
        <v>15.812200000000001</v>
      </c>
      <c r="P14" s="282" t="s">
        <v>103</v>
      </c>
    </row>
    <row r="15" spans="1:16" ht="12.75" x14ac:dyDescent="0.35">
      <c r="A15" s="513" t="str">
        <f t="shared" si="0"/>
        <v>Progeny 9114 VT2P*</v>
      </c>
      <c r="B15" s="528" t="str">
        <f t="shared" si="1"/>
        <v>RR</v>
      </c>
      <c r="C15" s="528" t="str">
        <f t="shared" si="2"/>
        <v>VT2P</v>
      </c>
      <c r="D15" s="280" t="s">
        <v>226</v>
      </c>
      <c r="E15" s="281">
        <v>149.46</v>
      </c>
      <c r="F15" s="282" t="s">
        <v>335</v>
      </c>
      <c r="G15" s="283">
        <v>158.12</v>
      </c>
      <c r="H15" s="282" t="s">
        <v>103</v>
      </c>
      <c r="I15" s="283">
        <v>185.89</v>
      </c>
      <c r="J15" s="282" t="s">
        <v>103</v>
      </c>
      <c r="K15" s="298">
        <v>15.4733</v>
      </c>
      <c r="L15" s="282" t="s">
        <v>103</v>
      </c>
      <c r="M15" s="301">
        <v>15.3817</v>
      </c>
      <c r="N15" s="282" t="s">
        <v>103</v>
      </c>
      <c r="O15" s="301">
        <v>15.7256</v>
      </c>
      <c r="P15" s="282" t="s">
        <v>103</v>
      </c>
    </row>
    <row r="16" spans="1:16" ht="12.75" x14ac:dyDescent="0.35">
      <c r="A16" s="47" t="str">
        <f t="shared" si="0"/>
        <v xml:space="preserve">Innvictis A1689 </v>
      </c>
      <c r="B16" s="529" t="str">
        <f t="shared" si="1"/>
        <v>RR</v>
      </c>
      <c r="C16" s="529" t="str">
        <f t="shared" si="2"/>
        <v>TRE</v>
      </c>
      <c r="D16" s="280" t="s">
        <v>548</v>
      </c>
      <c r="E16" s="281">
        <v>146.49</v>
      </c>
      <c r="F16" s="282" t="s">
        <v>331</v>
      </c>
      <c r="G16" s="283"/>
      <c r="H16" s="282"/>
      <c r="I16" s="283"/>
      <c r="J16" s="282"/>
      <c r="K16" s="298">
        <v>15.603300000000001</v>
      </c>
      <c r="L16" s="282" t="s">
        <v>103</v>
      </c>
      <c r="M16" s="301"/>
      <c r="N16" s="282"/>
      <c r="O16" s="301"/>
      <c r="P16" s="282"/>
    </row>
    <row r="17" spans="1:16" ht="12.75" x14ac:dyDescent="0.35">
      <c r="A17" s="47" t="str">
        <f t="shared" si="0"/>
        <v xml:space="preserve">LG Seeds 66C06 </v>
      </c>
      <c r="B17" s="529" t="str">
        <f t="shared" si="1"/>
        <v>RR</v>
      </c>
      <c r="C17" s="529" t="str">
        <f t="shared" si="2"/>
        <v>VT2P</v>
      </c>
      <c r="D17" s="280" t="s">
        <v>549</v>
      </c>
      <c r="E17" s="281">
        <v>145.91999999999999</v>
      </c>
      <c r="F17" s="282" t="s">
        <v>331</v>
      </c>
      <c r="G17" s="283"/>
      <c r="H17" s="282"/>
      <c r="I17" s="283"/>
      <c r="J17" s="282"/>
      <c r="K17" s="298">
        <v>15.33</v>
      </c>
      <c r="L17" s="282" t="s">
        <v>103</v>
      </c>
      <c r="M17" s="301"/>
      <c r="N17" s="282"/>
      <c r="O17" s="301"/>
      <c r="P17" s="282"/>
    </row>
    <row r="18" spans="1:16" ht="12.75" x14ac:dyDescent="0.35">
      <c r="A18" s="513" t="str">
        <f t="shared" si="0"/>
        <v xml:space="preserve">Dekalb DKC65-95** </v>
      </c>
      <c r="B18" s="528" t="str">
        <f t="shared" si="1"/>
        <v>RR</v>
      </c>
      <c r="C18" s="528" t="str">
        <f t="shared" si="2"/>
        <v>VT2P</v>
      </c>
      <c r="D18" s="511" t="s">
        <v>211</v>
      </c>
      <c r="E18" s="281">
        <v>139.36000000000001</v>
      </c>
      <c r="F18" s="585" t="s">
        <v>337</v>
      </c>
      <c r="G18" s="565">
        <v>150.15</v>
      </c>
      <c r="H18" s="585" t="s">
        <v>103</v>
      </c>
      <c r="I18" s="565">
        <v>182.36</v>
      </c>
      <c r="J18" s="585" t="s">
        <v>103</v>
      </c>
      <c r="K18" s="298">
        <v>15.18</v>
      </c>
      <c r="L18" s="585" t="s">
        <v>103</v>
      </c>
      <c r="M18" s="586">
        <v>15.3467</v>
      </c>
      <c r="N18" s="585" t="s">
        <v>103</v>
      </c>
      <c r="O18" s="586">
        <v>15.661099999999999</v>
      </c>
      <c r="P18" s="585" t="s">
        <v>103</v>
      </c>
    </row>
    <row r="19" spans="1:16" ht="12.75" x14ac:dyDescent="0.35">
      <c r="A19" s="513" t="str">
        <f t="shared" si="0"/>
        <v>Progeny 8116 SS*</v>
      </c>
      <c r="B19" s="528" t="str">
        <f t="shared" si="1"/>
        <v>RR, LL </v>
      </c>
      <c r="C19" s="528" t="str">
        <f t="shared" si="2"/>
        <v>SS</v>
      </c>
      <c r="D19" s="48" t="s">
        <v>225</v>
      </c>
      <c r="E19" s="125">
        <v>137.99</v>
      </c>
      <c r="F19" s="126" t="s">
        <v>572</v>
      </c>
      <c r="G19" s="128">
        <v>150.11000000000001</v>
      </c>
      <c r="H19" s="126" t="s">
        <v>103</v>
      </c>
      <c r="I19" s="128">
        <v>184.75</v>
      </c>
      <c r="J19" s="126" t="s">
        <v>103</v>
      </c>
      <c r="K19" s="302">
        <v>15.3733</v>
      </c>
      <c r="L19" s="126" t="s">
        <v>103</v>
      </c>
      <c r="M19" s="307">
        <v>15.37</v>
      </c>
      <c r="N19" s="126" t="s">
        <v>103</v>
      </c>
      <c r="O19" s="307">
        <v>15.6822</v>
      </c>
      <c r="P19" s="126" t="s">
        <v>103</v>
      </c>
    </row>
    <row r="20" spans="1:16" ht="12.75" x14ac:dyDescent="0.35">
      <c r="A20" s="47" t="str">
        <f t="shared" si="0"/>
        <v xml:space="preserve">Spectrum 6416 </v>
      </c>
      <c r="B20" s="529" t="str">
        <f t="shared" si="1"/>
        <v>None</v>
      </c>
      <c r="C20" s="529" t="str">
        <f t="shared" si="2"/>
        <v>None</v>
      </c>
      <c r="D20" s="48" t="s">
        <v>557</v>
      </c>
      <c r="E20" s="281">
        <v>137.19999999999999</v>
      </c>
      <c r="F20" s="282" t="s">
        <v>336</v>
      </c>
      <c r="G20" s="283"/>
      <c r="H20" s="282"/>
      <c r="I20" s="283"/>
      <c r="J20" s="282"/>
      <c r="K20" s="298">
        <v>15.26</v>
      </c>
      <c r="L20" s="282" t="s">
        <v>103</v>
      </c>
      <c r="M20" s="301"/>
      <c r="N20" s="282"/>
      <c r="O20" s="301"/>
      <c r="P20" s="282"/>
    </row>
    <row r="21" spans="1:16" ht="12.75" x14ac:dyDescent="0.35">
      <c r="A21" s="280" t="str">
        <f t="shared" si="0"/>
        <v xml:space="preserve">Dekalb DKC65-99** </v>
      </c>
      <c r="B21" s="530" t="str">
        <f t="shared" si="1"/>
        <v>RR</v>
      </c>
      <c r="C21" s="530" t="str">
        <f t="shared" si="2"/>
        <v>TRE</v>
      </c>
      <c r="D21" s="48" t="s">
        <v>212</v>
      </c>
      <c r="E21" s="125">
        <v>136.53</v>
      </c>
      <c r="F21" s="126" t="s">
        <v>336</v>
      </c>
      <c r="G21" s="128">
        <v>158.41</v>
      </c>
      <c r="H21" s="126" t="s">
        <v>103</v>
      </c>
      <c r="I21" s="128">
        <v>199.15</v>
      </c>
      <c r="J21" s="126" t="s">
        <v>103</v>
      </c>
      <c r="K21" s="302">
        <v>15.576700000000001</v>
      </c>
      <c r="L21" s="126" t="s">
        <v>103</v>
      </c>
      <c r="M21" s="307">
        <v>15.505000000000001</v>
      </c>
      <c r="N21" s="126" t="s">
        <v>103</v>
      </c>
      <c r="O21" s="307">
        <v>15.8033</v>
      </c>
      <c r="P21" s="126" t="s">
        <v>103</v>
      </c>
    </row>
    <row r="22" spans="1:16" ht="12.75" x14ac:dyDescent="0.35">
      <c r="A22" s="47" t="str">
        <f t="shared" si="0"/>
        <v>Innvictis A1551 VT2P</v>
      </c>
      <c r="B22" s="529" t="str">
        <f t="shared" si="1"/>
        <v>RR</v>
      </c>
      <c r="C22" s="529" t="str">
        <f t="shared" si="2"/>
        <v>VT2P</v>
      </c>
      <c r="D22" s="280" t="s">
        <v>547</v>
      </c>
      <c r="E22" s="281">
        <v>133.29</v>
      </c>
      <c r="F22" s="282" t="s">
        <v>338</v>
      </c>
      <c r="G22" s="283"/>
      <c r="H22" s="282"/>
      <c r="I22" s="283"/>
      <c r="J22" s="282"/>
      <c r="K22" s="298">
        <v>15.23</v>
      </c>
      <c r="L22" s="282" t="s">
        <v>103</v>
      </c>
      <c r="M22" s="301"/>
      <c r="N22" s="282"/>
      <c r="O22" s="301"/>
      <c r="P22" s="282"/>
    </row>
    <row r="23" spans="1:16" ht="12.75" x14ac:dyDescent="0.35">
      <c r="A23" s="280" t="str">
        <f t="shared" si="0"/>
        <v>AgriGold A646-30 VT2Pro</v>
      </c>
      <c r="B23" s="530" t="str">
        <f t="shared" si="1"/>
        <v>RR</v>
      </c>
      <c r="C23" s="530" t="str">
        <f t="shared" si="2"/>
        <v>VT2P</v>
      </c>
      <c r="D23" s="280" t="s">
        <v>538</v>
      </c>
      <c r="E23" s="281">
        <v>132.34</v>
      </c>
      <c r="F23" s="282" t="s">
        <v>338</v>
      </c>
      <c r="G23" s="283"/>
      <c r="H23" s="282"/>
      <c r="I23" s="283"/>
      <c r="J23" s="282"/>
      <c r="K23" s="298">
        <v>15.3233</v>
      </c>
      <c r="L23" s="282" t="s">
        <v>103</v>
      </c>
      <c r="M23" s="301"/>
      <c r="N23" s="282"/>
      <c r="O23" s="301"/>
      <c r="P23" s="282"/>
    </row>
    <row r="24" spans="1:16" ht="12.75" x14ac:dyDescent="0.35">
      <c r="A24" s="47" t="str">
        <f t="shared" si="0"/>
        <v>AgriGold A645-16 VT2RIB***</v>
      </c>
      <c r="B24" s="529" t="str">
        <f t="shared" si="1"/>
        <v>RR</v>
      </c>
      <c r="C24" s="529" t="str">
        <f t="shared" si="2"/>
        <v>VT2P</v>
      </c>
      <c r="D24" s="280" t="s">
        <v>210</v>
      </c>
      <c r="E24" s="281">
        <v>128.72999999999999</v>
      </c>
      <c r="F24" s="282" t="s">
        <v>573</v>
      </c>
      <c r="G24" s="283">
        <v>140.91</v>
      </c>
      <c r="H24" s="282" t="s">
        <v>103</v>
      </c>
      <c r="I24" s="283">
        <v>176.15</v>
      </c>
      <c r="J24" s="282" t="s">
        <v>103</v>
      </c>
      <c r="K24" s="298">
        <v>15.166700000000001</v>
      </c>
      <c r="L24" s="282" t="s">
        <v>103</v>
      </c>
      <c r="M24" s="301">
        <v>15.2317</v>
      </c>
      <c r="N24" s="282" t="s">
        <v>103</v>
      </c>
      <c r="O24" s="301">
        <v>15.678900000000001</v>
      </c>
      <c r="P24" s="282" t="s">
        <v>103</v>
      </c>
    </row>
    <row r="25" spans="1:16" ht="12.75" x14ac:dyDescent="0.35">
      <c r="A25" s="47" t="str">
        <f t="shared" si="0"/>
        <v>Augusta A7168 VT2Pro</v>
      </c>
      <c r="B25" s="529" t="str">
        <f t="shared" si="1"/>
        <v>RR</v>
      </c>
      <c r="C25" s="529" t="str">
        <f t="shared" si="2"/>
        <v>VT2P</v>
      </c>
      <c r="D25" s="280" t="s">
        <v>541</v>
      </c>
      <c r="E25" s="125">
        <v>124.16</v>
      </c>
      <c r="F25" s="126" t="s">
        <v>342</v>
      </c>
      <c r="G25" s="128"/>
      <c r="H25" s="126"/>
      <c r="I25" s="128"/>
      <c r="J25" s="126"/>
      <c r="K25" s="302">
        <v>14.843299999999999</v>
      </c>
      <c r="L25" s="126" t="s">
        <v>103</v>
      </c>
      <c r="M25" s="307"/>
      <c r="N25" s="126"/>
      <c r="O25" s="307"/>
      <c r="P25" s="126"/>
    </row>
    <row r="26" spans="1:16" ht="12.75" x14ac:dyDescent="0.35">
      <c r="A26" s="47" t="str">
        <f t="shared" si="0"/>
        <v>Revere 1627 TC</v>
      </c>
      <c r="B26" s="529" t="str">
        <f t="shared" si="1"/>
        <v>RR</v>
      </c>
      <c r="C26" s="529" t="str">
        <f t="shared" si="2"/>
        <v>TRE</v>
      </c>
      <c r="D26" s="48" t="s">
        <v>555</v>
      </c>
      <c r="E26" s="281">
        <v>116.69</v>
      </c>
      <c r="F26" s="282" t="s">
        <v>576</v>
      </c>
      <c r="G26" s="283"/>
      <c r="H26" s="282"/>
      <c r="I26" s="283"/>
      <c r="J26" s="282"/>
      <c r="K26" s="298">
        <v>15.14</v>
      </c>
      <c r="L26" s="282" t="s">
        <v>103</v>
      </c>
      <c r="M26" s="301"/>
      <c r="N26" s="282"/>
      <c r="O26" s="301"/>
      <c r="P26" s="282"/>
    </row>
    <row r="27" spans="1:16" ht="12.75" x14ac:dyDescent="0.35">
      <c r="A27" s="280" t="str">
        <f t="shared" si="0"/>
        <v>Progeny 2215 VTRE</v>
      </c>
      <c r="B27" s="530" t="str">
        <f t="shared" si="1"/>
        <v>RR</v>
      </c>
      <c r="C27" s="530" t="str">
        <f t="shared" si="2"/>
        <v>TRE</v>
      </c>
      <c r="D27" s="48" t="s">
        <v>553</v>
      </c>
      <c r="E27" s="281">
        <v>113.68</v>
      </c>
      <c r="F27" s="282" t="s">
        <v>575</v>
      </c>
      <c r="G27" s="283"/>
      <c r="H27" s="282"/>
      <c r="I27" s="283"/>
      <c r="J27" s="282"/>
      <c r="K27" s="298">
        <v>15.423299999999999</v>
      </c>
      <c r="L27" s="282" t="s">
        <v>103</v>
      </c>
      <c r="M27" s="301"/>
      <c r="N27" s="282"/>
      <c r="O27" s="301"/>
      <c r="P27" s="282"/>
    </row>
    <row r="28" spans="1:16" ht="12.75" x14ac:dyDescent="0.35">
      <c r="A28" s="280" t="str">
        <f t="shared" si="0"/>
        <v>Progeny 2015 VT2P</v>
      </c>
      <c r="B28" s="530" t="str">
        <f t="shared" si="1"/>
        <v>RR</v>
      </c>
      <c r="C28" s="530" t="str">
        <f t="shared" si="2"/>
        <v>VT2P</v>
      </c>
      <c r="D28" s="48" t="s">
        <v>224</v>
      </c>
      <c r="E28" s="281">
        <v>101.68</v>
      </c>
      <c r="F28" s="282" t="s">
        <v>253</v>
      </c>
      <c r="G28" s="283">
        <v>137.97999999999999</v>
      </c>
      <c r="H28" s="282" t="s">
        <v>103</v>
      </c>
      <c r="I28" s="283">
        <v>169.69</v>
      </c>
      <c r="J28" s="282" t="s">
        <v>103</v>
      </c>
      <c r="K28" s="298">
        <v>15.1867</v>
      </c>
      <c r="L28" s="282" t="s">
        <v>103</v>
      </c>
      <c r="M28" s="301">
        <v>15.1967</v>
      </c>
      <c r="N28" s="282" t="s">
        <v>103</v>
      </c>
      <c r="O28" s="301">
        <v>15.6256</v>
      </c>
      <c r="P28" s="282" t="s">
        <v>103</v>
      </c>
    </row>
    <row r="29" spans="1:16" ht="12.75" customHeight="1" x14ac:dyDescent="0.4">
      <c r="A29" s="67" t="s">
        <v>16</v>
      </c>
      <c r="B29" s="67"/>
      <c r="C29" s="67"/>
      <c r="D29" s="66"/>
      <c r="E29" s="154">
        <v>143.46</v>
      </c>
      <c r="F29" s="138"/>
      <c r="G29" s="163">
        <v>152.21</v>
      </c>
      <c r="H29" s="138"/>
      <c r="I29" s="163">
        <v>184.84</v>
      </c>
      <c r="J29" s="184"/>
      <c r="K29" s="167">
        <v>15.256500000000001</v>
      </c>
      <c r="L29" s="138"/>
      <c r="M29" s="174">
        <v>15.3628</v>
      </c>
      <c r="N29" s="138"/>
      <c r="O29" s="174">
        <v>15.716100000000001</v>
      </c>
      <c r="P29" s="138"/>
    </row>
    <row r="30" spans="1:16" ht="12.75" customHeight="1" x14ac:dyDescent="0.4">
      <c r="A30" s="49" t="s">
        <v>90</v>
      </c>
      <c r="B30" s="49"/>
      <c r="C30" s="49"/>
      <c r="D30" s="52"/>
      <c r="E30" s="155">
        <v>8.9200999999999997</v>
      </c>
      <c r="F30" s="139"/>
      <c r="G30" s="164">
        <v>11.506399999999999</v>
      </c>
      <c r="H30" s="139"/>
      <c r="I30" s="164">
        <v>33.984699999999997</v>
      </c>
      <c r="J30" s="185"/>
      <c r="K30" s="168">
        <v>0.20080000000000001</v>
      </c>
      <c r="L30" s="139"/>
      <c r="M30" s="175">
        <v>0.12189999999999999</v>
      </c>
      <c r="N30" s="139"/>
      <c r="O30" s="175">
        <v>0.36309999999999998</v>
      </c>
      <c r="P30" s="139"/>
    </row>
    <row r="31" spans="1:16" ht="12.75" customHeight="1" x14ac:dyDescent="0.5">
      <c r="A31" s="50" t="s">
        <v>56</v>
      </c>
      <c r="B31" s="535"/>
      <c r="C31" s="535"/>
      <c r="D31" s="28"/>
      <c r="E31" s="156">
        <v>25.4</v>
      </c>
      <c r="F31" s="140"/>
      <c r="G31" s="165" t="s">
        <v>571</v>
      </c>
      <c r="H31" s="140"/>
      <c r="I31" s="165" t="s">
        <v>571</v>
      </c>
      <c r="J31" s="186"/>
      <c r="K31" s="169" t="s">
        <v>571</v>
      </c>
      <c r="L31" s="140"/>
      <c r="M31" s="176" t="s">
        <v>571</v>
      </c>
      <c r="N31" s="140"/>
      <c r="O31" s="176" t="s">
        <v>571</v>
      </c>
      <c r="P31" s="140"/>
    </row>
    <row r="32" spans="1:16" ht="12.75" customHeight="1" thickBot="1" x14ac:dyDescent="0.45">
      <c r="A32" s="220" t="s">
        <v>91</v>
      </c>
      <c r="B32" s="553"/>
      <c r="C32" s="553"/>
      <c r="D32" s="216"/>
      <c r="E32" s="177">
        <v>10.769828423</v>
      </c>
      <c r="F32" s="151"/>
      <c r="G32" s="182">
        <v>12.833495770000001</v>
      </c>
      <c r="H32" s="151"/>
      <c r="I32" s="182">
        <v>13.819332119</v>
      </c>
      <c r="J32" s="187"/>
      <c r="K32" s="221">
        <v>2.1746350300000001</v>
      </c>
      <c r="L32" s="151"/>
      <c r="M32" s="222">
        <v>1.9106587370999999</v>
      </c>
      <c r="N32" s="151"/>
      <c r="O32" s="222">
        <v>1.6352299743000001</v>
      </c>
      <c r="P32" s="319"/>
    </row>
    <row r="33" spans="1:16" s="1" customFormat="1" x14ac:dyDescent="0.4">
      <c r="A33" s="6"/>
      <c r="B33" s="7"/>
      <c r="C33" s="7"/>
      <c r="D33" s="6"/>
      <c r="E33" s="158"/>
      <c r="F33" s="134"/>
      <c r="G33" s="158"/>
      <c r="H33" s="134"/>
      <c r="I33" s="158"/>
      <c r="J33" s="134"/>
      <c r="K33" s="170">
        <v>0.66842000000000001</v>
      </c>
      <c r="L33" s="142"/>
      <c r="M33" s="170">
        <v>0.62283999999999995</v>
      </c>
      <c r="N33" s="142"/>
      <c r="O33" s="170">
        <v>0.44897999999999999</v>
      </c>
      <c r="P33" s="142"/>
    </row>
    <row r="34" spans="1:16" s="1" customFormat="1" x14ac:dyDescent="0.4">
      <c r="A34" s="9"/>
      <c r="B34" s="7"/>
      <c r="C34" s="7"/>
      <c r="D34" s="6"/>
      <c r="E34" s="61"/>
      <c r="F34" s="64"/>
      <c r="G34" s="61"/>
      <c r="H34" s="64"/>
      <c r="I34" s="61"/>
      <c r="J34" s="64"/>
      <c r="K34" s="171"/>
      <c r="L34" s="65"/>
      <c r="M34" s="171"/>
      <c r="N34" s="65"/>
      <c r="O34" s="171"/>
      <c r="P34" s="65"/>
    </row>
    <row r="35" spans="1:16" s="1" customFormat="1" x14ac:dyDescent="0.4">
      <c r="A35" s="9"/>
      <c r="B35" s="7"/>
      <c r="C35" s="7"/>
      <c r="D35" s="6"/>
      <c r="E35" s="61"/>
      <c r="F35" s="64"/>
      <c r="G35" s="61"/>
      <c r="H35" s="64"/>
      <c r="I35" s="61"/>
      <c r="J35" s="64"/>
      <c r="K35" s="171"/>
      <c r="L35" s="65"/>
      <c r="M35" s="171"/>
      <c r="N35" s="65"/>
      <c r="O35" s="171"/>
      <c r="P35" s="65"/>
    </row>
    <row r="36" spans="1:16" s="1" customFormat="1" x14ac:dyDescent="0.4">
      <c r="A36" s="9"/>
      <c r="B36" s="7"/>
      <c r="C36" s="7"/>
      <c r="D36" s="6"/>
      <c r="E36" s="61"/>
      <c r="F36" s="64"/>
      <c r="G36" s="61"/>
      <c r="H36" s="64"/>
      <c r="I36" s="61"/>
      <c r="J36" s="64"/>
      <c r="K36" s="171"/>
      <c r="L36" s="65"/>
      <c r="M36" s="171"/>
      <c r="N36" s="65"/>
      <c r="O36" s="171"/>
      <c r="P36" s="65"/>
    </row>
    <row r="37" spans="1:16" s="1" customFormat="1" x14ac:dyDescent="0.4">
      <c r="A37" s="9"/>
      <c r="B37" s="7"/>
      <c r="C37" s="7"/>
      <c r="D37" s="6"/>
      <c r="E37" s="61"/>
      <c r="F37" s="64"/>
      <c r="G37" s="61"/>
      <c r="H37" s="64"/>
      <c r="I37" s="61"/>
      <c r="J37" s="64"/>
      <c r="K37" s="171"/>
      <c r="L37" s="65"/>
      <c r="M37" s="171"/>
      <c r="N37" s="65"/>
      <c r="O37" s="171"/>
      <c r="P37" s="65"/>
    </row>
    <row r="38" spans="1:16" s="1" customFormat="1" x14ac:dyDescent="0.4">
      <c r="A38" s="9"/>
      <c r="B38" s="7"/>
      <c r="C38" s="7"/>
      <c r="D38" s="6"/>
      <c r="E38" s="61"/>
      <c r="F38" s="64"/>
      <c r="G38" s="61"/>
      <c r="H38" s="64"/>
      <c r="I38" s="61"/>
      <c r="J38" s="64"/>
      <c r="K38" s="171"/>
      <c r="L38" s="65"/>
      <c r="M38" s="171"/>
      <c r="N38" s="65"/>
      <c r="O38" s="171"/>
      <c r="P38" s="65"/>
    </row>
    <row r="39" spans="1:16" s="1" customFormat="1" x14ac:dyDescent="0.4">
      <c r="A39" s="9"/>
      <c r="B39" s="7"/>
      <c r="C39" s="7"/>
      <c r="D39" s="6"/>
      <c r="E39" s="61"/>
      <c r="F39" s="64"/>
      <c r="G39" s="61"/>
      <c r="H39" s="64"/>
      <c r="I39" s="61"/>
      <c r="J39" s="64"/>
      <c r="K39" s="171"/>
      <c r="L39" s="65"/>
      <c r="M39" s="171"/>
      <c r="N39" s="65"/>
      <c r="O39" s="171"/>
      <c r="P39" s="65"/>
    </row>
    <row r="40" spans="1:16" s="1" customFormat="1" x14ac:dyDescent="0.4">
      <c r="A40" s="9"/>
      <c r="B40" s="7"/>
      <c r="C40" s="7"/>
      <c r="D40" s="6"/>
      <c r="E40" s="61"/>
      <c r="F40" s="64"/>
      <c r="G40" s="61"/>
      <c r="H40" s="64"/>
      <c r="I40" s="61"/>
      <c r="J40" s="64"/>
      <c r="K40" s="171"/>
      <c r="L40" s="65"/>
      <c r="M40" s="171"/>
      <c r="N40" s="65"/>
      <c r="O40" s="171"/>
      <c r="P40" s="65"/>
    </row>
    <row r="41" spans="1:16" s="1" customFormat="1" x14ac:dyDescent="0.4">
      <c r="A41" s="8"/>
      <c r="B41" s="7"/>
      <c r="C41" s="7"/>
      <c r="D41" s="6"/>
      <c r="E41" s="159"/>
      <c r="F41" s="135"/>
      <c r="G41" s="159"/>
      <c r="H41" s="135"/>
      <c r="I41" s="159"/>
      <c r="J41" s="135"/>
      <c r="K41" s="172"/>
      <c r="L41" s="143"/>
      <c r="M41" s="172"/>
      <c r="N41" s="143"/>
      <c r="O41" s="172"/>
      <c r="P41" s="143"/>
    </row>
    <row r="42" spans="1:16" x14ac:dyDescent="0.4">
      <c r="A42" s="9"/>
      <c r="B42" s="7"/>
      <c r="C42" s="7"/>
      <c r="D42" s="6"/>
      <c r="E42" s="61"/>
      <c r="F42" s="64"/>
      <c r="G42" s="61"/>
      <c r="H42" s="64"/>
      <c r="I42" s="61"/>
      <c r="J42" s="64"/>
    </row>
    <row r="43" spans="1:16" ht="15" x14ac:dyDescent="0.4">
      <c r="A43" s="4"/>
      <c r="B43" s="7"/>
      <c r="C43" s="7"/>
      <c r="D43" s="6"/>
      <c r="E43" s="160"/>
      <c r="F43" s="136"/>
      <c r="G43" s="160"/>
      <c r="H43" s="136"/>
      <c r="I43" s="160"/>
      <c r="J43" s="136"/>
      <c r="K43" s="173"/>
      <c r="L43" s="144"/>
      <c r="M43" s="173"/>
      <c r="N43" s="144"/>
      <c r="O43" s="173"/>
      <c r="P43" s="144"/>
    </row>
    <row r="44" spans="1:16" x14ac:dyDescent="0.4">
      <c r="B44" s="71"/>
      <c r="C44" s="71"/>
      <c r="D44" s="19"/>
    </row>
  </sheetData>
  <sortState xmlns:xlrd2="http://schemas.microsoft.com/office/spreadsheetml/2017/richdata2" ref="A5:P28">
    <sortCondition descending="1" ref="E5:E28"/>
  </sortState>
  <mergeCells count="9">
    <mergeCell ref="E2:J2"/>
    <mergeCell ref="K2:P2"/>
    <mergeCell ref="A1:P1"/>
    <mergeCell ref="E3:F3"/>
    <mergeCell ref="G3:H3"/>
    <mergeCell ref="I3:J3"/>
    <mergeCell ref="K3:L3"/>
    <mergeCell ref="M3:N3"/>
    <mergeCell ref="O3:P3"/>
  </mergeCells>
  <conditionalFormatting sqref="P5:P28">
    <cfRule type="containsText" priority="4" stopIfTrue="1" operator="containsText" text="AA">
      <formula>NOT(ISERROR(SEARCH("AA",P5)))</formula>
    </cfRule>
    <cfRule type="containsText" dxfId="14" priority="5" stopIfTrue="1" operator="containsText" text="A">
      <formula>NOT(ISERROR(SEARCH("A",P5)))</formula>
    </cfRule>
  </conditionalFormatting>
  <conditionalFormatting sqref="F5:F28">
    <cfRule type="containsText" priority="14" stopIfTrue="1" operator="containsText" text="AA">
      <formula>NOT(ISERROR(SEARCH("AA",F5)))</formula>
    </cfRule>
    <cfRule type="containsText" dxfId="13" priority="15" stopIfTrue="1" operator="containsText" text="A">
      <formula>NOT(ISERROR(SEARCH("A",F5)))</formula>
    </cfRule>
  </conditionalFormatting>
  <conditionalFormatting sqref="H5:H28">
    <cfRule type="containsText" priority="12" stopIfTrue="1" operator="containsText" text="AA">
      <formula>NOT(ISERROR(SEARCH("AA",H5)))</formula>
    </cfRule>
    <cfRule type="containsText" dxfId="12" priority="13" stopIfTrue="1" operator="containsText" text="A">
      <formula>NOT(ISERROR(SEARCH("A",H5)))</formula>
    </cfRule>
  </conditionalFormatting>
  <conditionalFormatting sqref="J5:J28">
    <cfRule type="containsText" priority="10" stopIfTrue="1" operator="containsText" text="AA">
      <formula>NOT(ISERROR(SEARCH("AA",J5)))</formula>
    </cfRule>
    <cfRule type="containsText" dxfId="11" priority="11" stopIfTrue="1" operator="containsText" text="A">
      <formula>NOT(ISERROR(SEARCH("A",J5)))</formula>
    </cfRule>
  </conditionalFormatting>
  <conditionalFormatting sqref="L5:L28">
    <cfRule type="containsText" priority="8" stopIfTrue="1" operator="containsText" text="AA">
      <formula>NOT(ISERROR(SEARCH("AA",L5)))</formula>
    </cfRule>
    <cfRule type="containsText" dxfId="10" priority="9" stopIfTrue="1" operator="containsText" text="A">
      <formula>NOT(ISERROR(SEARCH("A",L5)))</formula>
    </cfRule>
  </conditionalFormatting>
  <conditionalFormatting sqref="N5:N28">
    <cfRule type="containsText" priority="6" stopIfTrue="1" operator="containsText" text="AA">
      <formula>NOT(ISERROR(SEARCH("AA",N5)))</formula>
    </cfRule>
    <cfRule type="containsText" dxfId="9" priority="7" stopIfTrue="1" operator="containsText" text="A">
      <formula>NOT(ISERROR(SEARCH("A",N5)))</formula>
    </cfRule>
  </conditionalFormatting>
  <conditionalFormatting sqref="E5:P28">
    <cfRule type="expression" dxfId="8" priority="1089">
      <formula>MOD(ROW(),2)=0</formula>
    </cfRule>
  </conditionalFormatting>
  <conditionalFormatting sqref="D5:D28">
    <cfRule type="expression" dxfId="7" priority="2">
      <formula>MOD(ROW(),2)=0</formula>
    </cfRule>
  </conditionalFormatting>
  <conditionalFormatting sqref="A5:C28">
    <cfRule type="expression" dxfId="6" priority="1">
      <formula>MOD(ROW(),2)=0</formula>
    </cfRule>
  </conditionalFormatting>
  <conditionalFormatting sqref="K5:K28">
    <cfRule type="aboveAverage" dxfId="5" priority="22" stopIfTrue="1"/>
  </conditionalFormatting>
  <conditionalFormatting sqref="M5:M28">
    <cfRule type="aboveAverage" dxfId="4" priority="1084" stopIfTrue="1"/>
  </conditionalFormatting>
  <conditionalFormatting sqref="O5:O28">
    <cfRule type="aboveAverage" dxfId="3" priority="1085" stopIfTrue="1"/>
  </conditionalFormatting>
  <conditionalFormatting sqref="E5:E28">
    <cfRule type="aboveAverage" dxfId="2" priority="1086" stopIfTrue="1"/>
  </conditionalFormatting>
  <conditionalFormatting sqref="G5:G28">
    <cfRule type="aboveAverage" dxfId="1" priority="1087" stopIfTrue="1"/>
  </conditionalFormatting>
  <conditionalFormatting sqref="I5:I28">
    <cfRule type="aboveAverage" dxfId="0" priority="1088" stopIfTrue="1"/>
  </conditionalFormatting>
  <pageMargins left="0.5" right="0.5" top="0.5" bottom="0.5" header="0.3" footer="0.3"/>
  <pageSetup paperSize="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59999389629810485"/>
    <pageSetUpPr fitToPage="1"/>
  </sheetPr>
  <dimension ref="A1:AH43"/>
  <sheetViews>
    <sheetView zoomScaleNormal="100" workbookViewId="0">
      <pane ySplit="4" topLeftCell="A5" activePane="bottomLeft" state="frozen"/>
      <selection activeCell="W24" sqref="W24"/>
      <selection pane="bottomLeft" activeCell="D2" sqref="D1:D1048576"/>
    </sheetView>
  </sheetViews>
  <sheetFormatPr defaultRowHeight="13.15" x14ac:dyDescent="0.4"/>
  <cols>
    <col min="1" max="1" width="25.59765625" customWidth="1"/>
    <col min="2" max="3" width="10.59765625" style="65" customWidth="1"/>
    <col min="4" max="4" width="9.796875" style="1" hidden="1" customWidth="1"/>
    <col min="5" max="5" width="5.19921875" style="161" customWidth="1"/>
    <col min="6" max="6" width="5.19921875" style="11" customWidth="1"/>
    <col min="7" max="7" width="5.19921875" style="161" customWidth="1"/>
    <col min="8" max="8" width="5.19921875" style="11" customWidth="1"/>
    <col min="9" max="9" width="5.19921875" style="161" customWidth="1"/>
    <col min="10" max="10" width="5.19921875" style="11" customWidth="1"/>
    <col min="11" max="11" width="5.19921875" style="161" customWidth="1"/>
    <col min="12" max="12" width="5.19921875" style="11" customWidth="1"/>
    <col min="13" max="13" width="5.19921875" style="161" customWidth="1"/>
    <col min="14" max="14" width="5.19921875" style="11" customWidth="1"/>
    <col min="15" max="15" width="5.19921875" style="161" customWidth="1"/>
    <col min="16" max="16" width="5.19921875" style="11" customWidth="1"/>
    <col min="17" max="17" width="5.19921875" style="161" customWidth="1"/>
    <col min="18" max="18" width="5.19921875" style="11" customWidth="1"/>
    <col min="19" max="19" width="5.19921875" style="161" customWidth="1"/>
    <col min="20" max="20" width="5.19921875" style="11" customWidth="1"/>
    <col min="21" max="21" width="5.19921875" style="161" customWidth="1"/>
    <col min="22" max="22" width="5.19921875" style="11" customWidth="1"/>
    <col min="23" max="23" width="5.19921875" style="161" customWidth="1"/>
    <col min="24" max="24" width="5.19921875" style="11" customWidth="1"/>
    <col min="25" max="25" width="5.19921875" style="161" customWidth="1"/>
    <col min="26" max="26" width="5.19921875" style="11" customWidth="1"/>
    <col min="27" max="27" width="5.19921875" style="161" customWidth="1"/>
    <col min="28" max="28" width="5.19921875" style="11" customWidth="1"/>
    <col min="29" max="29" width="5.19921875" style="161" customWidth="1"/>
    <col min="30" max="30" width="5.19921875" style="11" customWidth="1"/>
    <col min="31" max="31" width="5.19921875" style="161" customWidth="1"/>
    <col min="32" max="32" width="5.19921875" style="11" customWidth="1"/>
    <col min="33" max="33" width="5.19921875" style="161" customWidth="1"/>
    <col min="34" max="34" width="5.19921875" style="11" customWidth="1"/>
  </cols>
  <sheetData>
    <row r="1" spans="1:34" ht="30" customHeight="1" thickBot="1" x14ac:dyDescent="0.45">
      <c r="A1" s="709" t="s">
        <v>625</v>
      </c>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c r="AF1" s="709"/>
      <c r="AG1" s="709"/>
      <c r="AH1" s="709"/>
    </row>
    <row r="2" spans="1:34" ht="40.049999999999997" customHeight="1" x14ac:dyDescent="0.4">
      <c r="A2" s="30" t="s">
        <v>630</v>
      </c>
      <c r="B2" s="532" t="s">
        <v>626</v>
      </c>
      <c r="C2" s="532" t="s">
        <v>627</v>
      </c>
      <c r="D2" s="29"/>
      <c r="E2" s="712" t="s">
        <v>62</v>
      </c>
      <c r="F2" s="713"/>
      <c r="G2" s="713"/>
      <c r="H2" s="713"/>
      <c r="I2" s="713"/>
      <c r="J2" s="714"/>
      <c r="K2" s="712" t="s">
        <v>198</v>
      </c>
      <c r="L2" s="713"/>
      <c r="M2" s="713"/>
      <c r="N2" s="713"/>
      <c r="O2" s="713"/>
      <c r="P2" s="714"/>
      <c r="Q2" s="710" t="s">
        <v>66</v>
      </c>
      <c r="R2" s="711"/>
      <c r="S2" s="711"/>
      <c r="T2" s="711"/>
      <c r="U2" s="711"/>
      <c r="V2" s="719"/>
      <c r="W2" s="710" t="s">
        <v>67</v>
      </c>
      <c r="X2" s="711"/>
      <c r="Y2" s="711"/>
      <c r="Z2" s="711"/>
      <c r="AA2" s="711"/>
      <c r="AB2" s="719"/>
      <c r="AC2" s="710" t="s">
        <v>68</v>
      </c>
      <c r="AD2" s="711"/>
      <c r="AE2" s="711"/>
      <c r="AF2" s="711"/>
      <c r="AG2" s="711"/>
      <c r="AH2" s="711"/>
    </row>
    <row r="3" spans="1:34" ht="20.2" customHeight="1" thickBot="1" x14ac:dyDescent="0.45">
      <c r="A3" s="53"/>
      <c r="B3" s="411"/>
      <c r="C3" s="411"/>
      <c r="D3" s="35"/>
      <c r="E3" s="706" t="s">
        <v>94</v>
      </c>
      <c r="F3" s="707"/>
      <c r="G3" s="707" t="s">
        <v>95</v>
      </c>
      <c r="H3" s="707"/>
      <c r="I3" s="707" t="s">
        <v>96</v>
      </c>
      <c r="J3" s="708"/>
      <c r="K3" s="718" t="s">
        <v>94</v>
      </c>
      <c r="L3" s="716"/>
      <c r="M3" s="716" t="s">
        <v>95</v>
      </c>
      <c r="N3" s="716"/>
      <c r="O3" s="716" t="s">
        <v>96</v>
      </c>
      <c r="P3" s="717"/>
      <c r="Q3" s="718" t="s">
        <v>94</v>
      </c>
      <c r="R3" s="716"/>
      <c r="S3" s="716" t="s">
        <v>95</v>
      </c>
      <c r="T3" s="716"/>
      <c r="U3" s="716" t="s">
        <v>96</v>
      </c>
      <c r="V3" s="717"/>
      <c r="W3" s="718" t="s">
        <v>94</v>
      </c>
      <c r="X3" s="716"/>
      <c r="Y3" s="716" t="s">
        <v>95</v>
      </c>
      <c r="Z3" s="716"/>
      <c r="AA3" s="716" t="s">
        <v>96</v>
      </c>
      <c r="AB3" s="717"/>
      <c r="AC3" s="718" t="s">
        <v>94</v>
      </c>
      <c r="AD3" s="716"/>
      <c r="AE3" s="716" t="s">
        <v>95</v>
      </c>
      <c r="AF3" s="716"/>
      <c r="AG3" s="716" t="s">
        <v>96</v>
      </c>
      <c r="AH3" s="716"/>
    </row>
    <row r="4" spans="1:34" ht="78.75" hidden="1" customHeight="1" x14ac:dyDescent="0.4">
      <c r="A4" s="87" t="s">
        <v>51</v>
      </c>
      <c r="B4" s="324" t="s">
        <v>92</v>
      </c>
      <c r="C4" s="324" t="s">
        <v>93</v>
      </c>
      <c r="D4" s="75"/>
      <c r="E4" s="153" t="s">
        <v>105</v>
      </c>
      <c r="F4" s="73" t="s">
        <v>108</v>
      </c>
      <c r="G4" s="162" t="s">
        <v>106</v>
      </c>
      <c r="H4" s="73" t="s">
        <v>109</v>
      </c>
      <c r="I4" s="162" t="s">
        <v>107</v>
      </c>
      <c r="J4" s="188" t="s">
        <v>110</v>
      </c>
      <c r="K4" s="193" t="s">
        <v>126</v>
      </c>
      <c r="L4" s="197" t="s">
        <v>127</v>
      </c>
      <c r="M4" s="193" t="s">
        <v>128</v>
      </c>
      <c r="N4" s="197" t="s">
        <v>129</v>
      </c>
      <c r="O4" s="193" t="s">
        <v>130</v>
      </c>
      <c r="P4" s="197" t="s">
        <v>131</v>
      </c>
      <c r="Q4" s="194" t="s">
        <v>132</v>
      </c>
      <c r="R4" s="197" t="s">
        <v>133</v>
      </c>
      <c r="S4" s="193" t="s">
        <v>134</v>
      </c>
      <c r="T4" s="197" t="s">
        <v>135</v>
      </c>
      <c r="U4" s="193" t="s">
        <v>136</v>
      </c>
      <c r="V4" s="201" t="s">
        <v>137</v>
      </c>
      <c r="W4" s="193" t="s">
        <v>138</v>
      </c>
      <c r="X4" s="197" t="s">
        <v>139</v>
      </c>
      <c r="Y4" s="193" t="s">
        <v>140</v>
      </c>
      <c r="Z4" s="197" t="s">
        <v>141</v>
      </c>
      <c r="AA4" s="193" t="s">
        <v>142</v>
      </c>
      <c r="AB4" s="197" t="s">
        <v>143</v>
      </c>
      <c r="AC4" s="194" t="s">
        <v>144</v>
      </c>
      <c r="AD4" s="197" t="s">
        <v>145</v>
      </c>
      <c r="AE4" s="193" t="s">
        <v>146</v>
      </c>
      <c r="AF4" s="197" t="s">
        <v>147</v>
      </c>
      <c r="AG4" s="193" t="s">
        <v>148</v>
      </c>
      <c r="AH4" s="197" t="s">
        <v>149</v>
      </c>
    </row>
    <row r="5" spans="1:34" ht="12.75" x14ac:dyDescent="0.35">
      <c r="A5" s="272" t="str">
        <f t="shared" ref="A5:A25" si="0">VLOOKUP(D5,VL_2020,2,FALSE)</f>
        <v xml:space="preserve">Dyna-Gro D50VC09 </v>
      </c>
      <c r="B5" s="557" t="str">
        <f t="shared" ref="B5:B25" si="1">VLOOKUP(D5,VL_2020,3,FALSE)</f>
        <v>RR</v>
      </c>
      <c r="C5" s="557" t="str">
        <f t="shared" ref="C5:C25" si="2">VLOOKUP(D5,VL_2020,4,FALSE)</f>
        <v>VT2P</v>
      </c>
      <c r="D5" s="514" t="s">
        <v>316</v>
      </c>
      <c r="E5" s="333">
        <v>178.78</v>
      </c>
      <c r="F5" s="137" t="s">
        <v>103</v>
      </c>
      <c r="G5" s="334">
        <v>199.85</v>
      </c>
      <c r="H5" s="137" t="s">
        <v>103</v>
      </c>
      <c r="I5" s="334"/>
      <c r="J5" s="192"/>
      <c r="K5" s="335">
        <v>54.4</v>
      </c>
      <c r="L5" s="304" t="s">
        <v>103</v>
      </c>
      <c r="M5" s="336">
        <v>53.95</v>
      </c>
      <c r="N5" s="304" t="s">
        <v>103</v>
      </c>
      <c r="O5" s="336"/>
      <c r="P5" s="305"/>
      <c r="Q5" s="335">
        <v>7.9333</v>
      </c>
      <c r="R5" s="304" t="s">
        <v>103</v>
      </c>
      <c r="S5" s="336">
        <v>8.4</v>
      </c>
      <c r="T5" s="304" t="s">
        <v>103</v>
      </c>
      <c r="U5" s="336"/>
      <c r="V5" s="305"/>
      <c r="W5" s="335">
        <v>3.7267000000000001</v>
      </c>
      <c r="X5" s="304" t="s">
        <v>103</v>
      </c>
      <c r="Y5" s="336">
        <v>3.7117</v>
      </c>
      <c r="Z5" s="304" t="s">
        <v>103</v>
      </c>
      <c r="AA5" s="336"/>
      <c r="AB5" s="305"/>
      <c r="AC5" s="335">
        <v>72.69</v>
      </c>
      <c r="AD5" s="304" t="s">
        <v>103</v>
      </c>
      <c r="AE5" s="336">
        <v>72.933300000000003</v>
      </c>
      <c r="AF5" s="304" t="s">
        <v>103</v>
      </c>
      <c r="AG5" s="336"/>
      <c r="AH5" s="304"/>
    </row>
    <row r="6" spans="1:34" ht="12.75" x14ac:dyDescent="0.35">
      <c r="A6" s="280" t="str">
        <f t="shared" si="0"/>
        <v>AgriGold A643-52 VT2RIB</v>
      </c>
      <c r="B6" s="530" t="str">
        <f t="shared" si="1"/>
        <v>RR</v>
      </c>
      <c r="C6" s="530" t="str">
        <f t="shared" si="2"/>
        <v>VT2P</v>
      </c>
      <c r="D6" s="48" t="s">
        <v>519</v>
      </c>
      <c r="E6" s="125">
        <v>175.76</v>
      </c>
      <c r="F6" s="126" t="s">
        <v>104</v>
      </c>
      <c r="G6" s="128"/>
      <c r="H6" s="126"/>
      <c r="I6" s="128"/>
      <c r="J6" s="129"/>
      <c r="K6" s="302">
        <v>52.566699999999997</v>
      </c>
      <c r="L6" s="198" t="s">
        <v>103</v>
      </c>
      <c r="M6" s="307"/>
      <c r="N6" s="198"/>
      <c r="O6" s="307"/>
      <c r="P6" s="306"/>
      <c r="Q6" s="302">
        <v>8.0399999999999991</v>
      </c>
      <c r="R6" s="198" t="s">
        <v>103</v>
      </c>
      <c r="S6" s="307"/>
      <c r="T6" s="198"/>
      <c r="U6" s="307"/>
      <c r="V6" s="306"/>
      <c r="W6" s="302">
        <v>3.66</v>
      </c>
      <c r="X6" s="198" t="s">
        <v>103</v>
      </c>
      <c r="Y6" s="307"/>
      <c r="Z6" s="198"/>
      <c r="AA6" s="307"/>
      <c r="AB6" s="306"/>
      <c r="AC6" s="302">
        <v>73.693299999999994</v>
      </c>
      <c r="AD6" s="198" t="s">
        <v>103</v>
      </c>
      <c r="AE6" s="307"/>
      <c r="AF6" s="198"/>
      <c r="AG6" s="307"/>
      <c r="AH6" s="198"/>
    </row>
    <row r="7" spans="1:34" ht="12.75" x14ac:dyDescent="0.35">
      <c r="A7" s="47" t="str">
        <f t="shared" si="0"/>
        <v xml:space="preserve">Dekalb DKC62-70 </v>
      </c>
      <c r="B7" s="529" t="str">
        <f t="shared" si="1"/>
        <v>RR</v>
      </c>
      <c r="C7" s="529" t="str">
        <f t="shared" si="2"/>
        <v>VT2P</v>
      </c>
      <c r="D7" s="280" t="s">
        <v>314</v>
      </c>
      <c r="E7" s="281">
        <v>168.85</v>
      </c>
      <c r="F7" s="282" t="s">
        <v>328</v>
      </c>
      <c r="G7" s="283">
        <v>190.3</v>
      </c>
      <c r="H7" s="282" t="s">
        <v>339</v>
      </c>
      <c r="I7" s="283"/>
      <c r="J7" s="284"/>
      <c r="K7" s="298">
        <v>55.4</v>
      </c>
      <c r="L7" s="311" t="s">
        <v>103</v>
      </c>
      <c r="M7" s="301">
        <v>56.633299999999998</v>
      </c>
      <c r="N7" s="311" t="s">
        <v>103</v>
      </c>
      <c r="O7" s="301"/>
      <c r="P7" s="312"/>
      <c r="Q7" s="298">
        <v>7.5933000000000002</v>
      </c>
      <c r="R7" s="311" t="s">
        <v>103</v>
      </c>
      <c r="S7" s="301">
        <v>8.3817000000000004</v>
      </c>
      <c r="T7" s="311" t="s">
        <v>103</v>
      </c>
      <c r="U7" s="301"/>
      <c r="V7" s="312"/>
      <c r="W7" s="298">
        <v>3.6667000000000001</v>
      </c>
      <c r="X7" s="311" t="s">
        <v>103</v>
      </c>
      <c r="Y7" s="301">
        <v>3.6850000000000001</v>
      </c>
      <c r="Z7" s="311" t="s">
        <v>104</v>
      </c>
      <c r="AA7" s="301"/>
      <c r="AB7" s="312"/>
      <c r="AC7" s="298">
        <v>72.083299999999994</v>
      </c>
      <c r="AD7" s="311" t="s">
        <v>103</v>
      </c>
      <c r="AE7" s="301">
        <v>72.1417</v>
      </c>
      <c r="AF7" s="311" t="s">
        <v>103</v>
      </c>
      <c r="AG7" s="301"/>
      <c r="AH7" s="311"/>
    </row>
    <row r="8" spans="1:34" ht="12.75" x14ac:dyDescent="0.35">
      <c r="A8" s="47" t="str">
        <f t="shared" si="0"/>
        <v xml:space="preserve">Warren Seed DS 4878* </v>
      </c>
      <c r="B8" s="529" t="str">
        <f t="shared" si="1"/>
        <v>RR, LL</v>
      </c>
      <c r="C8" s="529" t="str">
        <f t="shared" si="2"/>
        <v>HX1,YGCB</v>
      </c>
      <c r="D8" s="280" t="s">
        <v>317</v>
      </c>
      <c r="E8" s="281">
        <v>167.71</v>
      </c>
      <c r="F8" s="282" t="s">
        <v>328</v>
      </c>
      <c r="G8" s="283">
        <v>197.5</v>
      </c>
      <c r="H8" s="282" t="s">
        <v>104</v>
      </c>
      <c r="I8" s="283"/>
      <c r="J8" s="284"/>
      <c r="K8" s="298">
        <v>53.8</v>
      </c>
      <c r="L8" s="311" t="s">
        <v>103</v>
      </c>
      <c r="M8" s="301">
        <v>53.916699999999999</v>
      </c>
      <c r="N8" s="311" t="s">
        <v>103</v>
      </c>
      <c r="O8" s="301"/>
      <c r="P8" s="312"/>
      <c r="Q8" s="298">
        <v>8.0832999999999995</v>
      </c>
      <c r="R8" s="311" t="s">
        <v>103</v>
      </c>
      <c r="S8" s="301">
        <v>8.4232999999999993</v>
      </c>
      <c r="T8" s="311" t="s">
        <v>103</v>
      </c>
      <c r="U8" s="301"/>
      <c r="V8" s="312"/>
      <c r="W8" s="298">
        <v>3.4666999999999999</v>
      </c>
      <c r="X8" s="311" t="s">
        <v>103</v>
      </c>
      <c r="Y8" s="301">
        <v>3.6032999999999999</v>
      </c>
      <c r="Z8" s="311" t="s">
        <v>570</v>
      </c>
      <c r="AA8" s="301"/>
      <c r="AB8" s="312"/>
      <c r="AC8" s="298">
        <v>72.866699999999994</v>
      </c>
      <c r="AD8" s="311" t="s">
        <v>103</v>
      </c>
      <c r="AE8" s="301">
        <v>73.004999999999995</v>
      </c>
      <c r="AF8" s="311" t="s">
        <v>103</v>
      </c>
      <c r="AG8" s="301"/>
      <c r="AH8" s="311"/>
    </row>
    <row r="9" spans="1:34" ht="12.75" x14ac:dyDescent="0.35">
      <c r="A9" s="47" t="str">
        <f t="shared" si="0"/>
        <v>AgriGold A641-85 TRCRIB</v>
      </c>
      <c r="B9" s="529" t="str">
        <f t="shared" si="1"/>
        <v>RR</v>
      </c>
      <c r="C9" s="529" t="str">
        <f t="shared" si="2"/>
        <v>TRE</v>
      </c>
      <c r="D9" s="280" t="s">
        <v>518</v>
      </c>
      <c r="E9" s="281">
        <v>167.37</v>
      </c>
      <c r="F9" s="282" t="s">
        <v>328</v>
      </c>
      <c r="G9" s="283"/>
      <c r="H9" s="282"/>
      <c r="I9" s="283"/>
      <c r="J9" s="284"/>
      <c r="K9" s="298">
        <v>54.466700000000003</v>
      </c>
      <c r="L9" s="311" t="s">
        <v>103</v>
      </c>
      <c r="M9" s="301"/>
      <c r="N9" s="311"/>
      <c r="O9" s="301"/>
      <c r="P9" s="312"/>
      <c r="Q9" s="298">
        <v>7.8333000000000004</v>
      </c>
      <c r="R9" s="311" t="s">
        <v>103</v>
      </c>
      <c r="S9" s="301"/>
      <c r="T9" s="311"/>
      <c r="U9" s="301"/>
      <c r="V9" s="312"/>
      <c r="W9" s="298">
        <v>3.4933000000000001</v>
      </c>
      <c r="X9" s="311" t="s">
        <v>103</v>
      </c>
      <c r="Y9" s="301"/>
      <c r="Z9" s="311"/>
      <c r="AA9" s="301"/>
      <c r="AB9" s="312"/>
      <c r="AC9" s="298">
        <v>73.366699999999994</v>
      </c>
      <c r="AD9" s="311" t="s">
        <v>103</v>
      </c>
      <c r="AE9" s="301"/>
      <c r="AF9" s="311"/>
      <c r="AG9" s="301"/>
      <c r="AH9" s="311"/>
    </row>
    <row r="10" spans="1:34" ht="12.75" x14ac:dyDescent="0.35">
      <c r="A10" s="513" t="str">
        <f t="shared" si="0"/>
        <v>Progeny 2008 VT2P</v>
      </c>
      <c r="B10" s="528" t="str">
        <f t="shared" si="1"/>
        <v>RR</v>
      </c>
      <c r="C10" s="528" t="str">
        <f t="shared" si="2"/>
        <v>VT2P</v>
      </c>
      <c r="D10" s="48" t="s">
        <v>516</v>
      </c>
      <c r="E10" s="125">
        <v>166.39</v>
      </c>
      <c r="F10" s="126" t="s">
        <v>329</v>
      </c>
      <c r="G10" s="128"/>
      <c r="H10" s="126"/>
      <c r="I10" s="128"/>
      <c r="J10" s="129"/>
      <c r="K10" s="302">
        <v>51.866700000000002</v>
      </c>
      <c r="L10" s="198" t="s">
        <v>103</v>
      </c>
      <c r="M10" s="307"/>
      <c r="N10" s="198"/>
      <c r="O10" s="307"/>
      <c r="P10" s="306"/>
      <c r="Q10" s="302">
        <v>8.09</v>
      </c>
      <c r="R10" s="198" t="s">
        <v>103</v>
      </c>
      <c r="S10" s="307"/>
      <c r="T10" s="198"/>
      <c r="U10" s="307"/>
      <c r="V10" s="306"/>
      <c r="W10" s="302">
        <v>3.5867</v>
      </c>
      <c r="X10" s="198" t="s">
        <v>103</v>
      </c>
      <c r="Y10" s="307"/>
      <c r="Z10" s="198"/>
      <c r="AA10" s="307"/>
      <c r="AB10" s="306"/>
      <c r="AC10" s="302">
        <v>72.290000000000006</v>
      </c>
      <c r="AD10" s="198" t="s">
        <v>103</v>
      </c>
      <c r="AE10" s="307"/>
      <c r="AF10" s="198"/>
      <c r="AG10" s="307"/>
      <c r="AH10" s="198"/>
    </row>
    <row r="11" spans="1:34" ht="12.75" x14ac:dyDescent="0.35">
      <c r="A11" s="513" t="str">
        <f t="shared" si="0"/>
        <v>Warren Seed DS 5018**</v>
      </c>
      <c r="B11" s="528" t="str">
        <f t="shared" si="1"/>
        <v>RR, LL </v>
      </c>
      <c r="C11" s="528" t="str">
        <f t="shared" si="2"/>
        <v>HX1,YGCB</v>
      </c>
      <c r="D11" s="280" t="s">
        <v>228</v>
      </c>
      <c r="E11" s="281">
        <v>165.52</v>
      </c>
      <c r="F11" s="282" t="s">
        <v>334</v>
      </c>
      <c r="G11" s="283">
        <v>195.86</v>
      </c>
      <c r="H11" s="282" t="s">
        <v>104</v>
      </c>
      <c r="I11" s="283">
        <v>208.74</v>
      </c>
      <c r="J11" s="284" t="s">
        <v>103</v>
      </c>
      <c r="K11" s="298">
        <v>50.2</v>
      </c>
      <c r="L11" s="311" t="s">
        <v>103</v>
      </c>
      <c r="M11" s="301">
        <v>53.133299999999998</v>
      </c>
      <c r="N11" s="311" t="s">
        <v>103</v>
      </c>
      <c r="O11" s="301">
        <v>53.944400000000002</v>
      </c>
      <c r="P11" s="312" t="s">
        <v>103</v>
      </c>
      <c r="Q11" s="298">
        <v>7.88</v>
      </c>
      <c r="R11" s="311" t="s">
        <v>103</v>
      </c>
      <c r="S11" s="301">
        <v>8.1832999999999991</v>
      </c>
      <c r="T11" s="311" t="s">
        <v>103</v>
      </c>
      <c r="U11" s="301">
        <v>8.0188000000000006</v>
      </c>
      <c r="V11" s="312" t="s">
        <v>177</v>
      </c>
      <c r="W11" s="298">
        <v>3.66</v>
      </c>
      <c r="X11" s="311" t="s">
        <v>103</v>
      </c>
      <c r="Y11" s="301">
        <v>3.6932999999999998</v>
      </c>
      <c r="Z11" s="311" t="s">
        <v>104</v>
      </c>
      <c r="AA11" s="301">
        <v>3.8502000000000001</v>
      </c>
      <c r="AB11" s="312" t="s">
        <v>103</v>
      </c>
      <c r="AC11" s="298">
        <v>72.723299999999995</v>
      </c>
      <c r="AD11" s="311" t="s">
        <v>103</v>
      </c>
      <c r="AE11" s="301">
        <v>73.034999999999997</v>
      </c>
      <c r="AF11" s="311" t="s">
        <v>103</v>
      </c>
      <c r="AG11" s="301">
        <v>73.322699999999998</v>
      </c>
      <c r="AH11" s="311" t="s">
        <v>103</v>
      </c>
    </row>
    <row r="12" spans="1:34" ht="12.75" x14ac:dyDescent="0.35">
      <c r="A12" s="280" t="str">
        <f t="shared" si="0"/>
        <v xml:space="preserve">Warren Seed DS 5250* </v>
      </c>
      <c r="B12" s="530" t="str">
        <f t="shared" si="1"/>
        <v>RR, LL</v>
      </c>
      <c r="C12" s="530" t="str">
        <f t="shared" si="2"/>
        <v>HX1,YGCB</v>
      </c>
      <c r="D12" s="280" t="s">
        <v>318</v>
      </c>
      <c r="E12" s="281">
        <v>165.3</v>
      </c>
      <c r="F12" s="282" t="s">
        <v>334</v>
      </c>
      <c r="G12" s="283">
        <v>195.82</v>
      </c>
      <c r="H12" s="282" t="s">
        <v>104</v>
      </c>
      <c r="I12" s="283"/>
      <c r="J12" s="284"/>
      <c r="K12" s="298">
        <v>51.333300000000001</v>
      </c>
      <c r="L12" s="311" t="s">
        <v>103</v>
      </c>
      <c r="M12" s="301">
        <v>53.566699999999997</v>
      </c>
      <c r="N12" s="311" t="s">
        <v>103</v>
      </c>
      <c r="O12" s="301"/>
      <c r="P12" s="312"/>
      <c r="Q12" s="298">
        <v>7.7533000000000003</v>
      </c>
      <c r="R12" s="311" t="s">
        <v>103</v>
      </c>
      <c r="S12" s="301">
        <v>8.2850000000000001</v>
      </c>
      <c r="T12" s="311" t="s">
        <v>103</v>
      </c>
      <c r="U12" s="301"/>
      <c r="V12" s="312"/>
      <c r="W12" s="298">
        <v>3.5632999999999999</v>
      </c>
      <c r="X12" s="311" t="s">
        <v>103</v>
      </c>
      <c r="Y12" s="301">
        <v>3.5583</v>
      </c>
      <c r="Z12" s="311" t="s">
        <v>252</v>
      </c>
      <c r="AA12" s="301"/>
      <c r="AB12" s="312"/>
      <c r="AC12" s="298">
        <v>72.366699999999994</v>
      </c>
      <c r="AD12" s="311" t="s">
        <v>103</v>
      </c>
      <c r="AE12" s="301">
        <v>72.98</v>
      </c>
      <c r="AF12" s="311" t="s">
        <v>103</v>
      </c>
      <c r="AG12" s="301"/>
      <c r="AH12" s="311"/>
    </row>
    <row r="13" spans="1:34" ht="12.75" x14ac:dyDescent="0.35">
      <c r="A13" s="280" t="str">
        <f t="shared" si="0"/>
        <v xml:space="preserve">Dekalb DKC59-82 </v>
      </c>
      <c r="B13" s="530" t="str">
        <f t="shared" si="1"/>
        <v>RR</v>
      </c>
      <c r="C13" s="530" t="str">
        <f t="shared" si="2"/>
        <v>VT2P</v>
      </c>
      <c r="D13" s="48" t="s">
        <v>520</v>
      </c>
      <c r="E13" s="125">
        <v>164.92</v>
      </c>
      <c r="F13" s="126" t="s">
        <v>334</v>
      </c>
      <c r="G13" s="128"/>
      <c r="H13" s="126"/>
      <c r="I13" s="128"/>
      <c r="J13" s="129"/>
      <c r="K13" s="302">
        <v>53.7667</v>
      </c>
      <c r="L13" s="198" t="s">
        <v>103</v>
      </c>
      <c r="M13" s="307"/>
      <c r="N13" s="198"/>
      <c r="O13" s="307"/>
      <c r="P13" s="306"/>
      <c r="Q13" s="302">
        <v>7.68</v>
      </c>
      <c r="R13" s="198" t="s">
        <v>103</v>
      </c>
      <c r="S13" s="307"/>
      <c r="T13" s="198"/>
      <c r="U13" s="307"/>
      <c r="V13" s="306"/>
      <c r="W13" s="302">
        <v>3.5432999999999999</v>
      </c>
      <c r="X13" s="198" t="s">
        <v>103</v>
      </c>
      <c r="Y13" s="307"/>
      <c r="Z13" s="198"/>
      <c r="AA13" s="307"/>
      <c r="AB13" s="306"/>
      <c r="AC13" s="302">
        <v>72.176699999999997</v>
      </c>
      <c r="AD13" s="198" t="s">
        <v>103</v>
      </c>
      <c r="AE13" s="307"/>
      <c r="AF13" s="198"/>
      <c r="AG13" s="307"/>
      <c r="AH13" s="198"/>
    </row>
    <row r="14" spans="1:34" ht="12.75" x14ac:dyDescent="0.35">
      <c r="A14" s="47" t="str">
        <f t="shared" si="0"/>
        <v xml:space="preserve">Dyna-Gro D53TC23 </v>
      </c>
      <c r="B14" s="529" t="str">
        <f t="shared" si="1"/>
        <v>RR</v>
      </c>
      <c r="C14" s="529" t="str">
        <f t="shared" si="2"/>
        <v>TRE</v>
      </c>
      <c r="D14" s="48" t="s">
        <v>522</v>
      </c>
      <c r="E14" s="125">
        <v>163.38999999999999</v>
      </c>
      <c r="F14" s="126" t="s">
        <v>340</v>
      </c>
      <c r="G14" s="128"/>
      <c r="H14" s="126"/>
      <c r="I14" s="128"/>
      <c r="J14" s="129"/>
      <c r="K14" s="302">
        <v>53.433300000000003</v>
      </c>
      <c r="L14" s="198" t="s">
        <v>103</v>
      </c>
      <c r="M14" s="307"/>
      <c r="N14" s="198"/>
      <c r="O14" s="307"/>
      <c r="P14" s="306"/>
      <c r="Q14" s="302">
        <v>8.0032999999999994</v>
      </c>
      <c r="R14" s="198" t="s">
        <v>103</v>
      </c>
      <c r="S14" s="307"/>
      <c r="T14" s="198"/>
      <c r="U14" s="307"/>
      <c r="V14" s="306"/>
      <c r="W14" s="302">
        <v>3.6833</v>
      </c>
      <c r="X14" s="198" t="s">
        <v>103</v>
      </c>
      <c r="Y14" s="307"/>
      <c r="Z14" s="198"/>
      <c r="AA14" s="307"/>
      <c r="AB14" s="306"/>
      <c r="AC14" s="302">
        <v>72.933300000000003</v>
      </c>
      <c r="AD14" s="198" t="s">
        <v>103</v>
      </c>
      <c r="AE14" s="307"/>
      <c r="AF14" s="198"/>
      <c r="AG14" s="307"/>
      <c r="AH14" s="198"/>
    </row>
    <row r="15" spans="1:34" ht="12.75" x14ac:dyDescent="0.35">
      <c r="A15" s="280" t="str">
        <f t="shared" si="0"/>
        <v xml:space="preserve">Dekalb DKC62-89 </v>
      </c>
      <c r="B15" s="530" t="str">
        <f t="shared" si="1"/>
        <v>RR</v>
      </c>
      <c r="C15" s="530" t="str">
        <f t="shared" si="2"/>
        <v>TRE</v>
      </c>
      <c r="D15" s="48" t="s">
        <v>315</v>
      </c>
      <c r="E15" s="125">
        <v>163.33000000000001</v>
      </c>
      <c r="F15" s="126" t="s">
        <v>340</v>
      </c>
      <c r="G15" s="128">
        <v>184.49</v>
      </c>
      <c r="H15" s="126" t="s">
        <v>341</v>
      </c>
      <c r="I15" s="128"/>
      <c r="J15" s="129"/>
      <c r="K15" s="302">
        <v>54.033299999999997</v>
      </c>
      <c r="L15" s="198" t="s">
        <v>103</v>
      </c>
      <c r="M15" s="307">
        <v>56</v>
      </c>
      <c r="N15" s="198" t="s">
        <v>103</v>
      </c>
      <c r="O15" s="307"/>
      <c r="P15" s="306"/>
      <c r="Q15" s="302">
        <v>7.7133000000000003</v>
      </c>
      <c r="R15" s="198" t="s">
        <v>103</v>
      </c>
      <c r="S15" s="307">
        <v>8.0816999999999997</v>
      </c>
      <c r="T15" s="198" t="s">
        <v>103</v>
      </c>
      <c r="U15" s="307"/>
      <c r="V15" s="306"/>
      <c r="W15" s="302">
        <v>3.6932999999999998</v>
      </c>
      <c r="X15" s="198" t="s">
        <v>103</v>
      </c>
      <c r="Y15" s="307">
        <v>3.6882999999999999</v>
      </c>
      <c r="Z15" s="198" t="s">
        <v>104</v>
      </c>
      <c r="AA15" s="307"/>
      <c r="AB15" s="306"/>
      <c r="AC15" s="302">
        <v>72.643299999999996</v>
      </c>
      <c r="AD15" s="198" t="s">
        <v>103</v>
      </c>
      <c r="AE15" s="307">
        <v>73.006699999999995</v>
      </c>
      <c r="AF15" s="198" t="s">
        <v>103</v>
      </c>
      <c r="AG15" s="307"/>
      <c r="AH15" s="198"/>
    </row>
    <row r="16" spans="1:34" ht="12.75" x14ac:dyDescent="0.35">
      <c r="A16" s="280" t="str">
        <f t="shared" si="0"/>
        <v>Revere 1307 TC</v>
      </c>
      <c r="B16" s="530" t="str">
        <f t="shared" si="1"/>
        <v>RR</v>
      </c>
      <c r="C16" s="530" t="str">
        <f t="shared" si="2"/>
        <v>TRE</v>
      </c>
      <c r="D16" s="280" t="s">
        <v>221</v>
      </c>
      <c r="E16" s="281">
        <v>162.54</v>
      </c>
      <c r="F16" s="282" t="s">
        <v>340</v>
      </c>
      <c r="G16" s="283">
        <v>197.19</v>
      </c>
      <c r="H16" s="282" t="s">
        <v>104</v>
      </c>
      <c r="I16" s="283">
        <v>213.3</v>
      </c>
      <c r="J16" s="284" t="s">
        <v>103</v>
      </c>
      <c r="K16" s="298">
        <v>56</v>
      </c>
      <c r="L16" s="311" t="s">
        <v>103</v>
      </c>
      <c r="M16" s="301">
        <v>56.916699999999999</v>
      </c>
      <c r="N16" s="311" t="s">
        <v>103</v>
      </c>
      <c r="O16" s="301">
        <v>56.622199999999999</v>
      </c>
      <c r="P16" s="312" t="s">
        <v>103</v>
      </c>
      <c r="Q16" s="298">
        <v>7.7967000000000004</v>
      </c>
      <c r="R16" s="311" t="s">
        <v>103</v>
      </c>
      <c r="S16" s="301">
        <v>8.41</v>
      </c>
      <c r="T16" s="311" t="s">
        <v>103</v>
      </c>
      <c r="U16" s="301">
        <v>8.4853000000000005</v>
      </c>
      <c r="V16" s="312" t="s">
        <v>103</v>
      </c>
      <c r="W16" s="298">
        <v>3.4666999999999999</v>
      </c>
      <c r="X16" s="311" t="s">
        <v>103</v>
      </c>
      <c r="Y16" s="301">
        <v>3.5417000000000001</v>
      </c>
      <c r="Z16" s="311" t="s">
        <v>574</v>
      </c>
      <c r="AA16" s="301">
        <v>3.8885000000000001</v>
      </c>
      <c r="AB16" s="312" t="s">
        <v>103</v>
      </c>
      <c r="AC16" s="298">
        <v>73.146699999999996</v>
      </c>
      <c r="AD16" s="311" t="s">
        <v>103</v>
      </c>
      <c r="AE16" s="301">
        <v>73.241699999999994</v>
      </c>
      <c r="AF16" s="311" t="s">
        <v>103</v>
      </c>
      <c r="AG16" s="301">
        <v>73.013599999999997</v>
      </c>
      <c r="AH16" s="311" t="s">
        <v>103</v>
      </c>
    </row>
    <row r="17" spans="1:34" ht="12.75" x14ac:dyDescent="0.35">
      <c r="A17" s="47" t="str">
        <f t="shared" si="0"/>
        <v>Revere 0918 VT2P</v>
      </c>
      <c r="B17" s="529" t="str">
        <f t="shared" si="1"/>
        <v>RR</v>
      </c>
      <c r="C17" s="529" t="str">
        <f t="shared" si="2"/>
        <v>VT2P</v>
      </c>
      <c r="D17" s="280" t="s">
        <v>523</v>
      </c>
      <c r="E17" s="281">
        <v>162.25</v>
      </c>
      <c r="F17" s="282" t="s">
        <v>340</v>
      </c>
      <c r="G17" s="283"/>
      <c r="H17" s="282"/>
      <c r="I17" s="283"/>
      <c r="J17" s="284"/>
      <c r="K17" s="298">
        <v>54.466700000000003</v>
      </c>
      <c r="L17" s="311" t="s">
        <v>103</v>
      </c>
      <c r="M17" s="301"/>
      <c r="N17" s="311"/>
      <c r="O17" s="301"/>
      <c r="P17" s="312"/>
      <c r="Q17" s="298">
        <v>7.77</v>
      </c>
      <c r="R17" s="311" t="s">
        <v>103</v>
      </c>
      <c r="S17" s="301"/>
      <c r="T17" s="311"/>
      <c r="U17" s="301"/>
      <c r="V17" s="312"/>
      <c r="W17" s="298">
        <v>3.6133000000000002</v>
      </c>
      <c r="X17" s="311" t="s">
        <v>103</v>
      </c>
      <c r="Y17" s="301"/>
      <c r="Z17" s="311"/>
      <c r="AA17" s="301"/>
      <c r="AB17" s="312"/>
      <c r="AC17" s="298">
        <v>73.463300000000004</v>
      </c>
      <c r="AD17" s="311" t="s">
        <v>103</v>
      </c>
      <c r="AE17" s="301"/>
      <c r="AF17" s="311"/>
      <c r="AG17" s="301"/>
      <c r="AH17" s="311"/>
    </row>
    <row r="18" spans="1:34" ht="12.75" x14ac:dyDescent="0.35">
      <c r="A18" s="280" t="str">
        <f t="shared" si="0"/>
        <v xml:space="preserve">Dyna-Gro D52DC82 </v>
      </c>
      <c r="B18" s="530" t="str">
        <f t="shared" si="1"/>
        <v>RR</v>
      </c>
      <c r="C18" s="530" t="str">
        <f t="shared" si="2"/>
        <v>VT2P</v>
      </c>
      <c r="D18" s="48" t="s">
        <v>521</v>
      </c>
      <c r="E18" s="125">
        <v>161.81</v>
      </c>
      <c r="F18" s="126" t="s">
        <v>340</v>
      </c>
      <c r="G18" s="128"/>
      <c r="H18" s="126"/>
      <c r="I18" s="128"/>
      <c r="J18" s="129"/>
      <c r="K18" s="302">
        <v>54.366700000000002</v>
      </c>
      <c r="L18" s="198" t="s">
        <v>103</v>
      </c>
      <c r="M18" s="307"/>
      <c r="N18" s="198"/>
      <c r="O18" s="307"/>
      <c r="P18" s="306"/>
      <c r="Q18" s="302">
        <v>7.97</v>
      </c>
      <c r="R18" s="198" t="s">
        <v>103</v>
      </c>
      <c r="S18" s="307"/>
      <c r="T18" s="198"/>
      <c r="U18" s="307"/>
      <c r="V18" s="306"/>
      <c r="W18" s="302">
        <v>3.6433</v>
      </c>
      <c r="X18" s="198" t="s">
        <v>103</v>
      </c>
      <c r="Y18" s="307"/>
      <c r="Z18" s="198"/>
      <c r="AA18" s="307"/>
      <c r="AB18" s="306"/>
      <c r="AC18" s="302">
        <v>73.13</v>
      </c>
      <c r="AD18" s="198" t="s">
        <v>103</v>
      </c>
      <c r="AE18" s="307"/>
      <c r="AF18" s="198"/>
      <c r="AG18" s="307"/>
      <c r="AH18" s="198"/>
    </row>
    <row r="19" spans="1:34" ht="12.75" x14ac:dyDescent="0.35">
      <c r="A19" s="280" t="str">
        <f t="shared" si="0"/>
        <v xml:space="preserve">Spectrum 6228 </v>
      </c>
      <c r="B19" s="530" t="str">
        <f t="shared" si="1"/>
        <v>None</v>
      </c>
      <c r="C19" s="530" t="str">
        <f t="shared" si="2"/>
        <v>None</v>
      </c>
      <c r="D19" s="280" t="s">
        <v>517</v>
      </c>
      <c r="E19" s="281">
        <v>158.28</v>
      </c>
      <c r="F19" s="282" t="s">
        <v>568</v>
      </c>
      <c r="G19" s="283"/>
      <c r="H19" s="282"/>
      <c r="I19" s="283"/>
      <c r="J19" s="284"/>
      <c r="K19" s="298">
        <v>53.333300000000001</v>
      </c>
      <c r="L19" s="311" t="s">
        <v>103</v>
      </c>
      <c r="M19" s="301"/>
      <c r="N19" s="311"/>
      <c r="O19" s="301"/>
      <c r="P19" s="312"/>
      <c r="Q19" s="298">
        <v>8.0032999999999994</v>
      </c>
      <c r="R19" s="311" t="s">
        <v>103</v>
      </c>
      <c r="S19" s="301"/>
      <c r="T19" s="311"/>
      <c r="U19" s="301"/>
      <c r="V19" s="312"/>
      <c r="W19" s="298">
        <v>3.55</v>
      </c>
      <c r="X19" s="311" t="s">
        <v>103</v>
      </c>
      <c r="Y19" s="301"/>
      <c r="Z19" s="311"/>
      <c r="AA19" s="301"/>
      <c r="AB19" s="312"/>
      <c r="AC19" s="298">
        <v>73.23</v>
      </c>
      <c r="AD19" s="311" t="s">
        <v>103</v>
      </c>
      <c r="AE19" s="301"/>
      <c r="AF19" s="311"/>
      <c r="AG19" s="301"/>
      <c r="AH19" s="311"/>
    </row>
    <row r="20" spans="1:34" ht="12.75" x14ac:dyDescent="0.35">
      <c r="A20" s="47" t="str">
        <f t="shared" si="0"/>
        <v>Progeny 2012 VT2P</v>
      </c>
      <c r="B20" s="529" t="str">
        <f t="shared" si="1"/>
        <v>RR</v>
      </c>
      <c r="C20" s="529" t="str">
        <f t="shared" si="2"/>
        <v>VT2P</v>
      </c>
      <c r="D20" s="280" t="s">
        <v>223</v>
      </c>
      <c r="E20" s="281">
        <v>157.88</v>
      </c>
      <c r="F20" s="282" t="s">
        <v>568</v>
      </c>
      <c r="G20" s="283">
        <v>183.94</v>
      </c>
      <c r="H20" s="282" t="s">
        <v>341</v>
      </c>
      <c r="I20" s="283">
        <v>195.4</v>
      </c>
      <c r="J20" s="284" t="s">
        <v>177</v>
      </c>
      <c r="K20" s="298">
        <v>53.7</v>
      </c>
      <c r="L20" s="311" t="s">
        <v>103</v>
      </c>
      <c r="M20" s="301">
        <v>54.6</v>
      </c>
      <c r="N20" s="311" t="s">
        <v>103</v>
      </c>
      <c r="O20" s="301">
        <v>54.788899999999998</v>
      </c>
      <c r="P20" s="312" t="s">
        <v>103</v>
      </c>
      <c r="Q20" s="298">
        <v>8.16</v>
      </c>
      <c r="R20" s="311" t="s">
        <v>103</v>
      </c>
      <c r="S20" s="301">
        <v>8.5417000000000005</v>
      </c>
      <c r="T20" s="311" t="s">
        <v>103</v>
      </c>
      <c r="U20" s="301">
        <v>8.5993999999999993</v>
      </c>
      <c r="V20" s="312" t="s">
        <v>103</v>
      </c>
      <c r="W20" s="298">
        <v>3.65</v>
      </c>
      <c r="X20" s="311" t="s">
        <v>103</v>
      </c>
      <c r="Y20" s="301">
        <v>3.6882999999999999</v>
      </c>
      <c r="Z20" s="311" t="s">
        <v>104</v>
      </c>
      <c r="AA20" s="301">
        <v>4.0086000000000004</v>
      </c>
      <c r="AB20" s="312" t="s">
        <v>103</v>
      </c>
      <c r="AC20" s="298">
        <v>73.2667</v>
      </c>
      <c r="AD20" s="311" t="s">
        <v>103</v>
      </c>
      <c r="AE20" s="301">
        <v>72.861699999999999</v>
      </c>
      <c r="AF20" s="311" t="s">
        <v>103</v>
      </c>
      <c r="AG20" s="301">
        <v>72.8917</v>
      </c>
      <c r="AH20" s="311" t="s">
        <v>103</v>
      </c>
    </row>
    <row r="21" spans="1:34" ht="12.75" x14ac:dyDescent="0.35">
      <c r="A21" s="47" t="str">
        <f t="shared" si="0"/>
        <v>Warren Seed DS 5383</v>
      </c>
      <c r="B21" s="529" t="str">
        <f t="shared" si="1"/>
        <v>RR, LL </v>
      </c>
      <c r="C21" s="529" t="str">
        <f t="shared" si="2"/>
        <v>HX1,YGCB</v>
      </c>
      <c r="D21" s="280" t="s">
        <v>525</v>
      </c>
      <c r="E21" s="281">
        <v>157.78</v>
      </c>
      <c r="F21" s="282" t="s">
        <v>568</v>
      </c>
      <c r="G21" s="283"/>
      <c r="H21" s="282"/>
      <c r="I21" s="283"/>
      <c r="J21" s="284"/>
      <c r="K21" s="298">
        <v>53.8</v>
      </c>
      <c r="L21" s="311" t="s">
        <v>103</v>
      </c>
      <c r="M21" s="301"/>
      <c r="N21" s="311"/>
      <c r="O21" s="301"/>
      <c r="P21" s="312"/>
      <c r="Q21" s="298">
        <v>8.2033000000000005</v>
      </c>
      <c r="R21" s="311" t="s">
        <v>103</v>
      </c>
      <c r="S21" s="301"/>
      <c r="T21" s="311"/>
      <c r="U21" s="301"/>
      <c r="V21" s="312"/>
      <c r="W21" s="298">
        <v>3.5232999999999999</v>
      </c>
      <c r="X21" s="311" t="s">
        <v>103</v>
      </c>
      <c r="Y21" s="301"/>
      <c r="Z21" s="311"/>
      <c r="AA21" s="301"/>
      <c r="AB21" s="312"/>
      <c r="AC21" s="298">
        <v>73.083299999999994</v>
      </c>
      <c r="AD21" s="311" t="s">
        <v>103</v>
      </c>
      <c r="AE21" s="301"/>
      <c r="AF21" s="311"/>
      <c r="AG21" s="301"/>
      <c r="AH21" s="311"/>
    </row>
    <row r="22" spans="1:34" ht="12.75" x14ac:dyDescent="0.35">
      <c r="A22" s="47" t="str">
        <f t="shared" si="0"/>
        <v>Revere 1398 VT2P</v>
      </c>
      <c r="B22" s="529" t="str">
        <f t="shared" si="1"/>
        <v>RR</v>
      </c>
      <c r="C22" s="529" t="str">
        <f t="shared" si="2"/>
        <v>VT2P</v>
      </c>
      <c r="D22" s="48" t="s">
        <v>219</v>
      </c>
      <c r="E22" s="125">
        <v>156.22999999999999</v>
      </c>
      <c r="F22" s="126" t="s">
        <v>568</v>
      </c>
      <c r="G22" s="128">
        <v>184.16</v>
      </c>
      <c r="H22" s="126" t="s">
        <v>341</v>
      </c>
      <c r="I22" s="128">
        <v>198.47</v>
      </c>
      <c r="J22" s="129" t="s">
        <v>177</v>
      </c>
      <c r="K22" s="302">
        <v>50.033299999999997</v>
      </c>
      <c r="L22" s="198" t="s">
        <v>103</v>
      </c>
      <c r="M22" s="307">
        <v>53.521799999999999</v>
      </c>
      <c r="N22" s="198" t="s">
        <v>103</v>
      </c>
      <c r="O22" s="307">
        <v>54.626199999999997</v>
      </c>
      <c r="P22" s="306" t="s">
        <v>103</v>
      </c>
      <c r="Q22" s="302">
        <v>7.9066999999999998</v>
      </c>
      <c r="R22" s="198" t="s">
        <v>103</v>
      </c>
      <c r="S22" s="307">
        <v>8.5417000000000005</v>
      </c>
      <c r="T22" s="198" t="s">
        <v>103</v>
      </c>
      <c r="U22" s="307">
        <v>8.8491</v>
      </c>
      <c r="V22" s="306" t="s">
        <v>103</v>
      </c>
      <c r="W22" s="302">
        <v>3.5632999999999999</v>
      </c>
      <c r="X22" s="198" t="s">
        <v>103</v>
      </c>
      <c r="Y22" s="307">
        <v>3.66</v>
      </c>
      <c r="Z22" s="198" t="s">
        <v>328</v>
      </c>
      <c r="AA22" s="307">
        <v>4.0698999999999996</v>
      </c>
      <c r="AB22" s="306" t="s">
        <v>103</v>
      </c>
      <c r="AC22" s="302">
        <v>73.846699999999998</v>
      </c>
      <c r="AD22" s="198" t="s">
        <v>103</v>
      </c>
      <c r="AE22" s="307">
        <v>73.093299999999999</v>
      </c>
      <c r="AF22" s="198" t="s">
        <v>103</v>
      </c>
      <c r="AG22" s="307">
        <v>72.796400000000006</v>
      </c>
      <c r="AH22" s="198" t="s">
        <v>103</v>
      </c>
    </row>
    <row r="23" spans="1:34" ht="12.75" x14ac:dyDescent="0.35">
      <c r="A23" s="513" t="str">
        <f t="shared" si="0"/>
        <v>Progeny 1912 VT2P</v>
      </c>
      <c r="B23" s="528" t="str">
        <f t="shared" si="1"/>
        <v>RR</v>
      </c>
      <c r="C23" s="528" t="str">
        <f t="shared" si="2"/>
        <v>VT2P</v>
      </c>
      <c r="D23" s="48" t="s">
        <v>515</v>
      </c>
      <c r="E23" s="125">
        <v>155.56</v>
      </c>
      <c r="F23" s="126" t="s">
        <v>568</v>
      </c>
      <c r="G23" s="128"/>
      <c r="H23" s="126"/>
      <c r="I23" s="128"/>
      <c r="J23" s="129"/>
      <c r="K23" s="302">
        <v>49.7</v>
      </c>
      <c r="L23" s="198" t="s">
        <v>103</v>
      </c>
      <c r="M23" s="307"/>
      <c r="N23" s="198"/>
      <c r="O23" s="307"/>
      <c r="P23" s="306"/>
      <c r="Q23" s="302">
        <v>7.71</v>
      </c>
      <c r="R23" s="198" t="s">
        <v>103</v>
      </c>
      <c r="S23" s="307"/>
      <c r="T23" s="198"/>
      <c r="U23" s="307"/>
      <c r="V23" s="306"/>
      <c r="W23" s="302">
        <v>3.6333000000000002</v>
      </c>
      <c r="X23" s="198" t="s">
        <v>103</v>
      </c>
      <c r="Y23" s="307"/>
      <c r="Z23" s="198"/>
      <c r="AA23" s="307"/>
      <c r="AB23" s="306"/>
      <c r="AC23" s="302">
        <v>72.706699999999998</v>
      </c>
      <c r="AD23" s="198" t="s">
        <v>103</v>
      </c>
      <c r="AE23" s="307"/>
      <c r="AF23" s="198"/>
      <c r="AG23" s="307"/>
      <c r="AH23" s="198"/>
    </row>
    <row r="24" spans="1:34" ht="12.75" x14ac:dyDescent="0.35">
      <c r="A24" s="513" t="str">
        <f t="shared" si="0"/>
        <v xml:space="preserve">Dyna-Gro D52VC63 </v>
      </c>
      <c r="B24" s="528" t="str">
        <f t="shared" si="1"/>
        <v>RR</v>
      </c>
      <c r="C24" s="528" t="str">
        <f t="shared" si="2"/>
        <v>VT2P</v>
      </c>
      <c r="D24" s="511" t="s">
        <v>514</v>
      </c>
      <c r="E24" s="125">
        <v>152.56</v>
      </c>
      <c r="F24" s="572" t="s">
        <v>330</v>
      </c>
      <c r="G24" s="574"/>
      <c r="H24" s="572"/>
      <c r="I24" s="574"/>
      <c r="J24" s="129"/>
      <c r="K24" s="302">
        <v>52.566699999999997</v>
      </c>
      <c r="L24" s="613" t="s">
        <v>103</v>
      </c>
      <c r="M24" s="587"/>
      <c r="N24" s="613"/>
      <c r="O24" s="587"/>
      <c r="P24" s="306"/>
      <c r="Q24" s="302">
        <v>8.08</v>
      </c>
      <c r="R24" s="613" t="s">
        <v>103</v>
      </c>
      <c r="S24" s="587"/>
      <c r="T24" s="613"/>
      <c r="U24" s="587"/>
      <c r="V24" s="306"/>
      <c r="W24" s="302">
        <v>3.6366999999999998</v>
      </c>
      <c r="X24" s="613" t="s">
        <v>103</v>
      </c>
      <c r="Y24" s="587"/>
      <c r="Z24" s="613"/>
      <c r="AA24" s="587"/>
      <c r="AB24" s="306"/>
      <c r="AC24" s="302">
        <v>72.760000000000005</v>
      </c>
      <c r="AD24" s="613" t="s">
        <v>103</v>
      </c>
      <c r="AE24" s="587"/>
      <c r="AF24" s="613"/>
      <c r="AG24" s="587"/>
      <c r="AH24" s="613"/>
    </row>
    <row r="25" spans="1:34" ht="12.75" x14ac:dyDescent="0.35">
      <c r="A25" s="47" t="str">
        <f t="shared" si="0"/>
        <v xml:space="preserve">Warren Seed DS 5095 </v>
      </c>
      <c r="B25" s="529" t="str">
        <f t="shared" si="1"/>
        <v>RR, LL </v>
      </c>
      <c r="C25" s="529" t="str">
        <f t="shared" si="2"/>
        <v>HX1,YGCB</v>
      </c>
      <c r="D25" s="280" t="s">
        <v>524</v>
      </c>
      <c r="E25" s="281">
        <v>152.30000000000001</v>
      </c>
      <c r="F25" s="282" t="s">
        <v>14</v>
      </c>
      <c r="G25" s="283"/>
      <c r="H25" s="282"/>
      <c r="I25" s="283"/>
      <c r="J25" s="284"/>
      <c r="K25" s="298">
        <v>53.1</v>
      </c>
      <c r="L25" s="311" t="s">
        <v>103</v>
      </c>
      <c r="M25" s="301"/>
      <c r="N25" s="311"/>
      <c r="O25" s="301"/>
      <c r="P25" s="312"/>
      <c r="Q25" s="298">
        <v>7.7032999999999996</v>
      </c>
      <c r="R25" s="311" t="s">
        <v>103</v>
      </c>
      <c r="S25" s="301"/>
      <c r="T25" s="311"/>
      <c r="U25" s="301"/>
      <c r="V25" s="312"/>
      <c r="W25" s="298">
        <v>3.65</v>
      </c>
      <c r="X25" s="311" t="s">
        <v>103</v>
      </c>
      <c r="Y25" s="301"/>
      <c r="Z25" s="311"/>
      <c r="AA25" s="301"/>
      <c r="AB25" s="312"/>
      <c r="AC25" s="298">
        <v>73.3</v>
      </c>
      <c r="AD25" s="311" t="s">
        <v>103</v>
      </c>
      <c r="AE25" s="301"/>
      <c r="AF25" s="311"/>
      <c r="AG25" s="301"/>
      <c r="AH25" s="311"/>
    </row>
    <row r="26" spans="1:34" ht="12.75" customHeight="1" x14ac:dyDescent="0.4">
      <c r="A26" s="67" t="s">
        <v>16</v>
      </c>
      <c r="B26" s="67"/>
      <c r="C26" s="67"/>
      <c r="D26" s="66"/>
      <c r="E26" s="154">
        <v>163.07</v>
      </c>
      <c r="F26" s="138"/>
      <c r="G26" s="163">
        <v>192.12</v>
      </c>
      <c r="H26" s="138"/>
      <c r="I26" s="163">
        <v>203.98</v>
      </c>
      <c r="J26" s="184"/>
      <c r="K26" s="167">
        <v>53.158700000000003</v>
      </c>
      <c r="L26" s="138"/>
      <c r="M26" s="174">
        <v>54.693199999999997</v>
      </c>
      <c r="N26" s="138"/>
      <c r="O26" s="174">
        <v>54.995399999999997</v>
      </c>
      <c r="P26" s="184"/>
      <c r="Q26" s="167">
        <v>7.9002999999999997</v>
      </c>
      <c r="R26" s="138"/>
      <c r="S26" s="174">
        <v>8.3609000000000009</v>
      </c>
      <c r="T26" s="138"/>
      <c r="U26" s="174">
        <v>8.4880999999999993</v>
      </c>
      <c r="V26" s="184"/>
      <c r="W26" s="167">
        <v>3.6034999999999999</v>
      </c>
      <c r="X26" s="138"/>
      <c r="Y26" s="174">
        <v>3.6478000000000002</v>
      </c>
      <c r="Z26" s="138"/>
      <c r="AA26" s="174">
        <v>3.9542999999999999</v>
      </c>
      <c r="AB26" s="184"/>
      <c r="AC26" s="167">
        <v>72.941299999999998</v>
      </c>
      <c r="AD26" s="138"/>
      <c r="AE26" s="174">
        <v>72.921999999999997</v>
      </c>
      <c r="AF26" s="138"/>
      <c r="AG26" s="174">
        <v>73.006100000000004</v>
      </c>
      <c r="AH26" s="138"/>
    </row>
    <row r="27" spans="1:34" ht="12.75" customHeight="1" x14ac:dyDescent="0.4">
      <c r="A27" s="49" t="s">
        <v>90</v>
      </c>
      <c r="B27" s="49"/>
      <c r="C27" s="49"/>
      <c r="D27" s="52"/>
      <c r="E27" s="155">
        <v>17.117799999999999</v>
      </c>
      <c r="F27" s="139"/>
      <c r="G27" s="164">
        <v>32.7455</v>
      </c>
      <c r="H27" s="139"/>
      <c r="I27" s="164">
        <v>21.711300000000001</v>
      </c>
      <c r="J27" s="185"/>
      <c r="K27" s="168">
        <v>1.8239000000000001</v>
      </c>
      <c r="L27" s="146"/>
      <c r="M27" s="175">
        <v>1.8492999999999999</v>
      </c>
      <c r="N27" s="146"/>
      <c r="O27" s="175">
        <v>1.4927999999999999</v>
      </c>
      <c r="P27" s="200"/>
      <c r="Q27" s="168">
        <v>0.1618</v>
      </c>
      <c r="R27" s="146"/>
      <c r="S27" s="175">
        <v>0.50649999999999995</v>
      </c>
      <c r="T27" s="146"/>
      <c r="U27" s="175">
        <v>0.31290000000000001</v>
      </c>
      <c r="V27" s="200"/>
      <c r="W27" s="168">
        <v>6.1580000000000003E-2</v>
      </c>
      <c r="X27" s="146"/>
      <c r="Y27" s="175">
        <v>5.4809999999999998E-2</v>
      </c>
      <c r="Z27" s="146"/>
      <c r="AA27" s="175">
        <v>0.31540000000000001</v>
      </c>
      <c r="AB27" s="200"/>
      <c r="AC27" s="168">
        <v>0.38400000000000001</v>
      </c>
      <c r="AD27" s="146"/>
      <c r="AE27" s="175">
        <v>0.26590000000000003</v>
      </c>
      <c r="AF27" s="146"/>
      <c r="AG27" s="175">
        <v>0.23039999999999999</v>
      </c>
      <c r="AH27" s="146"/>
    </row>
    <row r="28" spans="1:34" ht="12.75" customHeight="1" x14ac:dyDescent="0.5">
      <c r="A28" s="50" t="s">
        <v>56</v>
      </c>
      <c r="B28" s="535"/>
      <c r="C28" s="535"/>
      <c r="D28" s="28"/>
      <c r="E28" s="156">
        <v>14</v>
      </c>
      <c r="F28" s="140"/>
      <c r="G28" s="165">
        <v>9.0399999999999991</v>
      </c>
      <c r="H28" s="140"/>
      <c r="I28" s="165">
        <v>7.24</v>
      </c>
      <c r="J28" s="186"/>
      <c r="K28" s="169" t="s">
        <v>571</v>
      </c>
      <c r="L28" s="147"/>
      <c r="M28" s="165" t="s">
        <v>571</v>
      </c>
      <c r="N28" s="140"/>
      <c r="O28" s="165" t="s">
        <v>571</v>
      </c>
      <c r="P28" s="186"/>
      <c r="Q28" s="169" t="s">
        <v>571</v>
      </c>
      <c r="R28" s="140"/>
      <c r="S28" s="176" t="s">
        <v>571</v>
      </c>
      <c r="T28" s="147"/>
      <c r="U28" s="176">
        <v>0.41</v>
      </c>
      <c r="V28" s="204"/>
      <c r="W28" s="169" t="s">
        <v>571</v>
      </c>
      <c r="X28" s="147"/>
      <c r="Y28" s="176">
        <v>0.11</v>
      </c>
      <c r="Z28" s="147"/>
      <c r="AA28" s="176" t="s">
        <v>571</v>
      </c>
      <c r="AB28" s="204"/>
      <c r="AC28" s="169" t="s">
        <v>571</v>
      </c>
      <c r="AD28" s="147"/>
      <c r="AE28" s="176" t="s">
        <v>571</v>
      </c>
      <c r="AF28" s="147"/>
      <c r="AG28" s="176" t="s">
        <v>571</v>
      </c>
      <c r="AH28" s="147"/>
    </row>
    <row r="29" spans="1:34" ht="12.75" customHeight="1" x14ac:dyDescent="0.4">
      <c r="A29" s="50" t="s">
        <v>91</v>
      </c>
      <c r="B29" s="535"/>
      <c r="C29" s="535"/>
      <c r="D29" s="28"/>
      <c r="E29" s="156">
        <v>16.080970966999999</v>
      </c>
      <c r="F29" s="140"/>
      <c r="G29" s="165">
        <v>11.727653649000001</v>
      </c>
      <c r="H29" s="140"/>
      <c r="I29" s="165">
        <v>10.099177995</v>
      </c>
      <c r="J29" s="186"/>
      <c r="K29" s="169">
        <v>5.7182907932999996</v>
      </c>
      <c r="L29" s="147"/>
      <c r="M29" s="176">
        <v>5.1755916759999998</v>
      </c>
      <c r="N29" s="147"/>
      <c r="O29" s="176">
        <v>4.7319732208999996</v>
      </c>
      <c r="P29" s="186"/>
      <c r="Q29" s="169">
        <v>3.5470662944</v>
      </c>
      <c r="R29" s="147"/>
      <c r="S29" s="176">
        <v>3.7354805900999999</v>
      </c>
      <c r="T29" s="147"/>
      <c r="U29" s="176">
        <v>5.0432947108999997</v>
      </c>
      <c r="V29" s="186"/>
      <c r="W29" s="169">
        <v>2.9600916219000002</v>
      </c>
      <c r="X29" s="147"/>
      <c r="Y29" s="176">
        <v>2.5520379928999999</v>
      </c>
      <c r="Z29" s="147"/>
      <c r="AA29" s="176">
        <v>4.8909043415999998</v>
      </c>
      <c r="AB29" s="186"/>
      <c r="AC29" s="169">
        <v>0.91188747650000002</v>
      </c>
      <c r="AD29" s="147"/>
      <c r="AE29" s="176">
        <v>0.88940821459999997</v>
      </c>
      <c r="AF29" s="147"/>
      <c r="AG29" s="176">
        <v>0.9324344967</v>
      </c>
      <c r="AH29" s="140"/>
    </row>
    <row r="30" spans="1:34" ht="12.75" customHeight="1" x14ac:dyDescent="0.4">
      <c r="A30" s="50" t="s">
        <v>251</v>
      </c>
      <c r="B30" s="535"/>
      <c r="C30" s="535"/>
      <c r="D30" s="28"/>
      <c r="E30" s="156">
        <v>9</v>
      </c>
      <c r="F30" s="140"/>
      <c r="G30" s="165">
        <v>8</v>
      </c>
      <c r="H30" s="140"/>
      <c r="I30" s="165">
        <v>8</v>
      </c>
      <c r="J30" s="186"/>
      <c r="K30" s="156">
        <v>1</v>
      </c>
      <c r="L30" s="140"/>
      <c r="M30" s="165">
        <v>1</v>
      </c>
      <c r="N30" s="140"/>
      <c r="O30" s="165">
        <v>1</v>
      </c>
      <c r="P30" s="186"/>
      <c r="Q30" s="156">
        <v>1</v>
      </c>
      <c r="R30" s="140"/>
      <c r="S30" s="165">
        <v>1</v>
      </c>
      <c r="T30" s="140"/>
      <c r="U30" s="165">
        <v>1</v>
      </c>
      <c r="V30" s="186"/>
      <c r="W30" s="156">
        <v>1</v>
      </c>
      <c r="X30" s="140"/>
      <c r="Y30" s="165">
        <v>1</v>
      </c>
      <c r="Z30" s="140"/>
      <c r="AA30" s="165">
        <v>1</v>
      </c>
      <c r="AB30" s="186"/>
      <c r="AC30" s="156">
        <v>1</v>
      </c>
      <c r="AD30" s="140"/>
      <c r="AE30" s="165">
        <v>1</v>
      </c>
      <c r="AF30" s="140"/>
      <c r="AG30" s="165">
        <v>1</v>
      </c>
      <c r="AH30" s="186"/>
    </row>
    <row r="31" spans="1:34" ht="13.5" thickBot="1" x14ac:dyDescent="0.45">
      <c r="A31" s="51" t="s">
        <v>250</v>
      </c>
      <c r="B31" s="536"/>
      <c r="C31" s="537"/>
      <c r="D31" s="216"/>
      <c r="E31" s="157">
        <f>E30*3*1</f>
        <v>27</v>
      </c>
      <c r="F31" s="141"/>
      <c r="G31" s="166">
        <f>G30*3*2</f>
        <v>48</v>
      </c>
      <c r="H31" s="141"/>
      <c r="I31" s="166">
        <f>I30*3*3</f>
        <v>72</v>
      </c>
      <c r="J31" s="191"/>
      <c r="K31" s="157">
        <f>K30*3*1</f>
        <v>3</v>
      </c>
      <c r="L31" s="141"/>
      <c r="M31" s="166">
        <f>M30*3*2</f>
        <v>6</v>
      </c>
      <c r="N31" s="141"/>
      <c r="O31" s="166">
        <f>O30*3*3</f>
        <v>9</v>
      </c>
      <c r="P31" s="191"/>
      <c r="Q31" s="157">
        <f>Q30*3*1</f>
        <v>3</v>
      </c>
      <c r="R31" s="141"/>
      <c r="S31" s="166">
        <f>S30*3*2</f>
        <v>6</v>
      </c>
      <c r="T31" s="141"/>
      <c r="U31" s="166">
        <f>U30*3*3</f>
        <v>9</v>
      </c>
      <c r="V31" s="191"/>
      <c r="W31" s="157">
        <f>W30*3*1</f>
        <v>3</v>
      </c>
      <c r="X31" s="141"/>
      <c r="Y31" s="166">
        <f>Y30*3*2</f>
        <v>6</v>
      </c>
      <c r="Z31" s="141"/>
      <c r="AA31" s="166">
        <f>AA30*3*3</f>
        <v>9</v>
      </c>
      <c r="AB31" s="191"/>
      <c r="AC31" s="157">
        <f>AC30*3*1</f>
        <v>3</v>
      </c>
      <c r="AD31" s="141"/>
      <c r="AE31" s="166">
        <f>AE30*3*2</f>
        <v>6</v>
      </c>
      <c r="AF31" s="141"/>
      <c r="AG31" s="166">
        <f>AG30*3*3</f>
        <v>9</v>
      </c>
      <c r="AH31" s="191"/>
    </row>
    <row r="32" spans="1:34" s="1" customFormat="1" x14ac:dyDescent="0.4">
      <c r="A32" s="6"/>
      <c r="B32" s="7"/>
      <c r="C32" s="7"/>
      <c r="D32" s="6"/>
      <c r="E32" s="158"/>
      <c r="F32" s="134"/>
      <c r="G32" s="158"/>
      <c r="H32" s="134"/>
      <c r="I32" s="158"/>
      <c r="J32" s="134"/>
      <c r="K32" s="171"/>
      <c r="L32" s="65"/>
      <c r="M32" s="171"/>
      <c r="N32" s="65"/>
      <c r="O32" s="171"/>
      <c r="P32" s="65"/>
      <c r="Q32" s="171"/>
      <c r="R32" s="65"/>
      <c r="S32" s="171"/>
      <c r="T32" s="65"/>
      <c r="U32" s="171"/>
      <c r="V32" s="65"/>
      <c r="W32" s="171"/>
      <c r="X32" s="65"/>
      <c r="Y32" s="171"/>
      <c r="Z32" s="65"/>
      <c r="AA32" s="171"/>
      <c r="AB32" s="65"/>
      <c r="AC32" s="171"/>
      <c r="AD32" s="65"/>
      <c r="AE32" s="171"/>
      <c r="AF32" s="65"/>
      <c r="AG32" s="171"/>
      <c r="AH32" s="65"/>
    </row>
    <row r="33" spans="1:34" s="1" customFormat="1" x14ac:dyDescent="0.4">
      <c r="A33" s="9"/>
      <c r="B33" s="7"/>
      <c r="C33" s="7"/>
      <c r="D33" s="6"/>
      <c r="E33" s="61"/>
      <c r="F33" s="64"/>
      <c r="G33" s="61"/>
      <c r="H33" s="64"/>
      <c r="I33" s="61"/>
      <c r="J33" s="64"/>
      <c r="K33" s="171"/>
      <c r="L33" s="65"/>
      <c r="M33" s="171"/>
      <c r="N33" s="65"/>
      <c r="O33" s="171"/>
      <c r="P33" s="65"/>
      <c r="Q33" s="171"/>
      <c r="R33" s="65"/>
      <c r="S33" s="171"/>
      <c r="T33" s="65"/>
      <c r="U33" s="171"/>
      <c r="V33" s="65"/>
      <c r="W33" s="171"/>
      <c r="X33" s="65"/>
      <c r="Y33" s="171"/>
      <c r="Z33" s="65"/>
      <c r="AA33" s="171"/>
      <c r="AB33" s="65"/>
      <c r="AC33" s="171"/>
      <c r="AD33" s="65"/>
      <c r="AE33" s="171"/>
      <c r="AF33" s="65"/>
      <c r="AG33" s="171"/>
      <c r="AH33" s="65"/>
    </row>
    <row r="34" spans="1:34" s="1" customFormat="1" x14ac:dyDescent="0.4">
      <c r="A34" s="9"/>
      <c r="B34" s="7"/>
      <c r="C34" s="7"/>
      <c r="D34" s="6"/>
      <c r="E34" s="61"/>
      <c r="F34" s="64"/>
      <c r="G34" s="61"/>
      <c r="H34" s="64"/>
      <c r="I34" s="61"/>
      <c r="J34" s="64"/>
      <c r="K34" s="171"/>
      <c r="L34" s="65"/>
      <c r="M34" s="171"/>
      <c r="N34" s="65"/>
      <c r="O34" s="171"/>
      <c r="P34" s="65"/>
      <c r="Q34" s="171"/>
      <c r="R34" s="65"/>
      <c r="S34" s="171"/>
      <c r="T34" s="65"/>
      <c r="U34" s="171"/>
      <c r="V34" s="65"/>
      <c r="W34" s="171"/>
      <c r="X34" s="65"/>
      <c r="Y34" s="171"/>
      <c r="Z34" s="65"/>
      <c r="AA34" s="171"/>
      <c r="AB34" s="65"/>
      <c r="AC34" s="171"/>
      <c r="AD34" s="65"/>
      <c r="AE34" s="171"/>
      <c r="AF34" s="65"/>
      <c r="AG34" s="171"/>
      <c r="AH34" s="65"/>
    </row>
    <row r="35" spans="1:34" s="1" customFormat="1" x14ac:dyDescent="0.4">
      <c r="A35" s="9"/>
      <c r="B35" s="7"/>
      <c r="C35" s="7"/>
      <c r="D35" s="6"/>
      <c r="E35" s="61"/>
      <c r="F35" s="64"/>
      <c r="G35" s="61"/>
      <c r="H35" s="64"/>
      <c r="I35" s="61"/>
      <c r="J35" s="64"/>
      <c r="K35" s="171"/>
      <c r="L35" s="65"/>
      <c r="M35" s="171"/>
      <c r="N35" s="65"/>
      <c r="O35" s="171"/>
      <c r="P35" s="65"/>
      <c r="Q35" s="171"/>
      <c r="R35" s="65"/>
      <c r="S35" s="171"/>
      <c r="T35" s="65"/>
      <c r="U35" s="171"/>
      <c r="V35" s="65"/>
      <c r="W35" s="171"/>
      <c r="X35" s="65"/>
      <c r="Y35" s="171"/>
      <c r="Z35" s="65"/>
      <c r="AA35" s="171"/>
      <c r="AB35" s="65"/>
      <c r="AC35" s="171"/>
      <c r="AD35" s="65"/>
      <c r="AE35" s="171"/>
      <c r="AF35" s="65"/>
      <c r="AG35" s="171"/>
      <c r="AH35" s="65"/>
    </row>
    <row r="36" spans="1:34" s="1" customFormat="1" x14ac:dyDescent="0.4">
      <c r="A36" s="9"/>
      <c r="B36" s="7"/>
      <c r="C36" s="7"/>
      <c r="D36" s="6"/>
      <c r="E36" s="61"/>
      <c r="F36" s="64"/>
      <c r="G36" s="61"/>
      <c r="H36" s="64"/>
      <c r="I36" s="61"/>
      <c r="J36" s="64"/>
      <c r="K36" s="171"/>
      <c r="L36" s="65"/>
      <c r="M36" s="171"/>
      <c r="N36" s="65"/>
      <c r="O36" s="171"/>
      <c r="P36" s="65"/>
      <c r="Q36" s="171"/>
      <c r="R36" s="65"/>
      <c r="S36" s="171"/>
      <c r="T36" s="65"/>
      <c r="U36" s="171"/>
      <c r="V36" s="65"/>
      <c r="W36" s="171"/>
      <c r="X36" s="65"/>
      <c r="Y36" s="171"/>
      <c r="Z36" s="65"/>
      <c r="AA36" s="171"/>
      <c r="AB36" s="65"/>
      <c r="AC36" s="171"/>
      <c r="AD36" s="65"/>
      <c r="AE36" s="171"/>
      <c r="AF36" s="65"/>
      <c r="AG36" s="171"/>
      <c r="AH36" s="65"/>
    </row>
    <row r="37" spans="1:34" s="1" customFormat="1" x14ac:dyDescent="0.4">
      <c r="A37" s="9"/>
      <c r="B37" s="7"/>
      <c r="C37" s="7"/>
      <c r="D37" s="6"/>
      <c r="E37" s="61"/>
      <c r="F37" s="64"/>
      <c r="G37" s="61"/>
      <c r="H37" s="64"/>
      <c r="I37" s="61"/>
      <c r="J37" s="64"/>
      <c r="K37" s="171"/>
      <c r="L37" s="65"/>
      <c r="M37" s="171"/>
      <c r="N37" s="65"/>
      <c r="O37" s="171"/>
      <c r="P37" s="65"/>
      <c r="Q37" s="171"/>
      <c r="R37" s="65"/>
      <c r="S37" s="171"/>
      <c r="T37" s="65"/>
      <c r="U37" s="171"/>
      <c r="V37" s="65"/>
      <c r="W37" s="171"/>
      <c r="X37" s="65"/>
      <c r="Y37" s="171"/>
      <c r="Z37" s="65"/>
      <c r="AA37" s="171"/>
      <c r="AB37" s="65"/>
      <c r="AC37" s="171"/>
      <c r="AD37" s="65"/>
      <c r="AE37" s="171"/>
      <c r="AF37" s="65"/>
      <c r="AG37" s="171"/>
      <c r="AH37" s="65"/>
    </row>
    <row r="38" spans="1:34" s="1" customFormat="1" x14ac:dyDescent="0.4">
      <c r="A38" s="9"/>
      <c r="B38" s="7"/>
      <c r="C38" s="7"/>
      <c r="D38" s="6"/>
      <c r="E38" s="61"/>
      <c r="F38" s="64"/>
      <c r="G38" s="61"/>
      <c r="H38" s="64"/>
      <c r="I38" s="61"/>
      <c r="J38" s="64"/>
      <c r="K38" s="171"/>
      <c r="L38" s="65"/>
      <c r="M38" s="171"/>
      <c r="N38" s="65"/>
      <c r="O38" s="171"/>
      <c r="P38" s="65"/>
      <c r="Q38" s="171"/>
      <c r="R38" s="65"/>
      <c r="S38" s="171"/>
      <c r="T38" s="65"/>
      <c r="U38" s="171"/>
      <c r="V38" s="65"/>
      <c r="W38" s="171"/>
      <c r="X38" s="65"/>
      <c r="Y38" s="171"/>
      <c r="Z38" s="65"/>
      <c r="AA38" s="171"/>
      <c r="AB38" s="65"/>
      <c r="AC38" s="171"/>
      <c r="AD38" s="65"/>
      <c r="AE38" s="171"/>
      <c r="AF38" s="65"/>
      <c r="AG38" s="171"/>
      <c r="AH38" s="65"/>
    </row>
    <row r="39" spans="1:34" s="1" customFormat="1" x14ac:dyDescent="0.4">
      <c r="A39" s="9"/>
      <c r="B39" s="7"/>
      <c r="C39" s="7"/>
      <c r="D39" s="6"/>
      <c r="E39" s="61"/>
      <c r="F39" s="64"/>
      <c r="G39" s="61"/>
      <c r="H39" s="64"/>
      <c r="I39" s="61"/>
      <c r="J39" s="64"/>
      <c r="K39" s="171"/>
      <c r="L39" s="65"/>
      <c r="M39" s="171"/>
      <c r="N39" s="65"/>
      <c r="O39" s="171"/>
      <c r="P39" s="65"/>
      <c r="Q39" s="171"/>
      <c r="R39" s="65"/>
      <c r="S39" s="171"/>
      <c r="T39" s="65"/>
      <c r="U39" s="171"/>
      <c r="V39" s="65"/>
      <c r="W39" s="171"/>
      <c r="X39" s="65"/>
      <c r="Y39" s="171"/>
      <c r="Z39" s="65"/>
      <c r="AA39" s="171"/>
      <c r="AB39" s="65"/>
      <c r="AC39" s="171"/>
      <c r="AD39" s="65"/>
      <c r="AE39" s="171"/>
      <c r="AF39" s="65"/>
      <c r="AG39" s="171"/>
      <c r="AH39" s="65"/>
    </row>
    <row r="40" spans="1:34" s="1" customFormat="1" x14ac:dyDescent="0.4">
      <c r="A40" s="8"/>
      <c r="B40" s="7"/>
      <c r="C40" s="7"/>
      <c r="D40" s="6"/>
      <c r="E40" s="159"/>
      <c r="F40" s="135"/>
      <c r="G40" s="159"/>
      <c r="H40" s="135"/>
      <c r="I40" s="159"/>
      <c r="J40" s="135"/>
      <c r="K40" s="171"/>
      <c r="L40" s="65"/>
      <c r="M40" s="171"/>
      <c r="N40" s="65"/>
      <c r="O40" s="171"/>
      <c r="P40" s="65"/>
      <c r="Q40" s="171"/>
      <c r="R40" s="65"/>
      <c r="S40" s="171"/>
      <c r="T40" s="65"/>
      <c r="U40" s="171"/>
      <c r="V40" s="65"/>
      <c r="W40" s="171"/>
      <c r="X40" s="65"/>
      <c r="Y40" s="171"/>
      <c r="Z40" s="65"/>
      <c r="AA40" s="171"/>
      <c r="AB40" s="65"/>
      <c r="AC40" s="171"/>
      <c r="AD40" s="65"/>
      <c r="AE40" s="171"/>
      <c r="AF40" s="65"/>
      <c r="AG40" s="171"/>
      <c r="AH40" s="65"/>
    </row>
    <row r="41" spans="1:34" x14ac:dyDescent="0.4">
      <c r="A41" s="9"/>
      <c r="B41" s="7"/>
      <c r="C41" s="7"/>
      <c r="D41" s="6"/>
      <c r="E41" s="61"/>
      <c r="F41" s="64"/>
      <c r="G41" s="61"/>
      <c r="H41" s="64"/>
      <c r="I41" s="61"/>
      <c r="J41" s="64"/>
    </row>
    <row r="42" spans="1:34" ht="14.25" x14ac:dyDescent="0.35">
      <c r="A42" s="4"/>
      <c r="B42" s="7"/>
      <c r="C42" s="7"/>
      <c r="D42" s="6"/>
      <c r="E42" s="160"/>
      <c r="F42" s="136"/>
      <c r="G42" s="160"/>
      <c r="H42" s="136"/>
      <c r="I42" s="160"/>
      <c r="J42" s="136"/>
    </row>
    <row r="43" spans="1:34" ht="12.75" x14ac:dyDescent="0.35">
      <c r="B43" s="71"/>
      <c r="C43" s="71"/>
      <c r="D43" s="19"/>
    </row>
  </sheetData>
  <sortState xmlns:xlrd2="http://schemas.microsoft.com/office/spreadsheetml/2017/richdata2" ref="A5:AH25">
    <sortCondition descending="1" ref="E5:E25"/>
  </sortState>
  <mergeCells count="21">
    <mergeCell ref="E3:F3"/>
    <mergeCell ref="G3:H3"/>
    <mergeCell ref="I3:J3"/>
    <mergeCell ref="E2:J2"/>
    <mergeCell ref="A1:AH1"/>
    <mergeCell ref="K2:P2"/>
    <mergeCell ref="Q2:V2"/>
    <mergeCell ref="W2:AB2"/>
    <mergeCell ref="AC2:AH2"/>
    <mergeCell ref="K3:L3"/>
    <mergeCell ref="M3:N3"/>
    <mergeCell ref="O3:P3"/>
    <mergeCell ref="AC3:AD3"/>
    <mergeCell ref="AE3:AF3"/>
    <mergeCell ref="AG3:AH3"/>
    <mergeCell ref="Q3:R3"/>
    <mergeCell ref="S3:T3"/>
    <mergeCell ref="U3:V3"/>
    <mergeCell ref="W3:X3"/>
    <mergeCell ref="Y3:Z3"/>
    <mergeCell ref="AA3:AB3"/>
  </mergeCells>
  <conditionalFormatting sqref="F5:F7">
    <cfRule type="containsText" priority="79" stopIfTrue="1" operator="containsText" text="AA">
      <formula>NOT(ISERROR(SEARCH("AA",F5)))</formula>
    </cfRule>
    <cfRule type="containsText" dxfId="1269" priority="80" stopIfTrue="1" operator="containsText" text="A">
      <formula>NOT(ISERROR(SEARCH("A",F5)))</formula>
    </cfRule>
  </conditionalFormatting>
  <conditionalFormatting sqref="H5:H7">
    <cfRule type="containsText" priority="77" stopIfTrue="1" operator="containsText" text="AA">
      <formula>NOT(ISERROR(SEARCH("AA",H5)))</formula>
    </cfRule>
    <cfRule type="containsText" dxfId="1268" priority="78" stopIfTrue="1" operator="containsText" text="A">
      <formula>NOT(ISERROR(SEARCH("A",H5)))</formula>
    </cfRule>
  </conditionalFormatting>
  <conditionalFormatting sqref="R5:R7">
    <cfRule type="containsText" priority="49" stopIfTrue="1" operator="containsText" text="AA">
      <formula>NOT(ISERROR(SEARCH("AA",R5)))</formula>
    </cfRule>
    <cfRule type="containsText" dxfId="1267" priority="50" stopIfTrue="1" operator="containsText" text="A">
      <formula>NOT(ISERROR(SEARCH("A",R5)))</formula>
    </cfRule>
  </conditionalFormatting>
  <conditionalFormatting sqref="T5:T7">
    <cfRule type="containsText" priority="47" stopIfTrue="1" operator="containsText" text="AA">
      <formula>NOT(ISERROR(SEARCH("AA",T5)))</formula>
    </cfRule>
    <cfRule type="containsText" dxfId="1266" priority="48" stopIfTrue="1" operator="containsText" text="A">
      <formula>NOT(ISERROR(SEARCH("A",T5)))</formula>
    </cfRule>
  </conditionalFormatting>
  <conditionalFormatting sqref="V5:V7">
    <cfRule type="containsText" priority="45" stopIfTrue="1" operator="containsText" text="AA">
      <formula>NOT(ISERROR(SEARCH("AA",V5)))</formula>
    </cfRule>
    <cfRule type="containsText" dxfId="1265" priority="46" stopIfTrue="1" operator="containsText" text="A">
      <formula>NOT(ISERROR(SEARCH("A",V5)))</formula>
    </cfRule>
  </conditionalFormatting>
  <conditionalFormatting sqref="L8:L25">
    <cfRule type="containsText" priority="58" stopIfTrue="1" operator="containsText" text="AA">
      <formula>NOT(ISERROR(SEARCH("AA",L8)))</formula>
    </cfRule>
    <cfRule type="containsText" dxfId="1264" priority="59" stopIfTrue="1" operator="containsText" text="A">
      <formula>NOT(ISERROR(SEARCH("A",L8)))</formula>
    </cfRule>
  </conditionalFormatting>
  <conditionalFormatting sqref="N8:N25">
    <cfRule type="containsText" priority="56" stopIfTrue="1" operator="containsText" text="AA">
      <formula>NOT(ISERROR(SEARCH("AA",N8)))</formula>
    </cfRule>
    <cfRule type="containsText" dxfId="1263" priority="57" stopIfTrue="1" operator="containsText" text="A">
      <formula>NOT(ISERROR(SEARCH("A",N8)))</formula>
    </cfRule>
  </conditionalFormatting>
  <conditionalFormatting sqref="P8:P25">
    <cfRule type="containsText" priority="51" stopIfTrue="1" operator="containsText" text="AA">
      <formula>NOT(ISERROR(SEARCH("AA",P8)))</formula>
    </cfRule>
    <cfRule type="containsText" dxfId="1262" priority="55" stopIfTrue="1" operator="containsText" text="A">
      <formula>NOT(ISERROR(SEARCH("A",P8)))</formula>
    </cfRule>
  </conditionalFormatting>
  <conditionalFormatting sqref="J5:J7">
    <cfRule type="containsText" priority="75" stopIfTrue="1" operator="containsText" text="AA">
      <formula>NOT(ISERROR(SEARCH("AA",J5)))</formula>
    </cfRule>
    <cfRule type="containsText" dxfId="1261" priority="76" stopIfTrue="1" operator="containsText" text="A">
      <formula>NOT(ISERROR(SEARCH("A",J5)))</formula>
    </cfRule>
  </conditionalFormatting>
  <conditionalFormatting sqref="F8:F25">
    <cfRule type="containsText" priority="73" stopIfTrue="1" operator="containsText" text="AA">
      <formula>NOT(ISERROR(SEARCH("AA",F8)))</formula>
    </cfRule>
    <cfRule type="containsText" dxfId="1260" priority="74" stopIfTrue="1" operator="containsText" text="A">
      <formula>NOT(ISERROR(SEARCH("A",F8)))</formula>
    </cfRule>
  </conditionalFormatting>
  <conditionalFormatting sqref="H8:H25">
    <cfRule type="containsText" priority="71" stopIfTrue="1" operator="containsText" text="AA">
      <formula>NOT(ISERROR(SEARCH("AA",H8)))</formula>
    </cfRule>
    <cfRule type="containsText" dxfId="1259" priority="72" stopIfTrue="1" operator="containsText" text="A">
      <formula>NOT(ISERROR(SEARCH("A",H8)))</formula>
    </cfRule>
  </conditionalFormatting>
  <conditionalFormatting sqref="J8:J25">
    <cfRule type="containsText" priority="66" stopIfTrue="1" operator="containsText" text="AA">
      <formula>NOT(ISERROR(SEARCH("AA",J8)))</formula>
    </cfRule>
    <cfRule type="containsText" dxfId="1258" priority="70" stopIfTrue="1" operator="containsText" text="A">
      <formula>NOT(ISERROR(SEARCH("A",J8)))</formula>
    </cfRule>
  </conditionalFormatting>
  <conditionalFormatting sqref="L5:L7">
    <cfRule type="containsText" priority="64" stopIfTrue="1" operator="containsText" text="AA">
      <formula>NOT(ISERROR(SEARCH("AA",L5)))</formula>
    </cfRule>
    <cfRule type="containsText" dxfId="1257" priority="65" stopIfTrue="1" operator="containsText" text="A">
      <formula>NOT(ISERROR(SEARCH("A",L5)))</formula>
    </cfRule>
  </conditionalFormatting>
  <conditionalFormatting sqref="N5:N7">
    <cfRule type="containsText" priority="62" stopIfTrue="1" operator="containsText" text="AA">
      <formula>NOT(ISERROR(SEARCH("AA",N5)))</formula>
    </cfRule>
    <cfRule type="containsText" dxfId="1256" priority="63" stopIfTrue="1" operator="containsText" text="A">
      <formula>NOT(ISERROR(SEARCH("A",N5)))</formula>
    </cfRule>
  </conditionalFormatting>
  <conditionalFormatting sqref="P5:P7">
    <cfRule type="containsText" priority="60" stopIfTrue="1" operator="containsText" text="AA">
      <formula>NOT(ISERROR(SEARCH("AA",P5)))</formula>
    </cfRule>
    <cfRule type="containsText" dxfId="1255" priority="61" stopIfTrue="1" operator="containsText" text="A">
      <formula>NOT(ISERROR(SEARCH("A",P5)))</formula>
    </cfRule>
  </conditionalFormatting>
  <conditionalFormatting sqref="R8:R25">
    <cfRule type="containsText" priority="43" stopIfTrue="1" operator="containsText" text="AA">
      <formula>NOT(ISERROR(SEARCH("AA",R8)))</formula>
    </cfRule>
    <cfRule type="containsText" dxfId="1254" priority="44" stopIfTrue="1" operator="containsText" text="A">
      <formula>NOT(ISERROR(SEARCH("A",R8)))</formula>
    </cfRule>
  </conditionalFormatting>
  <conditionalFormatting sqref="T8:T25">
    <cfRule type="containsText" priority="41" stopIfTrue="1" operator="containsText" text="AA">
      <formula>NOT(ISERROR(SEARCH("AA",T8)))</formula>
    </cfRule>
    <cfRule type="containsText" dxfId="1253" priority="42" stopIfTrue="1" operator="containsText" text="A">
      <formula>NOT(ISERROR(SEARCH("A",T8)))</formula>
    </cfRule>
  </conditionalFormatting>
  <conditionalFormatting sqref="V8:V25">
    <cfRule type="containsText" priority="36" stopIfTrue="1" operator="containsText" text="AA">
      <formula>NOT(ISERROR(SEARCH("AA",V8)))</formula>
    </cfRule>
    <cfRule type="containsText" dxfId="1252" priority="40" operator="containsText" text="A">
      <formula>NOT(ISERROR(SEARCH("A",V8)))</formula>
    </cfRule>
  </conditionalFormatting>
  <conditionalFormatting sqref="X5:X7">
    <cfRule type="containsText" priority="34" stopIfTrue="1" operator="containsText" text="AA">
      <formula>NOT(ISERROR(SEARCH("AA",X5)))</formula>
    </cfRule>
    <cfRule type="containsText" dxfId="1251" priority="35" operator="containsText" text="A">
      <formula>NOT(ISERROR(SEARCH("A",X5)))</formula>
    </cfRule>
  </conditionalFormatting>
  <conditionalFormatting sqref="Z5:Z7">
    <cfRule type="containsText" priority="32" stopIfTrue="1" operator="containsText" text="AA">
      <formula>NOT(ISERROR(SEARCH("AA",Z5)))</formula>
    </cfRule>
    <cfRule type="containsText" dxfId="1250" priority="33" operator="containsText" text="A">
      <formula>NOT(ISERROR(SEARCH("A",Z5)))</formula>
    </cfRule>
  </conditionalFormatting>
  <conditionalFormatting sqref="AB5:AB7">
    <cfRule type="containsText" priority="30" stopIfTrue="1" operator="containsText" text="AA">
      <formula>NOT(ISERROR(SEARCH("AA",AB5)))</formula>
    </cfRule>
    <cfRule type="containsText" dxfId="1249" priority="31" operator="containsText" text="A">
      <formula>NOT(ISERROR(SEARCH("A",AB5)))</formula>
    </cfRule>
  </conditionalFormatting>
  <conditionalFormatting sqref="X8:X25">
    <cfRule type="containsText" priority="28" stopIfTrue="1" operator="containsText" text="AA">
      <formula>NOT(ISERROR(SEARCH("AA",X8)))</formula>
    </cfRule>
    <cfRule type="containsText" dxfId="1248" priority="29" stopIfTrue="1" operator="containsText" text="A">
      <formula>NOT(ISERROR(SEARCH("A",X8)))</formula>
    </cfRule>
  </conditionalFormatting>
  <conditionalFormatting sqref="Z8:Z25">
    <cfRule type="containsText" priority="26" stopIfTrue="1" operator="containsText" text="AA">
      <formula>NOT(ISERROR(SEARCH("AA",Z8)))</formula>
    </cfRule>
    <cfRule type="containsText" dxfId="1247" priority="27" stopIfTrue="1" operator="containsText" text="A">
      <formula>NOT(ISERROR(SEARCH("A",Z8)))</formula>
    </cfRule>
  </conditionalFormatting>
  <conditionalFormatting sqref="AB8:AB25">
    <cfRule type="containsText" priority="21" stopIfTrue="1" operator="containsText" text="AA">
      <formula>NOT(ISERROR(SEARCH("AA",AB8)))</formula>
    </cfRule>
    <cfRule type="containsText" dxfId="1246" priority="25" stopIfTrue="1" operator="containsText" text="A">
      <formula>NOT(ISERROR(SEARCH("A",AB8)))</formula>
    </cfRule>
  </conditionalFormatting>
  <conditionalFormatting sqref="AD5:AD7">
    <cfRule type="containsText" priority="19" stopIfTrue="1" operator="containsText" text="AA">
      <formula>NOT(ISERROR(SEARCH("AA",AD5)))</formula>
    </cfRule>
    <cfRule type="containsText" dxfId="1245" priority="20" stopIfTrue="1" operator="containsText" text="A">
      <formula>NOT(ISERROR(SEARCH("A",AD5)))</formula>
    </cfRule>
  </conditionalFormatting>
  <conditionalFormatting sqref="AF5:AF7">
    <cfRule type="containsText" priority="17" stopIfTrue="1" operator="containsText" text="AA">
      <formula>NOT(ISERROR(SEARCH("AA",AF5)))</formula>
    </cfRule>
    <cfRule type="containsText" dxfId="1244" priority="18" stopIfTrue="1" operator="containsText" text="A">
      <formula>NOT(ISERROR(SEARCH("A",AF5)))</formula>
    </cfRule>
  </conditionalFormatting>
  <conditionalFormatting sqref="AH5:AH7">
    <cfRule type="containsText" priority="15" stopIfTrue="1" operator="containsText" text="AA">
      <formula>NOT(ISERROR(SEARCH("AA",AH5)))</formula>
    </cfRule>
    <cfRule type="containsText" dxfId="1243" priority="16" stopIfTrue="1" operator="containsText" text="A">
      <formula>NOT(ISERROR(SEARCH("A",AH5)))</formula>
    </cfRule>
  </conditionalFormatting>
  <conditionalFormatting sqref="AD8:AD25">
    <cfRule type="containsText" priority="13" stopIfTrue="1" operator="containsText" text="AA">
      <formula>NOT(ISERROR(SEARCH("AA",AD8)))</formula>
    </cfRule>
    <cfRule type="containsText" dxfId="1242" priority="14" stopIfTrue="1" operator="containsText" text="A">
      <formula>NOT(ISERROR(SEARCH("A",AD8)))</formula>
    </cfRule>
  </conditionalFormatting>
  <conditionalFormatting sqref="AF8:AF25">
    <cfRule type="containsText" priority="11" stopIfTrue="1" operator="containsText" text="AA">
      <formula>NOT(ISERROR(SEARCH("AA",AF8)))</formula>
    </cfRule>
    <cfRule type="containsText" dxfId="1241" priority="12" stopIfTrue="1" operator="containsText" text="A">
      <formula>NOT(ISERROR(SEARCH("A",AF8)))</formula>
    </cfRule>
  </conditionalFormatting>
  <conditionalFormatting sqref="AH8:AH25">
    <cfRule type="containsText" priority="6" stopIfTrue="1" operator="containsText" text="AA">
      <formula>NOT(ISERROR(SEARCH("AA",AH8)))</formula>
    </cfRule>
    <cfRule type="containsText" dxfId="1240" priority="10" stopIfTrue="1" operator="containsText" text="A">
      <formula>NOT(ISERROR(SEARCH("A",AH8)))</formula>
    </cfRule>
  </conditionalFormatting>
  <conditionalFormatting sqref="E5:AH25">
    <cfRule type="expression" dxfId="1239" priority="1083">
      <formula>MOD(ROW(),2)=0</formula>
    </cfRule>
  </conditionalFormatting>
  <conditionalFormatting sqref="E5:E25">
    <cfRule type="aboveAverage" dxfId="1238" priority="932" stopIfTrue="1"/>
  </conditionalFormatting>
  <conditionalFormatting sqref="G5:G25">
    <cfRule type="aboveAverage" dxfId="1237" priority="1069" stopIfTrue="1"/>
  </conditionalFormatting>
  <conditionalFormatting sqref="I5:I25">
    <cfRule type="aboveAverage" dxfId="1236" priority="1070" stopIfTrue="1"/>
  </conditionalFormatting>
  <conditionalFormatting sqref="K5:K25">
    <cfRule type="aboveAverage" dxfId="1235" priority="1071" stopIfTrue="1"/>
  </conditionalFormatting>
  <conditionalFormatting sqref="M5:M25">
    <cfRule type="aboveAverage" dxfId="1234" priority="1072" stopIfTrue="1"/>
  </conditionalFormatting>
  <conditionalFormatting sqref="O5:O25">
    <cfRule type="aboveAverage" dxfId="1233" priority="1073" stopIfTrue="1"/>
  </conditionalFormatting>
  <conditionalFormatting sqref="Q5:Q25">
    <cfRule type="aboveAverage" dxfId="1232" priority="1074" stopIfTrue="1"/>
  </conditionalFormatting>
  <conditionalFormatting sqref="S5:S25">
    <cfRule type="aboveAverage" dxfId="1231" priority="1075" stopIfTrue="1"/>
  </conditionalFormatting>
  <conditionalFormatting sqref="U5:U25">
    <cfRule type="aboveAverage" dxfId="1230" priority="1076" stopIfTrue="1"/>
  </conditionalFormatting>
  <conditionalFormatting sqref="W5:W25">
    <cfRule type="aboveAverage" dxfId="1229" priority="1077" stopIfTrue="1"/>
  </conditionalFormatting>
  <conditionalFormatting sqref="Y5:Y25">
    <cfRule type="aboveAverage" dxfId="1228" priority="1078" stopIfTrue="1"/>
  </conditionalFormatting>
  <conditionalFormatting sqref="AA5:AA25">
    <cfRule type="aboveAverage" dxfId="1227" priority="1079" stopIfTrue="1"/>
  </conditionalFormatting>
  <conditionalFormatting sqref="AC5:AC25">
    <cfRule type="aboveAverage" dxfId="1226" priority="1080" stopIfTrue="1"/>
  </conditionalFormatting>
  <conditionalFormatting sqref="AE5:AE25">
    <cfRule type="aboveAverage" dxfId="1225" priority="1081" stopIfTrue="1"/>
  </conditionalFormatting>
  <conditionalFormatting sqref="AG5:AG25">
    <cfRule type="aboveAverage" dxfId="1224" priority="1082" stopIfTrue="1"/>
  </conditionalFormatting>
  <conditionalFormatting sqref="D5:D25">
    <cfRule type="expression" dxfId="1223" priority="2">
      <formula>MOD(ROW(),2)=0</formula>
    </cfRule>
  </conditionalFormatting>
  <conditionalFormatting sqref="A5:C25">
    <cfRule type="expression" dxfId="1222" priority="1">
      <formula>MOD(ROW(),2)=0</formula>
    </cfRule>
  </conditionalFormatting>
  <pageMargins left="0.5" right="0.5" top="0.5" bottom="0.5" header="0.3" footer="0.3"/>
  <pageSetup paperSize="5" scale="8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59999389629810485"/>
    <pageSetUpPr fitToPage="1"/>
  </sheetPr>
  <dimension ref="A1:BV41"/>
  <sheetViews>
    <sheetView zoomScaleNormal="100" workbookViewId="0">
      <selection activeCell="BY30" sqref="BY30"/>
    </sheetView>
  </sheetViews>
  <sheetFormatPr defaultColWidth="9.19921875" defaultRowHeight="13.15" x14ac:dyDescent="0.4"/>
  <cols>
    <col min="1" max="1" width="25.59765625" style="45" customWidth="1"/>
    <col min="2" max="3" width="10.59765625" style="552" customWidth="1"/>
    <col min="4" max="4" width="10.53125" style="45" hidden="1" customWidth="1"/>
    <col min="5" max="5" width="5.19921875" style="230" customWidth="1"/>
    <col min="6" max="6" width="5.19921875" style="229" customWidth="1"/>
    <col min="7" max="7" width="5.19921875" style="230" hidden="1" customWidth="1"/>
    <col min="8" max="8" width="5.19921875" style="229" hidden="1" customWidth="1"/>
    <col min="9" max="9" width="5.19921875" style="230" hidden="1" customWidth="1"/>
    <col min="10" max="10" width="5.19921875" style="229" hidden="1" customWidth="1"/>
    <col min="11" max="12" width="5.19921875" style="228" customWidth="1"/>
    <col min="13" max="16" width="5.19921875" style="228" hidden="1" customWidth="1"/>
    <col min="17" max="18" width="5.19921875" style="228" customWidth="1"/>
    <col min="19" max="22" width="5.19921875" style="228" hidden="1" customWidth="1"/>
    <col min="23" max="24" width="5.19921875" style="228" customWidth="1"/>
    <col min="25" max="28" width="5.19921875" style="228" hidden="1" customWidth="1"/>
    <col min="29" max="30" width="5.19921875" style="228" customWidth="1"/>
    <col min="31" max="34" width="5.19921875" style="228" hidden="1" customWidth="1"/>
    <col min="35" max="36" width="5.19921875" style="228" customWidth="1"/>
    <col min="37" max="40" width="5.19921875" style="228" hidden="1" customWidth="1"/>
    <col min="41" max="42" width="5.19921875" style="228" customWidth="1"/>
    <col min="43" max="46" width="5.19921875" style="228" hidden="1" customWidth="1"/>
    <col min="47" max="48" width="5.19921875" style="228" customWidth="1"/>
    <col min="49" max="52" width="5.19921875" style="228" hidden="1" customWidth="1"/>
    <col min="53" max="54" width="5.19921875" style="228" customWidth="1"/>
    <col min="55" max="58" width="5.19921875" style="228" hidden="1" customWidth="1"/>
    <col min="59" max="60" width="5.19921875" style="228" customWidth="1"/>
    <col min="61" max="64" width="5.19921875" style="228" hidden="1" customWidth="1"/>
    <col min="65" max="74" width="9.19921875" style="45" hidden="1" customWidth="1"/>
    <col min="75" max="16384" width="9.19921875" style="45"/>
  </cols>
  <sheetData>
    <row r="1" spans="1:74" ht="30" customHeight="1" thickBot="1" x14ac:dyDescent="0.45">
      <c r="A1" s="724" t="s">
        <v>670</v>
      </c>
      <c r="B1" s="724"/>
      <c r="C1" s="724"/>
      <c r="D1" s="724"/>
      <c r="E1" s="724"/>
      <c r="F1" s="724"/>
      <c r="G1" s="724"/>
      <c r="H1" s="724"/>
      <c r="I1" s="724"/>
      <c r="J1" s="724"/>
      <c r="K1" s="724"/>
      <c r="L1" s="724"/>
      <c r="M1" s="724"/>
      <c r="N1" s="724"/>
      <c r="O1" s="724"/>
      <c r="P1" s="724"/>
      <c r="Q1" s="725"/>
      <c r="R1" s="725"/>
      <c r="S1" s="725"/>
      <c r="T1" s="725"/>
      <c r="U1" s="725"/>
      <c r="V1" s="725"/>
      <c r="W1" s="724"/>
      <c r="X1" s="724"/>
      <c r="Y1" s="724"/>
      <c r="Z1" s="724"/>
      <c r="AA1" s="724"/>
      <c r="AB1" s="724"/>
      <c r="AC1" s="724"/>
      <c r="AD1" s="724"/>
      <c r="AE1" s="724"/>
      <c r="AF1" s="724"/>
      <c r="AG1" s="724"/>
      <c r="AH1" s="724"/>
      <c r="AI1" s="724"/>
      <c r="AJ1" s="724"/>
      <c r="AK1" s="724"/>
      <c r="AL1" s="724"/>
      <c r="AM1" s="724"/>
      <c r="AN1" s="724"/>
      <c r="AO1" s="724"/>
      <c r="AP1" s="724"/>
      <c r="AQ1" s="724"/>
      <c r="AR1" s="724"/>
      <c r="AS1" s="724"/>
      <c r="AT1" s="724"/>
      <c r="AU1" s="724"/>
      <c r="AV1" s="724"/>
      <c r="AW1" s="724"/>
      <c r="AX1" s="724"/>
      <c r="AY1" s="724"/>
      <c r="AZ1" s="724"/>
      <c r="BA1" s="724"/>
      <c r="BB1" s="724"/>
      <c r="BC1" s="724"/>
      <c r="BD1" s="724"/>
      <c r="BE1" s="724"/>
      <c r="BF1" s="724"/>
      <c r="BG1" s="266"/>
      <c r="BH1" s="266"/>
      <c r="BI1" s="266"/>
      <c r="BJ1" s="266"/>
      <c r="BK1" s="266"/>
      <c r="BL1" s="266"/>
    </row>
    <row r="2" spans="1:74" ht="41.2" customHeight="1" x14ac:dyDescent="0.4">
      <c r="A2" s="30" t="s">
        <v>630</v>
      </c>
      <c r="B2" s="532" t="s">
        <v>626</v>
      </c>
      <c r="C2" s="532" t="s">
        <v>627</v>
      </c>
      <c r="D2" s="265"/>
      <c r="E2" s="722" t="s">
        <v>52</v>
      </c>
      <c r="F2" s="723"/>
      <c r="G2" s="723"/>
      <c r="H2" s="723"/>
      <c r="I2" s="723"/>
      <c r="J2" s="726"/>
      <c r="K2" s="722" t="s">
        <v>70</v>
      </c>
      <c r="L2" s="723"/>
      <c r="M2" s="723"/>
      <c r="N2" s="723"/>
      <c r="O2" s="723"/>
      <c r="P2" s="726"/>
      <c r="Q2" s="722" t="s">
        <v>558</v>
      </c>
      <c r="R2" s="723"/>
      <c r="S2" s="723"/>
      <c r="T2" s="723"/>
      <c r="U2" s="723"/>
      <c r="V2" s="726"/>
      <c r="W2" s="722" t="s">
        <v>71</v>
      </c>
      <c r="X2" s="723"/>
      <c r="Y2" s="723"/>
      <c r="Z2" s="723"/>
      <c r="AA2" s="723"/>
      <c r="AB2" s="726"/>
      <c r="AC2" s="722" t="s">
        <v>72</v>
      </c>
      <c r="AD2" s="723"/>
      <c r="AE2" s="723"/>
      <c r="AF2" s="723"/>
      <c r="AG2" s="723"/>
      <c r="AH2" s="726"/>
      <c r="AI2" s="722" t="s">
        <v>249</v>
      </c>
      <c r="AJ2" s="723"/>
      <c r="AK2" s="723"/>
      <c r="AL2" s="723"/>
      <c r="AM2" s="723"/>
      <c r="AN2" s="726"/>
      <c r="AO2" s="722" t="s">
        <v>73</v>
      </c>
      <c r="AP2" s="723"/>
      <c r="AQ2" s="723"/>
      <c r="AR2" s="723"/>
      <c r="AS2" s="723"/>
      <c r="AT2" s="726"/>
      <c r="AU2" s="722" t="s">
        <v>74</v>
      </c>
      <c r="AV2" s="723"/>
      <c r="AW2" s="723"/>
      <c r="AX2" s="723"/>
      <c r="AY2" s="723"/>
      <c r="AZ2" s="726"/>
      <c r="BA2" s="722" t="s">
        <v>75</v>
      </c>
      <c r="BB2" s="723"/>
      <c r="BC2" s="723"/>
      <c r="BD2" s="723"/>
      <c r="BE2" s="723"/>
      <c r="BF2" s="723"/>
      <c r="BG2" s="722" t="s">
        <v>255</v>
      </c>
      <c r="BH2" s="723"/>
      <c r="BI2" s="723"/>
      <c r="BJ2" s="723"/>
      <c r="BK2" s="723"/>
      <c r="BL2" s="723"/>
    </row>
    <row r="3" spans="1:74" ht="20.2" hidden="1" customHeight="1" x14ac:dyDescent="0.4">
      <c r="A3" s="261"/>
      <c r="B3" s="546"/>
      <c r="C3" s="546"/>
      <c r="D3" s="261"/>
      <c r="E3" s="290" t="s">
        <v>94</v>
      </c>
      <c r="F3" s="260"/>
      <c r="G3" s="720" t="s">
        <v>95</v>
      </c>
      <c r="H3" s="720"/>
      <c r="I3" s="720" t="s">
        <v>96</v>
      </c>
      <c r="J3" s="721"/>
      <c r="K3" s="264" t="s">
        <v>94</v>
      </c>
      <c r="L3" s="262"/>
      <c r="M3" s="262" t="s">
        <v>95</v>
      </c>
      <c r="N3" s="262"/>
      <c r="O3" s="262" t="s">
        <v>96</v>
      </c>
      <c r="P3" s="262"/>
      <c r="Q3" s="264" t="s">
        <v>94</v>
      </c>
      <c r="R3" s="509"/>
      <c r="S3" s="509" t="s">
        <v>95</v>
      </c>
      <c r="T3" s="509"/>
      <c r="U3" s="509" t="s">
        <v>96</v>
      </c>
      <c r="V3" s="509"/>
      <c r="W3" s="264" t="s">
        <v>94</v>
      </c>
      <c r="X3" s="262"/>
      <c r="Y3" s="262" t="s">
        <v>95</v>
      </c>
      <c r="Z3" s="262"/>
      <c r="AA3" s="262" t="s">
        <v>96</v>
      </c>
      <c r="AB3" s="263"/>
      <c r="AC3" s="264" t="s">
        <v>94</v>
      </c>
      <c r="AD3" s="262"/>
      <c r="AE3" s="262" t="s">
        <v>95</v>
      </c>
      <c r="AF3" s="262"/>
      <c r="AG3" s="262" t="s">
        <v>96</v>
      </c>
      <c r="AH3" s="263"/>
      <c r="AI3" s="264" t="s">
        <v>94</v>
      </c>
      <c r="AJ3" s="262"/>
      <c r="AK3" s="262" t="s">
        <v>95</v>
      </c>
      <c r="AL3" s="262"/>
      <c r="AM3" s="262" t="s">
        <v>96</v>
      </c>
      <c r="AN3" s="263"/>
      <c r="AO3" s="264" t="s">
        <v>94</v>
      </c>
      <c r="AP3" s="262"/>
      <c r="AQ3" s="262" t="s">
        <v>95</v>
      </c>
      <c r="AR3" s="262"/>
      <c r="AS3" s="262" t="s">
        <v>96</v>
      </c>
      <c r="AT3" s="263"/>
      <c r="AU3" s="264" t="s">
        <v>94</v>
      </c>
      <c r="AV3" s="262"/>
      <c r="AW3" s="262" t="s">
        <v>95</v>
      </c>
      <c r="AX3" s="262"/>
      <c r="AY3" s="263" t="s">
        <v>96</v>
      </c>
      <c r="AZ3" s="263"/>
      <c r="BA3" s="262" t="s">
        <v>94</v>
      </c>
      <c r="BB3" s="262"/>
      <c r="BC3" s="262" t="s">
        <v>95</v>
      </c>
      <c r="BD3" s="262"/>
      <c r="BE3" s="262" t="s">
        <v>96</v>
      </c>
      <c r="BF3" s="263"/>
      <c r="BG3" s="264" t="s">
        <v>94</v>
      </c>
      <c r="BH3" s="262"/>
      <c r="BI3" s="262" t="s">
        <v>95</v>
      </c>
      <c r="BJ3" s="262"/>
      <c r="BK3" s="262" t="s">
        <v>96</v>
      </c>
      <c r="BL3" s="262"/>
    </row>
    <row r="4" spans="1:74" ht="63.75" hidden="1" customHeight="1" x14ac:dyDescent="0.4">
      <c r="A4" s="261" t="s">
        <v>51</v>
      </c>
      <c r="B4" s="547" t="s">
        <v>92</v>
      </c>
      <c r="C4" s="547" t="s">
        <v>93</v>
      </c>
      <c r="D4" s="260"/>
      <c r="E4" s="259" t="s">
        <v>105</v>
      </c>
      <c r="F4" s="258" t="s">
        <v>108</v>
      </c>
      <c r="G4" s="257" t="s">
        <v>106</v>
      </c>
      <c r="H4" s="258" t="s">
        <v>109</v>
      </c>
      <c r="I4" s="257" t="s">
        <v>107</v>
      </c>
      <c r="J4" s="256" t="s">
        <v>110</v>
      </c>
      <c r="K4" s="255" t="s">
        <v>150</v>
      </c>
      <c r="L4" s="253"/>
      <c r="M4" s="253" t="s">
        <v>151</v>
      </c>
      <c r="N4" s="253"/>
      <c r="O4" s="253" t="s">
        <v>152</v>
      </c>
      <c r="P4" s="253"/>
      <c r="Q4" s="255" t="s">
        <v>150</v>
      </c>
      <c r="R4" s="253"/>
      <c r="S4" s="253" t="s">
        <v>151</v>
      </c>
      <c r="T4" s="253"/>
      <c r="U4" s="253" t="s">
        <v>152</v>
      </c>
      <c r="V4" s="253"/>
      <c r="W4" s="255" t="s">
        <v>153</v>
      </c>
      <c r="X4" s="253"/>
      <c r="Y4" s="253" t="s">
        <v>154</v>
      </c>
      <c r="Z4" s="253"/>
      <c r="AA4" s="253" t="s">
        <v>155</v>
      </c>
      <c r="AB4" s="254"/>
      <c r="AC4" s="255" t="s">
        <v>156</v>
      </c>
      <c r="AD4" s="253"/>
      <c r="AE4" s="253" t="s">
        <v>157</v>
      </c>
      <c r="AF4" s="253"/>
      <c r="AG4" s="253" t="s">
        <v>158</v>
      </c>
      <c r="AH4" s="254"/>
      <c r="AI4" s="253" t="s">
        <v>156</v>
      </c>
      <c r="AJ4" s="253"/>
      <c r="AK4" s="253" t="s">
        <v>157</v>
      </c>
      <c r="AL4" s="253"/>
      <c r="AM4" s="253" t="s">
        <v>158</v>
      </c>
      <c r="AN4" s="253"/>
      <c r="AO4" s="255" t="s">
        <v>159</v>
      </c>
      <c r="AP4" s="253"/>
      <c r="AQ4" s="253" t="s">
        <v>160</v>
      </c>
      <c r="AR4" s="253"/>
      <c r="AS4" s="253" t="s">
        <v>161</v>
      </c>
      <c r="AT4" s="254"/>
      <c r="AU4" s="253" t="s">
        <v>162</v>
      </c>
      <c r="AV4" s="253"/>
      <c r="AW4" s="253" t="s">
        <v>163</v>
      </c>
      <c r="AX4" s="253"/>
      <c r="AY4" s="253" t="s">
        <v>164</v>
      </c>
      <c r="AZ4" s="254"/>
      <c r="BA4" s="253" t="s">
        <v>165</v>
      </c>
      <c r="BB4" s="253"/>
      <c r="BC4" s="253" t="s">
        <v>166</v>
      </c>
      <c r="BD4" s="253"/>
      <c r="BE4" s="253" t="s">
        <v>167</v>
      </c>
      <c r="BF4" s="252"/>
      <c r="BG4" s="253" t="s">
        <v>165</v>
      </c>
      <c r="BH4" s="253"/>
      <c r="BI4" s="253" t="s">
        <v>166</v>
      </c>
      <c r="BJ4" s="253"/>
      <c r="BK4" s="253" t="s">
        <v>167</v>
      </c>
      <c r="BL4" s="252"/>
    </row>
    <row r="5" spans="1:74" ht="12.7" customHeight="1" x14ac:dyDescent="0.4">
      <c r="A5" s="667" t="str">
        <f t="shared" ref="A5:A25" si="0">VLOOKUP(D5,VL_2020,2,FALSE)</f>
        <v xml:space="preserve">Dyna-Gro D50VC09 </v>
      </c>
      <c r="B5" s="555" t="str">
        <f t="shared" ref="B5:B25" si="1">VLOOKUP(D5,VL_2020,3,FALSE)</f>
        <v>RR</v>
      </c>
      <c r="C5" s="555" t="str">
        <f t="shared" ref="C5:C25" si="2">VLOOKUP(D5,VL_2020,4,FALSE)</f>
        <v>VT2P</v>
      </c>
      <c r="D5" s="691" t="s">
        <v>316</v>
      </c>
      <c r="E5" s="453">
        <v>178.78</v>
      </c>
      <c r="F5" s="692" t="s">
        <v>103</v>
      </c>
      <c r="G5" s="455">
        <v>199.85</v>
      </c>
      <c r="H5" s="692" t="s">
        <v>103</v>
      </c>
      <c r="I5" s="693"/>
      <c r="J5" s="692"/>
      <c r="K5" s="453">
        <v>200.43</v>
      </c>
      <c r="L5" s="692" t="s">
        <v>103</v>
      </c>
      <c r="M5" s="455">
        <v>242.34</v>
      </c>
      <c r="N5" s="692" t="s">
        <v>328</v>
      </c>
      <c r="O5" s="693"/>
      <c r="P5" s="692"/>
      <c r="Q5" s="453">
        <v>183.06</v>
      </c>
      <c r="R5" s="692" t="s">
        <v>340</v>
      </c>
      <c r="S5" s="455"/>
      <c r="T5" s="692"/>
      <c r="U5" s="693"/>
      <c r="V5" s="692"/>
      <c r="W5" s="453">
        <v>183.95</v>
      </c>
      <c r="X5" s="692" t="s">
        <v>103</v>
      </c>
      <c r="Y5" s="455">
        <v>207.22</v>
      </c>
      <c r="Z5" s="692" t="s">
        <v>103</v>
      </c>
      <c r="AA5" s="693"/>
      <c r="AB5" s="692"/>
      <c r="AC5" s="453">
        <v>183.89</v>
      </c>
      <c r="AD5" s="692" t="s">
        <v>103</v>
      </c>
      <c r="AE5" s="455">
        <v>177.53</v>
      </c>
      <c r="AF5" s="692" t="s">
        <v>103</v>
      </c>
      <c r="AG5" s="693"/>
      <c r="AH5" s="692"/>
      <c r="AI5" s="453">
        <v>113.59</v>
      </c>
      <c r="AJ5" s="692" t="s">
        <v>103</v>
      </c>
      <c r="AK5" s="455">
        <v>149.68</v>
      </c>
      <c r="AL5" s="692" t="s">
        <v>103</v>
      </c>
      <c r="AM5" s="693"/>
      <c r="AN5" s="694"/>
      <c r="AO5" s="453">
        <v>256.04000000000002</v>
      </c>
      <c r="AP5" s="692" t="s">
        <v>103</v>
      </c>
      <c r="AQ5" s="455">
        <v>258.5</v>
      </c>
      <c r="AR5" s="692" t="s">
        <v>104</v>
      </c>
      <c r="AS5" s="693"/>
      <c r="AT5" s="692"/>
      <c r="AU5" s="453">
        <v>112.73</v>
      </c>
      <c r="AV5" s="692" t="s">
        <v>103</v>
      </c>
      <c r="AW5" s="455">
        <v>178.82</v>
      </c>
      <c r="AX5" s="692" t="s">
        <v>103</v>
      </c>
      <c r="AY5" s="693"/>
      <c r="AZ5" s="692"/>
      <c r="BA5" s="453">
        <v>214.69</v>
      </c>
      <c r="BB5" s="692" t="s">
        <v>103</v>
      </c>
      <c r="BC5" s="455">
        <v>226.3</v>
      </c>
      <c r="BD5" s="692" t="s">
        <v>103</v>
      </c>
      <c r="BE5" s="693"/>
      <c r="BF5" s="692"/>
      <c r="BG5" s="453">
        <v>160.65</v>
      </c>
      <c r="BH5" s="446" t="s">
        <v>103</v>
      </c>
      <c r="BI5" s="275">
        <v>158.37</v>
      </c>
      <c r="BJ5" s="287" t="s">
        <v>103</v>
      </c>
      <c r="BK5" s="275"/>
      <c r="BL5" s="287"/>
      <c r="BM5" s="45">
        <f t="shared" ref="BM5:BM25" si="3">IF(K5&gt;K$26,1,0)</f>
        <v>1</v>
      </c>
      <c r="BN5" s="45">
        <f>IF(Q5&gt;Q$26,1,0)</f>
        <v>0</v>
      </c>
      <c r="BO5" s="45">
        <f t="shared" ref="BO5:BO25" si="4">IF(W5&gt;W$26,1,0)</f>
        <v>1</v>
      </c>
      <c r="BP5" s="45">
        <f t="shared" ref="BP5:BP25" si="5">IF(AC5&gt;AC$26,1,0)</f>
        <v>1</v>
      </c>
      <c r="BQ5" s="45">
        <f t="shared" ref="BQ5:BQ25" si="6">IF(AI5&gt;AI$26,1,0)</f>
        <v>1</v>
      </c>
      <c r="BR5" s="45">
        <f t="shared" ref="BR5:BR25" si="7">IF(AO5&gt;AO$26,1,0)</f>
        <v>1</v>
      </c>
      <c r="BS5" s="45">
        <f t="shared" ref="BS5:BS25" si="8">IF(AU5&gt;AU$26,1,0)</f>
        <v>1</v>
      </c>
      <c r="BT5" s="45">
        <f t="shared" ref="BT5:BT25" si="9">IF(BA5&gt;BA$26,1,0)</f>
        <v>0</v>
      </c>
      <c r="BU5" s="45">
        <f t="shared" ref="BU5:BU25" si="10">IF(BG5&gt;BG$26,1,0)</f>
        <v>1</v>
      </c>
      <c r="BV5" s="45">
        <f>SUM(BM5:BU5)/COUNT(BM5:BU5)</f>
        <v>0.77777777777777779</v>
      </c>
    </row>
    <row r="6" spans="1:74" ht="12.7" customHeight="1" x14ac:dyDescent="0.4">
      <c r="A6" s="463" t="str">
        <f t="shared" si="0"/>
        <v>AgriGold A643-52 VT2RIB</v>
      </c>
      <c r="B6" s="440" t="str">
        <f t="shared" si="1"/>
        <v>RR</v>
      </c>
      <c r="C6" s="440" t="str">
        <f t="shared" si="2"/>
        <v>VT2P</v>
      </c>
      <c r="D6" s="463" t="s">
        <v>519</v>
      </c>
      <c r="E6" s="464">
        <v>175.76</v>
      </c>
      <c r="F6" s="446" t="s">
        <v>104</v>
      </c>
      <c r="G6" s="466"/>
      <c r="H6" s="446"/>
      <c r="I6" s="695"/>
      <c r="J6" s="446"/>
      <c r="K6" s="464">
        <v>190.92</v>
      </c>
      <c r="L6" s="446" t="s">
        <v>103</v>
      </c>
      <c r="M6" s="466"/>
      <c r="N6" s="446"/>
      <c r="O6" s="695"/>
      <c r="P6" s="446"/>
      <c r="Q6" s="464">
        <v>208.36</v>
      </c>
      <c r="R6" s="446" t="s">
        <v>329</v>
      </c>
      <c r="S6" s="466"/>
      <c r="T6" s="446"/>
      <c r="U6" s="695"/>
      <c r="V6" s="446"/>
      <c r="W6" s="464">
        <v>168.7</v>
      </c>
      <c r="X6" s="446" t="s">
        <v>103</v>
      </c>
      <c r="Y6" s="466"/>
      <c r="Z6" s="446"/>
      <c r="AA6" s="695"/>
      <c r="AB6" s="446"/>
      <c r="AC6" s="464">
        <v>147.94999999999999</v>
      </c>
      <c r="AD6" s="446" t="s">
        <v>103</v>
      </c>
      <c r="AE6" s="466"/>
      <c r="AF6" s="446"/>
      <c r="AG6" s="695"/>
      <c r="AH6" s="446"/>
      <c r="AI6" s="464">
        <v>114.73</v>
      </c>
      <c r="AJ6" s="446" t="s">
        <v>103</v>
      </c>
      <c r="AK6" s="466"/>
      <c r="AL6" s="446"/>
      <c r="AM6" s="695"/>
      <c r="AN6" s="694"/>
      <c r="AO6" s="464">
        <v>242.79</v>
      </c>
      <c r="AP6" s="446" t="s">
        <v>103</v>
      </c>
      <c r="AQ6" s="466"/>
      <c r="AR6" s="446"/>
      <c r="AS6" s="695"/>
      <c r="AT6" s="446"/>
      <c r="AU6" s="464">
        <v>129.80000000000001</v>
      </c>
      <c r="AV6" s="446" t="s">
        <v>103</v>
      </c>
      <c r="AW6" s="466"/>
      <c r="AX6" s="446"/>
      <c r="AY6" s="695"/>
      <c r="AZ6" s="446"/>
      <c r="BA6" s="464">
        <v>215.59</v>
      </c>
      <c r="BB6" s="446" t="s">
        <v>103</v>
      </c>
      <c r="BC6" s="466"/>
      <c r="BD6" s="446"/>
      <c r="BE6" s="695"/>
      <c r="BF6" s="446"/>
      <c r="BG6" s="464">
        <v>163.04</v>
      </c>
      <c r="BH6" s="446" t="s">
        <v>103</v>
      </c>
      <c r="BI6" s="283"/>
      <c r="BJ6" s="289"/>
      <c r="BK6" s="283"/>
      <c r="BL6" s="289"/>
      <c r="BM6" s="45">
        <f t="shared" si="3"/>
        <v>0</v>
      </c>
      <c r="BN6" s="45">
        <f t="shared" ref="BN6:BN25" si="11">IF(Q6&gt;Q$26,1,0)</f>
        <v>1</v>
      </c>
      <c r="BO6" s="45">
        <f t="shared" si="4"/>
        <v>1</v>
      </c>
      <c r="BP6" s="45">
        <f t="shared" si="5"/>
        <v>1</v>
      </c>
      <c r="BQ6" s="45">
        <f t="shared" si="6"/>
        <v>1</v>
      </c>
      <c r="BR6" s="45">
        <f t="shared" si="7"/>
        <v>1</v>
      </c>
      <c r="BS6" s="45">
        <f t="shared" si="8"/>
        <v>1</v>
      </c>
      <c r="BT6" s="45">
        <f t="shared" si="9"/>
        <v>0</v>
      </c>
      <c r="BU6" s="45">
        <f t="shared" si="10"/>
        <v>1</v>
      </c>
      <c r="BV6" s="45">
        <f t="shared" ref="BV6:BV25" si="12">SUM(BM6:BU6)/COUNT(BM6:BU6)</f>
        <v>0.77777777777777779</v>
      </c>
    </row>
    <row r="7" spans="1:74" ht="12.7" customHeight="1" x14ac:dyDescent="0.4">
      <c r="A7" s="473" t="str">
        <f t="shared" si="0"/>
        <v xml:space="preserve">Dekalb DKC62-70 </v>
      </c>
      <c r="B7" s="440" t="str">
        <f t="shared" si="1"/>
        <v>RR</v>
      </c>
      <c r="C7" s="440" t="str">
        <f t="shared" si="2"/>
        <v>VT2P</v>
      </c>
      <c r="D7" s="463" t="s">
        <v>314</v>
      </c>
      <c r="E7" s="464">
        <v>168.85</v>
      </c>
      <c r="F7" s="446" t="s">
        <v>328</v>
      </c>
      <c r="G7" s="466">
        <v>190.3</v>
      </c>
      <c r="H7" s="446" t="s">
        <v>339</v>
      </c>
      <c r="I7" s="695"/>
      <c r="J7" s="446"/>
      <c r="K7" s="464">
        <v>180.29</v>
      </c>
      <c r="L7" s="446" t="s">
        <v>103</v>
      </c>
      <c r="M7" s="466">
        <v>225.1</v>
      </c>
      <c r="N7" s="446" t="s">
        <v>574</v>
      </c>
      <c r="O7" s="695"/>
      <c r="P7" s="446"/>
      <c r="Q7" s="464">
        <v>183.59</v>
      </c>
      <c r="R7" s="446" t="s">
        <v>340</v>
      </c>
      <c r="S7" s="466"/>
      <c r="T7" s="446"/>
      <c r="U7" s="695"/>
      <c r="V7" s="446"/>
      <c r="W7" s="464">
        <v>166.14</v>
      </c>
      <c r="X7" s="446" t="s">
        <v>103</v>
      </c>
      <c r="Y7" s="466">
        <v>209.63</v>
      </c>
      <c r="Z7" s="446" t="s">
        <v>103</v>
      </c>
      <c r="AA7" s="695"/>
      <c r="AB7" s="446"/>
      <c r="AC7" s="464">
        <v>168.18</v>
      </c>
      <c r="AD7" s="446" t="s">
        <v>103</v>
      </c>
      <c r="AE7" s="466">
        <v>166.5</v>
      </c>
      <c r="AF7" s="446" t="s">
        <v>103</v>
      </c>
      <c r="AG7" s="695"/>
      <c r="AH7" s="446"/>
      <c r="AI7" s="464">
        <v>94.186499999999995</v>
      </c>
      <c r="AJ7" s="446" t="s">
        <v>103</v>
      </c>
      <c r="AK7" s="466">
        <v>122.06</v>
      </c>
      <c r="AL7" s="446" t="s">
        <v>103</v>
      </c>
      <c r="AM7" s="695"/>
      <c r="AN7" s="694"/>
      <c r="AO7" s="464">
        <v>230.82</v>
      </c>
      <c r="AP7" s="446" t="s">
        <v>103</v>
      </c>
      <c r="AQ7" s="466">
        <v>229.65</v>
      </c>
      <c r="AR7" s="446" t="s">
        <v>341</v>
      </c>
      <c r="AS7" s="695"/>
      <c r="AT7" s="446"/>
      <c r="AU7" s="464">
        <v>128.51</v>
      </c>
      <c r="AV7" s="446" t="s">
        <v>103</v>
      </c>
      <c r="AW7" s="466">
        <v>183.6</v>
      </c>
      <c r="AX7" s="446" t="s">
        <v>103</v>
      </c>
      <c r="AY7" s="695"/>
      <c r="AZ7" s="446"/>
      <c r="BA7" s="464">
        <v>223.26</v>
      </c>
      <c r="BB7" s="446" t="s">
        <v>103</v>
      </c>
      <c r="BC7" s="466">
        <v>233.44</v>
      </c>
      <c r="BD7" s="446" t="s">
        <v>103</v>
      </c>
      <c r="BE7" s="695"/>
      <c r="BF7" s="446"/>
      <c r="BG7" s="464">
        <v>144.66</v>
      </c>
      <c r="BH7" s="446" t="s">
        <v>329</v>
      </c>
      <c r="BI7" s="279">
        <v>155.31</v>
      </c>
      <c r="BJ7" s="288" t="s">
        <v>103</v>
      </c>
      <c r="BK7" s="279"/>
      <c r="BL7" s="288"/>
      <c r="BM7" s="45">
        <f t="shared" si="3"/>
        <v>0</v>
      </c>
      <c r="BN7" s="45">
        <f t="shared" si="11"/>
        <v>0</v>
      </c>
      <c r="BO7" s="45">
        <f t="shared" si="4"/>
        <v>1</v>
      </c>
      <c r="BP7" s="45">
        <f t="shared" si="5"/>
        <v>1</v>
      </c>
      <c r="BQ7" s="45">
        <f t="shared" si="6"/>
        <v>1</v>
      </c>
      <c r="BR7" s="45">
        <f t="shared" si="7"/>
        <v>0</v>
      </c>
      <c r="BS7" s="45">
        <f t="shared" si="8"/>
        <v>1</v>
      </c>
      <c r="BT7" s="45">
        <f t="shared" si="9"/>
        <v>1</v>
      </c>
      <c r="BU7" s="45">
        <f t="shared" si="10"/>
        <v>0</v>
      </c>
      <c r="BV7" s="45">
        <f t="shared" si="12"/>
        <v>0.55555555555555558</v>
      </c>
    </row>
    <row r="8" spans="1:74" ht="12.7" customHeight="1" x14ac:dyDescent="0.4">
      <c r="A8" s="473" t="str">
        <f t="shared" si="0"/>
        <v xml:space="preserve">Warren Seed DS 4878* </v>
      </c>
      <c r="B8" s="440" t="str">
        <f t="shared" si="1"/>
        <v>RR, LL</v>
      </c>
      <c r="C8" s="440" t="str">
        <f t="shared" si="2"/>
        <v>HX1,YGCB</v>
      </c>
      <c r="D8" s="463" t="s">
        <v>317</v>
      </c>
      <c r="E8" s="464">
        <v>167.71</v>
      </c>
      <c r="F8" s="446" t="s">
        <v>328</v>
      </c>
      <c r="G8" s="466">
        <v>197.5</v>
      </c>
      <c r="H8" s="446" t="s">
        <v>104</v>
      </c>
      <c r="I8" s="695"/>
      <c r="J8" s="446"/>
      <c r="K8" s="464">
        <v>211.87</v>
      </c>
      <c r="L8" s="446" t="s">
        <v>103</v>
      </c>
      <c r="M8" s="466">
        <v>254.26</v>
      </c>
      <c r="N8" s="446" t="s">
        <v>103</v>
      </c>
      <c r="O8" s="695"/>
      <c r="P8" s="446"/>
      <c r="Q8" s="464">
        <v>175.75</v>
      </c>
      <c r="R8" s="446" t="s">
        <v>333</v>
      </c>
      <c r="S8" s="466"/>
      <c r="T8" s="446"/>
      <c r="U8" s="695"/>
      <c r="V8" s="446"/>
      <c r="W8" s="464">
        <v>169.09</v>
      </c>
      <c r="X8" s="446" t="s">
        <v>103</v>
      </c>
      <c r="Y8" s="466">
        <v>218.97</v>
      </c>
      <c r="Z8" s="446" t="s">
        <v>103</v>
      </c>
      <c r="AA8" s="695"/>
      <c r="AB8" s="446"/>
      <c r="AC8" s="464">
        <v>165.35</v>
      </c>
      <c r="AD8" s="446" t="s">
        <v>103</v>
      </c>
      <c r="AE8" s="466">
        <v>167.14</v>
      </c>
      <c r="AF8" s="446" t="s">
        <v>103</v>
      </c>
      <c r="AG8" s="695"/>
      <c r="AH8" s="446"/>
      <c r="AI8" s="464">
        <v>107.18</v>
      </c>
      <c r="AJ8" s="446" t="s">
        <v>103</v>
      </c>
      <c r="AK8" s="466">
        <v>140.46</v>
      </c>
      <c r="AL8" s="446" t="s">
        <v>103</v>
      </c>
      <c r="AM8" s="695"/>
      <c r="AN8" s="694"/>
      <c r="AO8" s="464">
        <v>237.53</v>
      </c>
      <c r="AP8" s="446" t="s">
        <v>103</v>
      </c>
      <c r="AQ8" s="466">
        <v>246.89</v>
      </c>
      <c r="AR8" s="446" t="s">
        <v>328</v>
      </c>
      <c r="AS8" s="695"/>
      <c r="AT8" s="446"/>
      <c r="AU8" s="464">
        <v>67.644499999999994</v>
      </c>
      <c r="AV8" s="446" t="s">
        <v>103</v>
      </c>
      <c r="AW8" s="466">
        <v>164.2</v>
      </c>
      <c r="AX8" s="446" t="s">
        <v>103</v>
      </c>
      <c r="AY8" s="695"/>
      <c r="AZ8" s="446"/>
      <c r="BA8" s="464">
        <v>220.02</v>
      </c>
      <c r="BB8" s="446" t="s">
        <v>103</v>
      </c>
      <c r="BC8" s="466">
        <v>235.69</v>
      </c>
      <c r="BD8" s="446" t="s">
        <v>103</v>
      </c>
      <c r="BE8" s="695"/>
      <c r="BF8" s="446"/>
      <c r="BG8" s="464">
        <v>154.97999999999999</v>
      </c>
      <c r="BH8" s="446" t="s">
        <v>328</v>
      </c>
      <c r="BI8" s="279">
        <v>152.38</v>
      </c>
      <c r="BJ8" s="288" t="s">
        <v>103</v>
      </c>
      <c r="BK8" s="279"/>
      <c r="BL8" s="288"/>
      <c r="BM8" s="45">
        <f t="shared" si="3"/>
        <v>1</v>
      </c>
      <c r="BN8" s="45">
        <f t="shared" si="11"/>
        <v>0</v>
      </c>
      <c r="BO8" s="45">
        <f t="shared" si="4"/>
        <v>1</v>
      </c>
      <c r="BP8" s="45">
        <f t="shared" si="5"/>
        <v>1</v>
      </c>
      <c r="BQ8" s="45">
        <f t="shared" si="6"/>
        <v>1</v>
      </c>
      <c r="BR8" s="45">
        <f t="shared" si="7"/>
        <v>1</v>
      </c>
      <c r="BS8" s="45">
        <f t="shared" si="8"/>
        <v>0</v>
      </c>
      <c r="BT8" s="45">
        <f t="shared" si="9"/>
        <v>1</v>
      </c>
      <c r="BU8" s="45">
        <f t="shared" si="10"/>
        <v>1</v>
      </c>
      <c r="BV8" s="45">
        <f t="shared" si="12"/>
        <v>0.77777777777777779</v>
      </c>
    </row>
    <row r="9" spans="1:74" ht="12.7" customHeight="1" x14ac:dyDescent="0.4">
      <c r="A9" s="473" t="str">
        <f t="shared" si="0"/>
        <v>AgriGold A641-85 TRCRIB</v>
      </c>
      <c r="B9" s="440" t="str">
        <f t="shared" si="1"/>
        <v>RR</v>
      </c>
      <c r="C9" s="440" t="str">
        <f t="shared" si="2"/>
        <v>TRE</v>
      </c>
      <c r="D9" s="463" t="s">
        <v>518</v>
      </c>
      <c r="E9" s="464">
        <v>167.37</v>
      </c>
      <c r="F9" s="446" t="s">
        <v>328</v>
      </c>
      <c r="G9" s="466"/>
      <c r="H9" s="446"/>
      <c r="I9" s="695"/>
      <c r="J9" s="446"/>
      <c r="K9" s="464">
        <v>193.94</v>
      </c>
      <c r="L9" s="446" t="s">
        <v>103</v>
      </c>
      <c r="M9" s="466"/>
      <c r="N9" s="446"/>
      <c r="O9" s="695"/>
      <c r="P9" s="446"/>
      <c r="Q9" s="464">
        <v>188.47</v>
      </c>
      <c r="R9" s="446" t="s">
        <v>334</v>
      </c>
      <c r="S9" s="466"/>
      <c r="T9" s="446"/>
      <c r="U9" s="695"/>
      <c r="V9" s="446"/>
      <c r="W9" s="464">
        <v>172.63</v>
      </c>
      <c r="X9" s="446" t="s">
        <v>103</v>
      </c>
      <c r="Y9" s="466"/>
      <c r="Z9" s="446"/>
      <c r="AA9" s="695"/>
      <c r="AB9" s="446"/>
      <c r="AC9" s="464">
        <v>117.04</v>
      </c>
      <c r="AD9" s="446" t="s">
        <v>103</v>
      </c>
      <c r="AE9" s="466"/>
      <c r="AF9" s="446"/>
      <c r="AG9" s="695"/>
      <c r="AH9" s="446"/>
      <c r="AI9" s="464">
        <v>102.99</v>
      </c>
      <c r="AJ9" s="446" t="s">
        <v>103</v>
      </c>
      <c r="AK9" s="466"/>
      <c r="AL9" s="446"/>
      <c r="AM9" s="695"/>
      <c r="AN9" s="694"/>
      <c r="AO9" s="464">
        <v>235.07</v>
      </c>
      <c r="AP9" s="446" t="s">
        <v>103</v>
      </c>
      <c r="AQ9" s="466"/>
      <c r="AR9" s="446"/>
      <c r="AS9" s="695"/>
      <c r="AT9" s="446"/>
      <c r="AU9" s="464">
        <v>109.89</v>
      </c>
      <c r="AV9" s="446" t="s">
        <v>103</v>
      </c>
      <c r="AW9" s="466"/>
      <c r="AX9" s="446"/>
      <c r="AY9" s="695"/>
      <c r="AZ9" s="446"/>
      <c r="BA9" s="464">
        <v>222.77</v>
      </c>
      <c r="BB9" s="446" t="s">
        <v>103</v>
      </c>
      <c r="BC9" s="466"/>
      <c r="BD9" s="446"/>
      <c r="BE9" s="695"/>
      <c r="BF9" s="446"/>
      <c r="BG9" s="464">
        <v>163.55000000000001</v>
      </c>
      <c r="BH9" s="446" t="s">
        <v>103</v>
      </c>
      <c r="BI9" s="279"/>
      <c r="BJ9" s="288"/>
      <c r="BK9" s="279"/>
      <c r="BL9" s="288"/>
      <c r="BM9" s="45">
        <f t="shared" si="3"/>
        <v>0</v>
      </c>
      <c r="BN9" s="45">
        <f t="shared" si="11"/>
        <v>1</v>
      </c>
      <c r="BO9" s="45">
        <f t="shared" si="4"/>
        <v>1</v>
      </c>
      <c r="BP9" s="45">
        <f t="shared" si="5"/>
        <v>0</v>
      </c>
      <c r="BQ9" s="45">
        <f t="shared" si="6"/>
        <v>1</v>
      </c>
      <c r="BR9" s="45">
        <f t="shared" si="7"/>
        <v>1</v>
      </c>
      <c r="BS9" s="45">
        <f t="shared" si="8"/>
        <v>1</v>
      </c>
      <c r="BT9" s="45">
        <f t="shared" si="9"/>
        <v>1</v>
      </c>
      <c r="BU9" s="45">
        <f t="shared" si="10"/>
        <v>1</v>
      </c>
      <c r="BV9" s="45">
        <f t="shared" si="12"/>
        <v>0.77777777777777779</v>
      </c>
    </row>
    <row r="10" spans="1:74" ht="12.7" customHeight="1" x14ac:dyDescent="0.4">
      <c r="A10" s="608" t="str">
        <f t="shared" si="0"/>
        <v>Progeny 2008 VT2P</v>
      </c>
      <c r="B10" s="609" t="str">
        <f t="shared" si="1"/>
        <v>RR</v>
      </c>
      <c r="C10" s="609" t="str">
        <f t="shared" si="2"/>
        <v>VT2P</v>
      </c>
      <c r="D10" s="463" t="s">
        <v>516</v>
      </c>
      <c r="E10" s="464">
        <v>166.39</v>
      </c>
      <c r="F10" s="446" t="s">
        <v>329</v>
      </c>
      <c r="G10" s="466"/>
      <c r="H10" s="446"/>
      <c r="I10" s="695"/>
      <c r="J10" s="446"/>
      <c r="K10" s="464">
        <v>172.06</v>
      </c>
      <c r="L10" s="446" t="s">
        <v>103</v>
      </c>
      <c r="M10" s="466"/>
      <c r="N10" s="446"/>
      <c r="O10" s="695"/>
      <c r="P10" s="446"/>
      <c r="Q10" s="464">
        <v>181.54</v>
      </c>
      <c r="R10" s="446" t="s">
        <v>340</v>
      </c>
      <c r="S10" s="466"/>
      <c r="T10" s="446"/>
      <c r="U10" s="695"/>
      <c r="V10" s="446"/>
      <c r="W10" s="464">
        <v>155.78</v>
      </c>
      <c r="X10" s="446" t="s">
        <v>103</v>
      </c>
      <c r="Y10" s="466"/>
      <c r="Z10" s="446"/>
      <c r="AA10" s="695"/>
      <c r="AB10" s="446"/>
      <c r="AC10" s="464">
        <v>170.26</v>
      </c>
      <c r="AD10" s="446" t="s">
        <v>103</v>
      </c>
      <c r="AE10" s="466"/>
      <c r="AF10" s="446"/>
      <c r="AG10" s="695"/>
      <c r="AH10" s="446"/>
      <c r="AI10" s="464">
        <v>87.853099999999998</v>
      </c>
      <c r="AJ10" s="446" t="s">
        <v>103</v>
      </c>
      <c r="AK10" s="466"/>
      <c r="AL10" s="446"/>
      <c r="AM10" s="695"/>
      <c r="AN10" s="694"/>
      <c r="AO10" s="464">
        <v>237.84</v>
      </c>
      <c r="AP10" s="446" t="s">
        <v>103</v>
      </c>
      <c r="AQ10" s="466"/>
      <c r="AR10" s="446"/>
      <c r="AS10" s="695"/>
      <c r="AT10" s="446"/>
      <c r="AU10" s="464">
        <v>105.45</v>
      </c>
      <c r="AV10" s="446" t="s">
        <v>103</v>
      </c>
      <c r="AW10" s="466"/>
      <c r="AX10" s="446"/>
      <c r="AY10" s="695"/>
      <c r="AZ10" s="446"/>
      <c r="BA10" s="464">
        <v>223.48</v>
      </c>
      <c r="BB10" s="446" t="s">
        <v>103</v>
      </c>
      <c r="BC10" s="466"/>
      <c r="BD10" s="446"/>
      <c r="BE10" s="695"/>
      <c r="BF10" s="446"/>
      <c r="BG10" s="464">
        <v>163.27000000000001</v>
      </c>
      <c r="BH10" s="446" t="s">
        <v>103</v>
      </c>
      <c r="BI10" s="279"/>
      <c r="BJ10" s="288"/>
      <c r="BK10" s="279"/>
      <c r="BL10" s="288"/>
      <c r="BM10" s="45">
        <f t="shared" si="3"/>
        <v>0</v>
      </c>
      <c r="BN10" s="45">
        <f t="shared" si="11"/>
        <v>0</v>
      </c>
      <c r="BO10" s="45">
        <f t="shared" si="4"/>
        <v>0</v>
      </c>
      <c r="BP10" s="45">
        <f t="shared" si="5"/>
        <v>1</v>
      </c>
      <c r="BQ10" s="45">
        <f t="shared" si="6"/>
        <v>0</v>
      </c>
      <c r="BR10" s="45">
        <f t="shared" si="7"/>
        <v>1</v>
      </c>
      <c r="BS10" s="45">
        <f t="shared" si="8"/>
        <v>1</v>
      </c>
      <c r="BT10" s="45">
        <f t="shared" si="9"/>
        <v>1</v>
      </c>
      <c r="BU10" s="45">
        <f t="shared" si="10"/>
        <v>1</v>
      </c>
      <c r="BV10" s="45">
        <f t="shared" si="12"/>
        <v>0.55555555555555558</v>
      </c>
    </row>
    <row r="11" spans="1:74" ht="12.7" customHeight="1" x14ac:dyDescent="0.4">
      <c r="A11" s="608" t="str">
        <f t="shared" si="0"/>
        <v>Warren Seed DS 5018**</v>
      </c>
      <c r="B11" s="609" t="str">
        <f t="shared" si="1"/>
        <v>RR, LL </v>
      </c>
      <c r="C11" s="609" t="str">
        <f t="shared" si="2"/>
        <v>HX1,YGCB</v>
      </c>
      <c r="D11" s="463" t="s">
        <v>228</v>
      </c>
      <c r="E11" s="464">
        <v>165.52</v>
      </c>
      <c r="F11" s="446" t="s">
        <v>334</v>
      </c>
      <c r="G11" s="466">
        <v>195.86</v>
      </c>
      <c r="H11" s="446" t="s">
        <v>104</v>
      </c>
      <c r="I11" s="695">
        <v>208.74</v>
      </c>
      <c r="J11" s="446" t="s">
        <v>103</v>
      </c>
      <c r="K11" s="464">
        <v>195.58</v>
      </c>
      <c r="L11" s="446" t="s">
        <v>103</v>
      </c>
      <c r="M11" s="466">
        <v>239.71</v>
      </c>
      <c r="N11" s="446" t="s">
        <v>329</v>
      </c>
      <c r="O11" s="695">
        <v>242.39</v>
      </c>
      <c r="P11" s="446" t="s">
        <v>104</v>
      </c>
      <c r="Q11" s="464">
        <v>209.43</v>
      </c>
      <c r="R11" s="446" t="s">
        <v>328</v>
      </c>
      <c r="S11" s="466"/>
      <c r="T11" s="446"/>
      <c r="U11" s="695"/>
      <c r="V11" s="446"/>
      <c r="W11" s="464">
        <v>156.81</v>
      </c>
      <c r="X11" s="446" t="s">
        <v>103</v>
      </c>
      <c r="Y11" s="466">
        <v>216.66</v>
      </c>
      <c r="Z11" s="446" t="s">
        <v>103</v>
      </c>
      <c r="AA11" s="695">
        <v>208.7</v>
      </c>
      <c r="AB11" s="446" t="s">
        <v>103</v>
      </c>
      <c r="AC11" s="464">
        <v>177.98</v>
      </c>
      <c r="AD11" s="446" t="s">
        <v>103</v>
      </c>
      <c r="AE11" s="466">
        <v>176.12</v>
      </c>
      <c r="AF11" s="446" t="s">
        <v>103</v>
      </c>
      <c r="AG11" s="695">
        <v>170.01</v>
      </c>
      <c r="AH11" s="446" t="s">
        <v>103</v>
      </c>
      <c r="AI11" s="464">
        <v>89.792699999999996</v>
      </c>
      <c r="AJ11" s="446" t="s">
        <v>103</v>
      </c>
      <c r="AK11" s="466">
        <v>137.47</v>
      </c>
      <c r="AL11" s="446" t="s">
        <v>103</v>
      </c>
      <c r="AM11" s="695">
        <v>176.55</v>
      </c>
      <c r="AN11" s="694" t="s">
        <v>103</v>
      </c>
      <c r="AO11" s="464">
        <v>259.12</v>
      </c>
      <c r="AP11" s="446" t="s">
        <v>103</v>
      </c>
      <c r="AQ11" s="466">
        <v>265.31</v>
      </c>
      <c r="AR11" s="446" t="s">
        <v>103</v>
      </c>
      <c r="AS11" s="695">
        <v>250.68</v>
      </c>
      <c r="AT11" s="446" t="s">
        <v>103</v>
      </c>
      <c r="AU11" s="464">
        <v>72.669200000000004</v>
      </c>
      <c r="AV11" s="446" t="s">
        <v>103</v>
      </c>
      <c r="AW11" s="466">
        <v>159.97</v>
      </c>
      <c r="AX11" s="446" t="s">
        <v>103</v>
      </c>
      <c r="AY11" s="695">
        <v>190.15</v>
      </c>
      <c r="AZ11" s="446" t="s">
        <v>103</v>
      </c>
      <c r="BA11" s="464">
        <v>207.84</v>
      </c>
      <c r="BB11" s="446" t="s">
        <v>103</v>
      </c>
      <c r="BC11" s="466">
        <v>230.48</v>
      </c>
      <c r="BD11" s="446" t="s">
        <v>103</v>
      </c>
      <c r="BE11" s="695">
        <v>223.44</v>
      </c>
      <c r="BF11" s="446" t="s">
        <v>103</v>
      </c>
      <c r="BG11" s="464">
        <v>120.48</v>
      </c>
      <c r="BH11" s="446" t="s">
        <v>569</v>
      </c>
      <c r="BI11" s="283">
        <v>141.16999999999999</v>
      </c>
      <c r="BJ11" s="289" t="s">
        <v>103</v>
      </c>
      <c r="BK11" s="283">
        <v>175.84</v>
      </c>
      <c r="BL11" s="289" t="s">
        <v>103</v>
      </c>
      <c r="BM11" s="45">
        <f t="shared" si="3"/>
        <v>1</v>
      </c>
      <c r="BN11" s="45">
        <f t="shared" si="11"/>
        <v>1</v>
      </c>
      <c r="BO11" s="45">
        <f t="shared" si="4"/>
        <v>0</v>
      </c>
      <c r="BP11" s="45">
        <f t="shared" si="5"/>
        <v>1</v>
      </c>
      <c r="BQ11" s="45">
        <f t="shared" si="6"/>
        <v>0</v>
      </c>
      <c r="BR11" s="45">
        <f t="shared" si="7"/>
        <v>1</v>
      </c>
      <c r="BS11" s="45">
        <f t="shared" si="8"/>
        <v>0</v>
      </c>
      <c r="BT11" s="45">
        <f t="shared" si="9"/>
        <v>0</v>
      </c>
      <c r="BU11" s="45">
        <f t="shared" si="10"/>
        <v>0</v>
      </c>
      <c r="BV11" s="45">
        <f t="shared" si="12"/>
        <v>0.44444444444444442</v>
      </c>
    </row>
    <row r="12" spans="1:74" ht="12.7" customHeight="1" x14ac:dyDescent="0.4">
      <c r="A12" s="463" t="str">
        <f t="shared" si="0"/>
        <v xml:space="preserve">Warren Seed DS 5250* </v>
      </c>
      <c r="B12" s="440" t="str">
        <f t="shared" si="1"/>
        <v>RR, LL</v>
      </c>
      <c r="C12" s="440" t="str">
        <f t="shared" si="2"/>
        <v>HX1,YGCB</v>
      </c>
      <c r="D12" s="463" t="s">
        <v>318</v>
      </c>
      <c r="E12" s="464">
        <v>165.3</v>
      </c>
      <c r="F12" s="446" t="s">
        <v>334</v>
      </c>
      <c r="G12" s="466">
        <v>195.82</v>
      </c>
      <c r="H12" s="446" t="s">
        <v>104</v>
      </c>
      <c r="I12" s="695"/>
      <c r="J12" s="446"/>
      <c r="K12" s="464">
        <v>203.15</v>
      </c>
      <c r="L12" s="446" t="s">
        <v>103</v>
      </c>
      <c r="M12" s="466">
        <v>255.12</v>
      </c>
      <c r="N12" s="446" t="s">
        <v>103</v>
      </c>
      <c r="O12" s="695"/>
      <c r="P12" s="446"/>
      <c r="Q12" s="464">
        <v>186.22</v>
      </c>
      <c r="R12" s="446" t="s">
        <v>334</v>
      </c>
      <c r="S12" s="466"/>
      <c r="T12" s="446"/>
      <c r="U12" s="695"/>
      <c r="V12" s="446"/>
      <c r="W12" s="464">
        <v>157.69</v>
      </c>
      <c r="X12" s="446" t="s">
        <v>103</v>
      </c>
      <c r="Y12" s="466">
        <v>213.24</v>
      </c>
      <c r="Z12" s="446" t="s">
        <v>103</v>
      </c>
      <c r="AA12" s="695"/>
      <c r="AB12" s="446"/>
      <c r="AC12" s="464">
        <v>152.16999999999999</v>
      </c>
      <c r="AD12" s="446" t="s">
        <v>103</v>
      </c>
      <c r="AE12" s="466">
        <v>166.28</v>
      </c>
      <c r="AF12" s="446" t="s">
        <v>103</v>
      </c>
      <c r="AG12" s="695"/>
      <c r="AH12" s="446"/>
      <c r="AI12" s="464">
        <v>117.06</v>
      </c>
      <c r="AJ12" s="446" t="s">
        <v>103</v>
      </c>
      <c r="AK12" s="466">
        <v>143.12</v>
      </c>
      <c r="AL12" s="446" t="s">
        <v>103</v>
      </c>
      <c r="AM12" s="695"/>
      <c r="AN12" s="694"/>
      <c r="AO12" s="464">
        <v>213.69</v>
      </c>
      <c r="AP12" s="446" t="s">
        <v>103</v>
      </c>
      <c r="AQ12" s="466">
        <v>227.09</v>
      </c>
      <c r="AR12" s="446" t="s">
        <v>341</v>
      </c>
      <c r="AS12" s="695"/>
      <c r="AT12" s="446"/>
      <c r="AU12" s="464">
        <v>98.244399999999999</v>
      </c>
      <c r="AV12" s="446" t="s">
        <v>103</v>
      </c>
      <c r="AW12" s="466">
        <v>177.78</v>
      </c>
      <c r="AX12" s="446" t="s">
        <v>103</v>
      </c>
      <c r="AY12" s="695"/>
      <c r="AZ12" s="446"/>
      <c r="BA12" s="464">
        <v>225.39</v>
      </c>
      <c r="BB12" s="446" t="s">
        <v>103</v>
      </c>
      <c r="BC12" s="466">
        <v>239.9</v>
      </c>
      <c r="BD12" s="446" t="s">
        <v>103</v>
      </c>
      <c r="BE12" s="695"/>
      <c r="BF12" s="446"/>
      <c r="BG12" s="464">
        <v>134.07</v>
      </c>
      <c r="BH12" s="446" t="s">
        <v>570</v>
      </c>
      <c r="BI12" s="283">
        <v>145.02000000000001</v>
      </c>
      <c r="BJ12" s="289" t="s">
        <v>103</v>
      </c>
      <c r="BK12" s="283"/>
      <c r="BL12" s="289"/>
      <c r="BM12" s="45">
        <f t="shared" si="3"/>
        <v>1</v>
      </c>
      <c r="BN12" s="45">
        <f t="shared" si="11"/>
        <v>1</v>
      </c>
      <c r="BO12" s="45">
        <f t="shared" si="4"/>
        <v>0</v>
      </c>
      <c r="BP12" s="45">
        <f t="shared" si="5"/>
        <v>1</v>
      </c>
      <c r="BQ12" s="45">
        <f t="shared" si="6"/>
        <v>1</v>
      </c>
      <c r="BR12" s="45">
        <f t="shared" si="7"/>
        <v>0</v>
      </c>
      <c r="BS12" s="45">
        <f t="shared" si="8"/>
        <v>0</v>
      </c>
      <c r="BT12" s="45">
        <f t="shared" si="9"/>
        <v>1</v>
      </c>
      <c r="BU12" s="45">
        <f t="shared" si="10"/>
        <v>0</v>
      </c>
      <c r="BV12" s="45">
        <f t="shared" si="12"/>
        <v>0.55555555555555558</v>
      </c>
    </row>
    <row r="13" spans="1:74" ht="12.7" customHeight="1" x14ac:dyDescent="0.4">
      <c r="A13" s="463" t="str">
        <f t="shared" si="0"/>
        <v xml:space="preserve">Dekalb DKC59-82 </v>
      </c>
      <c r="B13" s="440" t="str">
        <f t="shared" si="1"/>
        <v>RR</v>
      </c>
      <c r="C13" s="440" t="str">
        <f t="shared" si="2"/>
        <v>VT2P</v>
      </c>
      <c r="D13" s="463" t="s">
        <v>520</v>
      </c>
      <c r="E13" s="464">
        <v>164.92</v>
      </c>
      <c r="F13" s="446" t="s">
        <v>334</v>
      </c>
      <c r="G13" s="466"/>
      <c r="H13" s="446"/>
      <c r="I13" s="695"/>
      <c r="J13" s="446"/>
      <c r="K13" s="464">
        <v>183.65</v>
      </c>
      <c r="L13" s="446" t="s">
        <v>103</v>
      </c>
      <c r="M13" s="466"/>
      <c r="N13" s="446"/>
      <c r="O13" s="695"/>
      <c r="P13" s="446"/>
      <c r="Q13" s="464">
        <v>179.82</v>
      </c>
      <c r="R13" s="446" t="s">
        <v>340</v>
      </c>
      <c r="S13" s="466"/>
      <c r="T13" s="446"/>
      <c r="U13" s="695"/>
      <c r="V13" s="446"/>
      <c r="W13" s="464">
        <v>156.74</v>
      </c>
      <c r="X13" s="446" t="s">
        <v>103</v>
      </c>
      <c r="Y13" s="466"/>
      <c r="Z13" s="446"/>
      <c r="AA13" s="695"/>
      <c r="AB13" s="446"/>
      <c r="AC13" s="464">
        <v>96.075999999999993</v>
      </c>
      <c r="AD13" s="446" t="s">
        <v>103</v>
      </c>
      <c r="AE13" s="466"/>
      <c r="AF13" s="446"/>
      <c r="AG13" s="695"/>
      <c r="AH13" s="446"/>
      <c r="AI13" s="464">
        <v>101.62</v>
      </c>
      <c r="AJ13" s="446" t="s">
        <v>103</v>
      </c>
      <c r="AK13" s="466"/>
      <c r="AL13" s="446"/>
      <c r="AM13" s="695"/>
      <c r="AN13" s="694"/>
      <c r="AO13" s="464">
        <v>240.34</v>
      </c>
      <c r="AP13" s="446" t="s">
        <v>103</v>
      </c>
      <c r="AQ13" s="466"/>
      <c r="AR13" s="446"/>
      <c r="AS13" s="695"/>
      <c r="AT13" s="446"/>
      <c r="AU13" s="464">
        <v>136.66999999999999</v>
      </c>
      <c r="AV13" s="446" t="s">
        <v>103</v>
      </c>
      <c r="AW13" s="466"/>
      <c r="AX13" s="446"/>
      <c r="AY13" s="695"/>
      <c r="AZ13" s="446"/>
      <c r="BA13" s="464">
        <v>224.35</v>
      </c>
      <c r="BB13" s="446" t="s">
        <v>103</v>
      </c>
      <c r="BC13" s="466"/>
      <c r="BD13" s="446"/>
      <c r="BE13" s="695"/>
      <c r="BF13" s="446"/>
      <c r="BG13" s="464">
        <v>164.97</v>
      </c>
      <c r="BH13" s="446" t="s">
        <v>103</v>
      </c>
      <c r="BI13" s="279"/>
      <c r="BJ13" s="288"/>
      <c r="BK13" s="279"/>
      <c r="BL13" s="288"/>
      <c r="BM13" s="45">
        <f t="shared" si="3"/>
        <v>0</v>
      </c>
      <c r="BN13" s="45">
        <f t="shared" si="11"/>
        <v>0</v>
      </c>
      <c r="BO13" s="45">
        <f t="shared" si="4"/>
        <v>0</v>
      </c>
      <c r="BP13" s="45">
        <f t="shared" si="5"/>
        <v>0</v>
      </c>
      <c r="BQ13" s="45">
        <f t="shared" si="6"/>
        <v>1</v>
      </c>
      <c r="BR13" s="45">
        <f t="shared" si="7"/>
        <v>1</v>
      </c>
      <c r="BS13" s="45">
        <f t="shared" si="8"/>
        <v>1</v>
      </c>
      <c r="BT13" s="45">
        <f t="shared" si="9"/>
        <v>1</v>
      </c>
      <c r="BU13" s="45">
        <f t="shared" si="10"/>
        <v>1</v>
      </c>
      <c r="BV13" s="45">
        <f t="shared" si="12"/>
        <v>0.55555555555555558</v>
      </c>
    </row>
    <row r="14" spans="1:74" ht="12.7" customHeight="1" x14ac:dyDescent="0.4">
      <c r="A14" s="473" t="str">
        <f t="shared" si="0"/>
        <v xml:space="preserve">Dyna-Gro D53TC23 </v>
      </c>
      <c r="B14" s="440" t="str">
        <f t="shared" si="1"/>
        <v>RR</v>
      </c>
      <c r="C14" s="440" t="str">
        <f t="shared" si="2"/>
        <v>TRE</v>
      </c>
      <c r="D14" s="463" t="s">
        <v>522</v>
      </c>
      <c r="E14" s="464">
        <v>163.38999999999999</v>
      </c>
      <c r="F14" s="446" t="s">
        <v>340</v>
      </c>
      <c r="G14" s="466"/>
      <c r="H14" s="446"/>
      <c r="I14" s="695"/>
      <c r="J14" s="446"/>
      <c r="K14" s="464">
        <v>182.72</v>
      </c>
      <c r="L14" s="446" t="s">
        <v>103</v>
      </c>
      <c r="M14" s="466"/>
      <c r="N14" s="446"/>
      <c r="O14" s="695"/>
      <c r="P14" s="446"/>
      <c r="Q14" s="464">
        <v>178.41</v>
      </c>
      <c r="R14" s="446" t="s">
        <v>340</v>
      </c>
      <c r="S14" s="466"/>
      <c r="T14" s="446"/>
      <c r="U14" s="695"/>
      <c r="V14" s="446"/>
      <c r="W14" s="464">
        <v>135.41999999999999</v>
      </c>
      <c r="X14" s="446" t="s">
        <v>103</v>
      </c>
      <c r="Y14" s="466"/>
      <c r="Z14" s="446"/>
      <c r="AA14" s="695"/>
      <c r="AB14" s="446"/>
      <c r="AC14" s="464">
        <v>159.5</v>
      </c>
      <c r="AD14" s="446" t="s">
        <v>103</v>
      </c>
      <c r="AE14" s="466"/>
      <c r="AF14" s="446"/>
      <c r="AG14" s="695"/>
      <c r="AH14" s="446"/>
      <c r="AI14" s="464">
        <v>99.941900000000004</v>
      </c>
      <c r="AJ14" s="446" t="s">
        <v>103</v>
      </c>
      <c r="AK14" s="466"/>
      <c r="AL14" s="446"/>
      <c r="AM14" s="695"/>
      <c r="AN14" s="694"/>
      <c r="AO14" s="464">
        <v>226.17</v>
      </c>
      <c r="AP14" s="446" t="s">
        <v>103</v>
      </c>
      <c r="AQ14" s="466"/>
      <c r="AR14" s="446"/>
      <c r="AS14" s="695"/>
      <c r="AT14" s="446"/>
      <c r="AU14" s="464">
        <v>121.01</v>
      </c>
      <c r="AV14" s="446" t="s">
        <v>103</v>
      </c>
      <c r="AW14" s="466"/>
      <c r="AX14" s="446"/>
      <c r="AY14" s="695"/>
      <c r="AZ14" s="446"/>
      <c r="BA14" s="464">
        <v>209.05</v>
      </c>
      <c r="BB14" s="446" t="s">
        <v>103</v>
      </c>
      <c r="BC14" s="466"/>
      <c r="BD14" s="446"/>
      <c r="BE14" s="695"/>
      <c r="BF14" s="446"/>
      <c r="BG14" s="464">
        <v>158.27000000000001</v>
      </c>
      <c r="BH14" s="446" t="s">
        <v>104</v>
      </c>
      <c r="BI14" s="279"/>
      <c r="BJ14" s="288"/>
      <c r="BK14" s="279"/>
      <c r="BL14" s="288"/>
      <c r="BM14" s="45">
        <f t="shared" si="3"/>
        <v>0</v>
      </c>
      <c r="BN14" s="45">
        <f t="shared" si="11"/>
        <v>0</v>
      </c>
      <c r="BO14" s="45">
        <f t="shared" si="4"/>
        <v>0</v>
      </c>
      <c r="BP14" s="45">
        <f t="shared" si="5"/>
        <v>1</v>
      </c>
      <c r="BQ14" s="45">
        <f t="shared" si="6"/>
        <v>1</v>
      </c>
      <c r="BR14" s="45">
        <f t="shared" si="7"/>
        <v>0</v>
      </c>
      <c r="BS14" s="45">
        <f t="shared" si="8"/>
        <v>1</v>
      </c>
      <c r="BT14" s="45">
        <f t="shared" si="9"/>
        <v>0</v>
      </c>
      <c r="BU14" s="45">
        <f t="shared" si="10"/>
        <v>1</v>
      </c>
      <c r="BV14" s="45">
        <f t="shared" si="12"/>
        <v>0.44444444444444442</v>
      </c>
    </row>
    <row r="15" spans="1:74" ht="12.7" customHeight="1" x14ac:dyDescent="0.4">
      <c r="A15" s="463" t="str">
        <f t="shared" si="0"/>
        <v xml:space="preserve">Dekalb DKC62-89 </v>
      </c>
      <c r="B15" s="440" t="str">
        <f t="shared" si="1"/>
        <v>RR</v>
      </c>
      <c r="C15" s="440" t="str">
        <f t="shared" si="2"/>
        <v>TRE</v>
      </c>
      <c r="D15" s="463" t="s">
        <v>315</v>
      </c>
      <c r="E15" s="464">
        <v>163.33000000000001</v>
      </c>
      <c r="F15" s="446" t="s">
        <v>340</v>
      </c>
      <c r="G15" s="466">
        <v>184.49</v>
      </c>
      <c r="H15" s="446" t="s">
        <v>341</v>
      </c>
      <c r="I15" s="695"/>
      <c r="J15" s="446"/>
      <c r="K15" s="464">
        <v>181.6</v>
      </c>
      <c r="L15" s="446" t="s">
        <v>103</v>
      </c>
      <c r="M15" s="466">
        <v>229.79</v>
      </c>
      <c r="N15" s="446" t="s">
        <v>252</v>
      </c>
      <c r="O15" s="695"/>
      <c r="P15" s="446"/>
      <c r="Q15" s="464">
        <v>193.05</v>
      </c>
      <c r="R15" s="446" t="s">
        <v>334</v>
      </c>
      <c r="S15" s="466"/>
      <c r="T15" s="446"/>
      <c r="U15" s="695"/>
      <c r="V15" s="446"/>
      <c r="W15" s="464">
        <v>173.55</v>
      </c>
      <c r="X15" s="446" t="s">
        <v>103</v>
      </c>
      <c r="Y15" s="466">
        <v>205.81</v>
      </c>
      <c r="Z15" s="446" t="s">
        <v>103</v>
      </c>
      <c r="AA15" s="695"/>
      <c r="AB15" s="446"/>
      <c r="AC15" s="464">
        <v>111.23</v>
      </c>
      <c r="AD15" s="446" t="s">
        <v>103</v>
      </c>
      <c r="AE15" s="466">
        <v>143.61000000000001</v>
      </c>
      <c r="AF15" s="446" t="s">
        <v>103</v>
      </c>
      <c r="AG15" s="695"/>
      <c r="AH15" s="446"/>
      <c r="AI15" s="464">
        <v>79.994100000000003</v>
      </c>
      <c r="AJ15" s="446" t="s">
        <v>103</v>
      </c>
      <c r="AK15" s="466">
        <v>111.69</v>
      </c>
      <c r="AL15" s="446" t="s">
        <v>103</v>
      </c>
      <c r="AM15" s="695"/>
      <c r="AN15" s="694"/>
      <c r="AO15" s="464">
        <v>242.62</v>
      </c>
      <c r="AP15" s="446" t="s">
        <v>103</v>
      </c>
      <c r="AQ15" s="466">
        <v>235.63</v>
      </c>
      <c r="AR15" s="446" t="s">
        <v>339</v>
      </c>
      <c r="AS15" s="695"/>
      <c r="AT15" s="446"/>
      <c r="AU15" s="464">
        <v>102.53</v>
      </c>
      <c r="AV15" s="446" t="s">
        <v>103</v>
      </c>
      <c r="AW15" s="466">
        <v>170.67</v>
      </c>
      <c r="AX15" s="446" t="s">
        <v>103</v>
      </c>
      <c r="AY15" s="695"/>
      <c r="AZ15" s="446"/>
      <c r="BA15" s="464">
        <v>227.51</v>
      </c>
      <c r="BB15" s="446" t="s">
        <v>103</v>
      </c>
      <c r="BC15" s="466">
        <v>222.48</v>
      </c>
      <c r="BD15" s="446" t="s">
        <v>103</v>
      </c>
      <c r="BE15" s="695"/>
      <c r="BF15" s="446"/>
      <c r="BG15" s="464">
        <v>157.83000000000001</v>
      </c>
      <c r="BH15" s="446" t="s">
        <v>104</v>
      </c>
      <c r="BI15" s="283">
        <v>155.84</v>
      </c>
      <c r="BJ15" s="289" t="s">
        <v>103</v>
      </c>
      <c r="BK15" s="283"/>
      <c r="BL15" s="289"/>
      <c r="BM15" s="45">
        <f t="shared" si="3"/>
        <v>0</v>
      </c>
      <c r="BN15" s="45">
        <f t="shared" si="11"/>
        <v>1</v>
      </c>
      <c r="BO15" s="45">
        <f t="shared" si="4"/>
        <v>1</v>
      </c>
      <c r="BP15" s="45">
        <f t="shared" si="5"/>
        <v>0</v>
      </c>
      <c r="BQ15" s="45">
        <f t="shared" si="6"/>
        <v>0</v>
      </c>
      <c r="BR15" s="45">
        <f t="shared" si="7"/>
        <v>1</v>
      </c>
      <c r="BS15" s="45">
        <f t="shared" si="8"/>
        <v>0</v>
      </c>
      <c r="BT15" s="45">
        <f t="shared" si="9"/>
        <v>1</v>
      </c>
      <c r="BU15" s="45">
        <f t="shared" si="10"/>
        <v>1</v>
      </c>
      <c r="BV15" s="45">
        <f t="shared" si="12"/>
        <v>0.55555555555555558</v>
      </c>
    </row>
    <row r="16" spans="1:74" ht="12.7" customHeight="1" x14ac:dyDescent="0.4">
      <c r="A16" s="463" t="str">
        <f t="shared" si="0"/>
        <v>Revere 1307 TC</v>
      </c>
      <c r="B16" s="440" t="str">
        <f t="shared" si="1"/>
        <v>RR</v>
      </c>
      <c r="C16" s="440" t="str">
        <f t="shared" si="2"/>
        <v>TRE</v>
      </c>
      <c r="D16" s="463" t="s">
        <v>221</v>
      </c>
      <c r="E16" s="464">
        <v>162.54</v>
      </c>
      <c r="F16" s="446" t="s">
        <v>340</v>
      </c>
      <c r="G16" s="466">
        <v>197.19</v>
      </c>
      <c r="H16" s="446" t="s">
        <v>104</v>
      </c>
      <c r="I16" s="695">
        <v>213.3</v>
      </c>
      <c r="J16" s="446" t="s">
        <v>103</v>
      </c>
      <c r="K16" s="464">
        <v>198.4</v>
      </c>
      <c r="L16" s="446" t="s">
        <v>103</v>
      </c>
      <c r="M16" s="466">
        <v>246.5</v>
      </c>
      <c r="N16" s="446" t="s">
        <v>104</v>
      </c>
      <c r="O16" s="695">
        <v>254.63</v>
      </c>
      <c r="P16" s="446" t="s">
        <v>103</v>
      </c>
      <c r="Q16" s="464">
        <v>173.26</v>
      </c>
      <c r="R16" s="446" t="s">
        <v>578</v>
      </c>
      <c r="S16" s="466"/>
      <c r="T16" s="446"/>
      <c r="U16" s="695"/>
      <c r="V16" s="446"/>
      <c r="W16" s="464">
        <v>159.75</v>
      </c>
      <c r="X16" s="446" t="s">
        <v>103</v>
      </c>
      <c r="Y16" s="466">
        <v>218.32</v>
      </c>
      <c r="Z16" s="446" t="s">
        <v>103</v>
      </c>
      <c r="AA16" s="695">
        <v>221.55</v>
      </c>
      <c r="AB16" s="446" t="s">
        <v>103</v>
      </c>
      <c r="AC16" s="464">
        <v>100.93</v>
      </c>
      <c r="AD16" s="446" t="s">
        <v>103</v>
      </c>
      <c r="AE16" s="466">
        <v>142.09</v>
      </c>
      <c r="AF16" s="446" t="s">
        <v>103</v>
      </c>
      <c r="AG16" s="695">
        <v>146.72</v>
      </c>
      <c r="AH16" s="446" t="s">
        <v>103</v>
      </c>
      <c r="AI16" s="464">
        <v>89.292000000000002</v>
      </c>
      <c r="AJ16" s="446" t="s">
        <v>103</v>
      </c>
      <c r="AK16" s="466">
        <v>143.78</v>
      </c>
      <c r="AL16" s="446" t="s">
        <v>103</v>
      </c>
      <c r="AM16" s="695">
        <v>178.7</v>
      </c>
      <c r="AN16" s="694" t="s">
        <v>103</v>
      </c>
      <c r="AO16" s="464">
        <v>247</v>
      </c>
      <c r="AP16" s="446" t="s">
        <v>103</v>
      </c>
      <c r="AQ16" s="466">
        <v>258.61</v>
      </c>
      <c r="AR16" s="446" t="s">
        <v>104</v>
      </c>
      <c r="AS16" s="695">
        <v>250.87</v>
      </c>
      <c r="AT16" s="446" t="s">
        <v>103</v>
      </c>
      <c r="AU16" s="464">
        <v>113.21</v>
      </c>
      <c r="AV16" s="446" t="s">
        <v>103</v>
      </c>
      <c r="AW16" s="466">
        <v>176.41</v>
      </c>
      <c r="AX16" s="446" t="s">
        <v>103</v>
      </c>
      <c r="AY16" s="695">
        <v>200.48</v>
      </c>
      <c r="AZ16" s="446" t="s">
        <v>103</v>
      </c>
      <c r="BA16" s="464">
        <v>216.41</v>
      </c>
      <c r="BB16" s="446" t="s">
        <v>103</v>
      </c>
      <c r="BC16" s="466">
        <v>236.82</v>
      </c>
      <c r="BD16" s="446" t="s">
        <v>103</v>
      </c>
      <c r="BE16" s="695">
        <v>224.79</v>
      </c>
      <c r="BF16" s="446" t="s">
        <v>103</v>
      </c>
      <c r="BG16" s="464">
        <v>164.6</v>
      </c>
      <c r="BH16" s="446" t="s">
        <v>103</v>
      </c>
      <c r="BI16" s="279">
        <v>154.96</v>
      </c>
      <c r="BJ16" s="288" t="s">
        <v>103</v>
      </c>
      <c r="BK16" s="279">
        <v>194.04</v>
      </c>
      <c r="BL16" s="288" t="s">
        <v>103</v>
      </c>
      <c r="BM16" s="45">
        <f t="shared" si="3"/>
        <v>1</v>
      </c>
      <c r="BN16" s="45">
        <f t="shared" si="11"/>
        <v>0</v>
      </c>
      <c r="BO16" s="45">
        <f t="shared" si="4"/>
        <v>1</v>
      </c>
      <c r="BP16" s="45">
        <f t="shared" si="5"/>
        <v>0</v>
      </c>
      <c r="BQ16" s="45">
        <f t="shared" si="6"/>
        <v>0</v>
      </c>
      <c r="BR16" s="45">
        <f t="shared" si="7"/>
        <v>1</v>
      </c>
      <c r="BS16" s="45">
        <f t="shared" si="8"/>
        <v>1</v>
      </c>
      <c r="BT16" s="45">
        <f t="shared" si="9"/>
        <v>0</v>
      </c>
      <c r="BU16" s="45">
        <f t="shared" si="10"/>
        <v>1</v>
      </c>
      <c r="BV16" s="45">
        <f t="shared" si="12"/>
        <v>0.55555555555555558</v>
      </c>
    </row>
    <row r="17" spans="1:74" ht="12.7" customHeight="1" x14ac:dyDescent="0.4">
      <c r="A17" s="473" t="str">
        <f t="shared" si="0"/>
        <v>Revere 0918 VT2P</v>
      </c>
      <c r="B17" s="440" t="str">
        <f t="shared" si="1"/>
        <v>RR</v>
      </c>
      <c r="C17" s="440" t="str">
        <f t="shared" si="2"/>
        <v>VT2P</v>
      </c>
      <c r="D17" s="463" t="s">
        <v>523</v>
      </c>
      <c r="E17" s="464">
        <v>162.25</v>
      </c>
      <c r="F17" s="446" t="s">
        <v>340</v>
      </c>
      <c r="G17" s="466"/>
      <c r="H17" s="446"/>
      <c r="I17" s="695"/>
      <c r="J17" s="446"/>
      <c r="K17" s="464">
        <v>177.62</v>
      </c>
      <c r="L17" s="446" t="s">
        <v>103</v>
      </c>
      <c r="M17" s="466"/>
      <c r="N17" s="446"/>
      <c r="O17" s="695"/>
      <c r="P17" s="446"/>
      <c r="Q17" s="464">
        <v>172.07</v>
      </c>
      <c r="R17" s="446" t="s">
        <v>569</v>
      </c>
      <c r="S17" s="466"/>
      <c r="T17" s="446"/>
      <c r="U17" s="695"/>
      <c r="V17" s="446"/>
      <c r="W17" s="464">
        <v>172.01</v>
      </c>
      <c r="X17" s="446" t="s">
        <v>103</v>
      </c>
      <c r="Y17" s="466"/>
      <c r="Z17" s="446"/>
      <c r="AA17" s="695"/>
      <c r="AB17" s="446"/>
      <c r="AC17" s="464">
        <v>132.08000000000001</v>
      </c>
      <c r="AD17" s="446" t="s">
        <v>103</v>
      </c>
      <c r="AE17" s="466"/>
      <c r="AF17" s="446"/>
      <c r="AG17" s="695"/>
      <c r="AH17" s="446"/>
      <c r="AI17" s="464">
        <v>69.685699999999997</v>
      </c>
      <c r="AJ17" s="446" t="s">
        <v>103</v>
      </c>
      <c r="AK17" s="466"/>
      <c r="AL17" s="446"/>
      <c r="AM17" s="695"/>
      <c r="AN17" s="694"/>
      <c r="AO17" s="464">
        <v>252.92</v>
      </c>
      <c r="AP17" s="446" t="s">
        <v>103</v>
      </c>
      <c r="AQ17" s="466"/>
      <c r="AR17" s="446"/>
      <c r="AS17" s="695"/>
      <c r="AT17" s="446"/>
      <c r="AU17" s="464">
        <v>117.49</v>
      </c>
      <c r="AV17" s="446" t="s">
        <v>103</v>
      </c>
      <c r="AW17" s="466"/>
      <c r="AX17" s="446"/>
      <c r="AY17" s="695"/>
      <c r="AZ17" s="446"/>
      <c r="BA17" s="464">
        <v>226.92</v>
      </c>
      <c r="BB17" s="446" t="s">
        <v>103</v>
      </c>
      <c r="BC17" s="466"/>
      <c r="BD17" s="446"/>
      <c r="BE17" s="695"/>
      <c r="BF17" s="446"/>
      <c r="BG17" s="464">
        <v>139.49</v>
      </c>
      <c r="BH17" s="446" t="s">
        <v>329</v>
      </c>
      <c r="BI17" s="283"/>
      <c r="BJ17" s="289"/>
      <c r="BK17" s="283"/>
      <c r="BL17" s="289"/>
      <c r="BM17" s="45">
        <f t="shared" si="3"/>
        <v>0</v>
      </c>
      <c r="BN17" s="45">
        <f t="shared" si="11"/>
        <v>0</v>
      </c>
      <c r="BO17" s="45">
        <f t="shared" si="4"/>
        <v>1</v>
      </c>
      <c r="BP17" s="45">
        <f t="shared" si="5"/>
        <v>0</v>
      </c>
      <c r="BQ17" s="45">
        <f t="shared" si="6"/>
        <v>0</v>
      </c>
      <c r="BR17" s="45">
        <f t="shared" si="7"/>
        <v>1</v>
      </c>
      <c r="BS17" s="45">
        <f t="shared" si="8"/>
        <v>1</v>
      </c>
      <c r="BT17" s="45">
        <f t="shared" si="9"/>
        <v>1</v>
      </c>
      <c r="BU17" s="45">
        <f t="shared" si="10"/>
        <v>0</v>
      </c>
      <c r="BV17" s="45">
        <f t="shared" si="12"/>
        <v>0.44444444444444442</v>
      </c>
    </row>
    <row r="18" spans="1:74" ht="12.7" customHeight="1" x14ac:dyDescent="0.4">
      <c r="A18" s="463" t="str">
        <f t="shared" si="0"/>
        <v xml:space="preserve">Dyna-Gro D52DC82 </v>
      </c>
      <c r="B18" s="440" t="str">
        <f t="shared" si="1"/>
        <v>RR</v>
      </c>
      <c r="C18" s="440" t="str">
        <f t="shared" si="2"/>
        <v>VT2P</v>
      </c>
      <c r="D18" s="463" t="s">
        <v>521</v>
      </c>
      <c r="E18" s="464">
        <v>161.81</v>
      </c>
      <c r="F18" s="446" t="s">
        <v>340</v>
      </c>
      <c r="G18" s="466"/>
      <c r="H18" s="446"/>
      <c r="I18" s="695"/>
      <c r="J18" s="446"/>
      <c r="K18" s="464">
        <v>198.48</v>
      </c>
      <c r="L18" s="446" t="s">
        <v>103</v>
      </c>
      <c r="M18" s="466"/>
      <c r="N18" s="446"/>
      <c r="O18" s="695"/>
      <c r="P18" s="446"/>
      <c r="Q18" s="464">
        <v>220.74</v>
      </c>
      <c r="R18" s="446" t="s">
        <v>103</v>
      </c>
      <c r="S18" s="466"/>
      <c r="T18" s="446"/>
      <c r="U18" s="695"/>
      <c r="V18" s="446"/>
      <c r="W18" s="464">
        <v>151.13</v>
      </c>
      <c r="X18" s="446" t="s">
        <v>103</v>
      </c>
      <c r="Y18" s="466"/>
      <c r="Z18" s="446"/>
      <c r="AA18" s="695"/>
      <c r="AB18" s="446"/>
      <c r="AC18" s="464">
        <v>133.31</v>
      </c>
      <c r="AD18" s="446" t="s">
        <v>103</v>
      </c>
      <c r="AE18" s="466"/>
      <c r="AF18" s="446"/>
      <c r="AG18" s="695"/>
      <c r="AH18" s="446"/>
      <c r="AI18" s="464">
        <v>67.616100000000003</v>
      </c>
      <c r="AJ18" s="446" t="s">
        <v>103</v>
      </c>
      <c r="AK18" s="466"/>
      <c r="AL18" s="446"/>
      <c r="AM18" s="695"/>
      <c r="AN18" s="694"/>
      <c r="AO18" s="464">
        <v>231.64</v>
      </c>
      <c r="AP18" s="446" t="s">
        <v>103</v>
      </c>
      <c r="AQ18" s="466"/>
      <c r="AR18" s="446"/>
      <c r="AS18" s="695"/>
      <c r="AT18" s="446"/>
      <c r="AU18" s="464">
        <v>96.865499999999997</v>
      </c>
      <c r="AV18" s="446" t="s">
        <v>103</v>
      </c>
      <c r="AW18" s="466"/>
      <c r="AX18" s="446"/>
      <c r="AY18" s="695"/>
      <c r="AZ18" s="446"/>
      <c r="BA18" s="464">
        <v>195.95</v>
      </c>
      <c r="BB18" s="446" t="s">
        <v>103</v>
      </c>
      <c r="BC18" s="466"/>
      <c r="BD18" s="446"/>
      <c r="BE18" s="695"/>
      <c r="BF18" s="446"/>
      <c r="BG18" s="464">
        <v>160.52000000000001</v>
      </c>
      <c r="BH18" s="446" t="s">
        <v>103</v>
      </c>
      <c r="BI18" s="283"/>
      <c r="BJ18" s="289"/>
      <c r="BK18" s="283"/>
      <c r="BL18" s="289"/>
      <c r="BM18" s="45">
        <f t="shared" si="3"/>
        <v>1</v>
      </c>
      <c r="BN18" s="45">
        <f t="shared" si="11"/>
        <v>1</v>
      </c>
      <c r="BO18" s="45">
        <f t="shared" si="4"/>
        <v>0</v>
      </c>
      <c r="BP18" s="45">
        <f t="shared" si="5"/>
        <v>0</v>
      </c>
      <c r="BQ18" s="45">
        <f t="shared" si="6"/>
        <v>0</v>
      </c>
      <c r="BR18" s="45">
        <f t="shared" si="7"/>
        <v>0</v>
      </c>
      <c r="BS18" s="45">
        <f t="shared" si="8"/>
        <v>0</v>
      </c>
      <c r="BT18" s="45">
        <f t="shared" si="9"/>
        <v>0</v>
      </c>
      <c r="BU18" s="45">
        <f t="shared" si="10"/>
        <v>1</v>
      </c>
      <c r="BV18" s="45">
        <f t="shared" si="12"/>
        <v>0.33333333333333331</v>
      </c>
    </row>
    <row r="19" spans="1:74" ht="12.7" customHeight="1" x14ac:dyDescent="0.4">
      <c r="A19" s="463" t="str">
        <f t="shared" si="0"/>
        <v xml:space="preserve">Spectrum 6228 </v>
      </c>
      <c r="B19" s="440" t="str">
        <f t="shared" si="1"/>
        <v>None</v>
      </c>
      <c r="C19" s="440" t="str">
        <f t="shared" si="2"/>
        <v>None</v>
      </c>
      <c r="D19" s="463" t="s">
        <v>517</v>
      </c>
      <c r="E19" s="464">
        <v>158.28</v>
      </c>
      <c r="F19" s="446" t="s">
        <v>568</v>
      </c>
      <c r="G19" s="466"/>
      <c r="H19" s="446"/>
      <c r="I19" s="695"/>
      <c r="J19" s="446"/>
      <c r="K19" s="464">
        <v>214.13</v>
      </c>
      <c r="L19" s="446" t="s">
        <v>103</v>
      </c>
      <c r="M19" s="466"/>
      <c r="N19" s="446"/>
      <c r="O19" s="695"/>
      <c r="P19" s="446"/>
      <c r="Q19" s="464">
        <v>194.42</v>
      </c>
      <c r="R19" s="446" t="s">
        <v>334</v>
      </c>
      <c r="S19" s="466"/>
      <c r="T19" s="446"/>
      <c r="U19" s="695"/>
      <c r="V19" s="446"/>
      <c r="W19" s="464">
        <v>155.08000000000001</v>
      </c>
      <c r="X19" s="446" t="s">
        <v>103</v>
      </c>
      <c r="Y19" s="466"/>
      <c r="Z19" s="446"/>
      <c r="AA19" s="695"/>
      <c r="AB19" s="446"/>
      <c r="AC19" s="464">
        <v>121.52</v>
      </c>
      <c r="AD19" s="446" t="s">
        <v>103</v>
      </c>
      <c r="AE19" s="466"/>
      <c r="AF19" s="446"/>
      <c r="AG19" s="695"/>
      <c r="AH19" s="446"/>
      <c r="AI19" s="464">
        <v>93.838499999999996</v>
      </c>
      <c r="AJ19" s="446" t="s">
        <v>103</v>
      </c>
      <c r="AK19" s="466"/>
      <c r="AL19" s="446"/>
      <c r="AM19" s="695"/>
      <c r="AN19" s="694"/>
      <c r="AO19" s="464">
        <v>217.32</v>
      </c>
      <c r="AP19" s="446" t="s">
        <v>103</v>
      </c>
      <c r="AQ19" s="466"/>
      <c r="AR19" s="446"/>
      <c r="AS19" s="695"/>
      <c r="AT19" s="446"/>
      <c r="AU19" s="464">
        <v>68.236900000000006</v>
      </c>
      <c r="AV19" s="446" t="s">
        <v>103</v>
      </c>
      <c r="AW19" s="466"/>
      <c r="AX19" s="446"/>
      <c r="AY19" s="695"/>
      <c r="AZ19" s="446"/>
      <c r="BA19" s="464">
        <v>204.01</v>
      </c>
      <c r="BB19" s="446" t="s">
        <v>103</v>
      </c>
      <c r="BC19" s="466"/>
      <c r="BD19" s="446"/>
      <c r="BE19" s="695"/>
      <c r="BF19" s="446"/>
      <c r="BG19" s="464">
        <v>155.97</v>
      </c>
      <c r="BH19" s="446" t="s">
        <v>104</v>
      </c>
      <c r="BI19" s="279"/>
      <c r="BJ19" s="288"/>
      <c r="BK19" s="279"/>
      <c r="BL19" s="288"/>
      <c r="BM19" s="45">
        <f t="shared" si="3"/>
        <v>1</v>
      </c>
      <c r="BN19" s="45">
        <f t="shared" si="11"/>
        <v>1</v>
      </c>
      <c r="BO19" s="45">
        <f t="shared" si="4"/>
        <v>0</v>
      </c>
      <c r="BP19" s="45">
        <f t="shared" si="5"/>
        <v>0</v>
      </c>
      <c r="BQ19" s="45">
        <f t="shared" si="6"/>
        <v>1</v>
      </c>
      <c r="BR19" s="45">
        <f t="shared" si="7"/>
        <v>0</v>
      </c>
      <c r="BS19" s="45">
        <f t="shared" si="8"/>
        <v>0</v>
      </c>
      <c r="BT19" s="45">
        <f t="shared" si="9"/>
        <v>0</v>
      </c>
      <c r="BU19" s="45">
        <f t="shared" si="10"/>
        <v>1</v>
      </c>
      <c r="BV19" s="45">
        <f t="shared" si="12"/>
        <v>0.44444444444444442</v>
      </c>
    </row>
    <row r="20" spans="1:74" ht="12.7" customHeight="1" x14ac:dyDescent="0.4">
      <c r="A20" s="473" t="str">
        <f t="shared" si="0"/>
        <v>Progeny 2012 VT2P</v>
      </c>
      <c r="B20" s="440" t="str">
        <f t="shared" si="1"/>
        <v>RR</v>
      </c>
      <c r="C20" s="440" t="str">
        <f t="shared" si="2"/>
        <v>VT2P</v>
      </c>
      <c r="D20" s="463" t="s">
        <v>223</v>
      </c>
      <c r="E20" s="464">
        <v>157.88</v>
      </c>
      <c r="F20" s="446" t="s">
        <v>568</v>
      </c>
      <c r="G20" s="466">
        <v>183.94</v>
      </c>
      <c r="H20" s="446" t="s">
        <v>341</v>
      </c>
      <c r="I20" s="695">
        <v>195.4</v>
      </c>
      <c r="J20" s="446" t="s">
        <v>177</v>
      </c>
      <c r="K20" s="464">
        <v>191.35</v>
      </c>
      <c r="L20" s="446" t="s">
        <v>103</v>
      </c>
      <c r="M20" s="466">
        <v>223.18</v>
      </c>
      <c r="N20" s="446" t="s">
        <v>574</v>
      </c>
      <c r="O20" s="695">
        <v>225.61</v>
      </c>
      <c r="P20" s="446" t="s">
        <v>177</v>
      </c>
      <c r="Q20" s="464">
        <v>177.82</v>
      </c>
      <c r="R20" s="446" t="s">
        <v>340</v>
      </c>
      <c r="S20" s="466"/>
      <c r="T20" s="446"/>
      <c r="U20" s="695"/>
      <c r="V20" s="446"/>
      <c r="W20" s="464">
        <v>152.54</v>
      </c>
      <c r="X20" s="446" t="s">
        <v>103</v>
      </c>
      <c r="Y20" s="466">
        <v>203.91</v>
      </c>
      <c r="Z20" s="446" t="s">
        <v>103</v>
      </c>
      <c r="AA20" s="695">
        <v>207.83</v>
      </c>
      <c r="AB20" s="446" t="s">
        <v>103</v>
      </c>
      <c r="AC20" s="464">
        <v>123.37</v>
      </c>
      <c r="AD20" s="446" t="s">
        <v>103</v>
      </c>
      <c r="AE20" s="466">
        <v>144.76</v>
      </c>
      <c r="AF20" s="446" t="s">
        <v>103</v>
      </c>
      <c r="AG20" s="695">
        <v>143.05000000000001</v>
      </c>
      <c r="AH20" s="446" t="s">
        <v>103</v>
      </c>
      <c r="AI20" s="464">
        <v>94.294799999999995</v>
      </c>
      <c r="AJ20" s="446" t="s">
        <v>103</v>
      </c>
      <c r="AK20" s="466">
        <v>120.91</v>
      </c>
      <c r="AL20" s="446" t="s">
        <v>103</v>
      </c>
      <c r="AM20" s="695">
        <v>166.16</v>
      </c>
      <c r="AN20" s="694" t="s">
        <v>103</v>
      </c>
      <c r="AO20" s="464">
        <v>233.14</v>
      </c>
      <c r="AP20" s="446" t="s">
        <v>103</v>
      </c>
      <c r="AQ20" s="466">
        <v>238.05</v>
      </c>
      <c r="AR20" s="446" t="s">
        <v>339</v>
      </c>
      <c r="AS20" s="695">
        <v>226.82</v>
      </c>
      <c r="AT20" s="446" t="s">
        <v>177</v>
      </c>
      <c r="AU20" s="464">
        <v>82.504099999999994</v>
      </c>
      <c r="AV20" s="446" t="s">
        <v>103</v>
      </c>
      <c r="AW20" s="466">
        <v>166.05</v>
      </c>
      <c r="AX20" s="446" t="s">
        <v>103</v>
      </c>
      <c r="AY20" s="695">
        <v>187.6</v>
      </c>
      <c r="AZ20" s="446" t="s">
        <v>103</v>
      </c>
      <c r="BA20" s="464">
        <v>208.34</v>
      </c>
      <c r="BB20" s="446" t="s">
        <v>103</v>
      </c>
      <c r="BC20" s="466">
        <v>218.96</v>
      </c>
      <c r="BD20" s="446" t="s">
        <v>103</v>
      </c>
      <c r="BE20" s="695">
        <v>211.35</v>
      </c>
      <c r="BF20" s="446" t="s">
        <v>103</v>
      </c>
      <c r="BG20" s="464">
        <v>157.57</v>
      </c>
      <c r="BH20" s="446" t="s">
        <v>104</v>
      </c>
      <c r="BI20" s="283">
        <v>155.74</v>
      </c>
      <c r="BJ20" s="289" t="s">
        <v>103</v>
      </c>
      <c r="BK20" s="283">
        <v>165.51</v>
      </c>
      <c r="BL20" s="289" t="s">
        <v>103</v>
      </c>
      <c r="BM20" s="45">
        <f t="shared" si="3"/>
        <v>0</v>
      </c>
      <c r="BN20" s="45">
        <f t="shared" si="11"/>
        <v>0</v>
      </c>
      <c r="BO20" s="45">
        <f t="shared" si="4"/>
        <v>0</v>
      </c>
      <c r="BP20" s="45">
        <f t="shared" si="5"/>
        <v>0</v>
      </c>
      <c r="BQ20" s="45">
        <f t="shared" si="6"/>
        <v>1</v>
      </c>
      <c r="BR20" s="45">
        <f t="shared" si="7"/>
        <v>0</v>
      </c>
      <c r="BS20" s="45">
        <f t="shared" si="8"/>
        <v>0</v>
      </c>
      <c r="BT20" s="45">
        <f t="shared" si="9"/>
        <v>0</v>
      </c>
      <c r="BU20" s="45">
        <f t="shared" si="10"/>
        <v>1</v>
      </c>
      <c r="BV20" s="45">
        <f t="shared" si="12"/>
        <v>0.22222222222222221</v>
      </c>
    </row>
    <row r="21" spans="1:74" ht="12.7" customHeight="1" x14ac:dyDescent="0.4">
      <c r="A21" s="473" t="str">
        <f t="shared" si="0"/>
        <v>Warren Seed DS 5383</v>
      </c>
      <c r="B21" s="440" t="str">
        <f t="shared" si="1"/>
        <v>RR, LL </v>
      </c>
      <c r="C21" s="440" t="str">
        <f t="shared" si="2"/>
        <v>HX1,YGCB</v>
      </c>
      <c r="D21" s="463" t="s">
        <v>525</v>
      </c>
      <c r="E21" s="464">
        <v>157.78</v>
      </c>
      <c r="F21" s="446" t="s">
        <v>568</v>
      </c>
      <c r="G21" s="466"/>
      <c r="H21" s="446"/>
      <c r="I21" s="695"/>
      <c r="J21" s="446"/>
      <c r="K21" s="464">
        <v>208.7</v>
      </c>
      <c r="L21" s="446" t="s">
        <v>103</v>
      </c>
      <c r="M21" s="466"/>
      <c r="N21" s="446"/>
      <c r="O21" s="695"/>
      <c r="P21" s="446"/>
      <c r="Q21" s="464">
        <v>167.19</v>
      </c>
      <c r="R21" s="446" t="s">
        <v>465</v>
      </c>
      <c r="S21" s="466"/>
      <c r="T21" s="446"/>
      <c r="U21" s="695"/>
      <c r="V21" s="446"/>
      <c r="W21" s="464">
        <v>164.74</v>
      </c>
      <c r="X21" s="446" t="s">
        <v>103</v>
      </c>
      <c r="Y21" s="466"/>
      <c r="Z21" s="446"/>
      <c r="AA21" s="695"/>
      <c r="AB21" s="446"/>
      <c r="AC21" s="464">
        <v>139.22999999999999</v>
      </c>
      <c r="AD21" s="446" t="s">
        <v>103</v>
      </c>
      <c r="AE21" s="466"/>
      <c r="AF21" s="446"/>
      <c r="AG21" s="695"/>
      <c r="AH21" s="446"/>
      <c r="AI21" s="464">
        <v>67.976100000000002</v>
      </c>
      <c r="AJ21" s="446" t="s">
        <v>103</v>
      </c>
      <c r="AK21" s="466"/>
      <c r="AL21" s="446"/>
      <c r="AM21" s="695"/>
      <c r="AN21" s="694"/>
      <c r="AO21" s="464">
        <v>192.79</v>
      </c>
      <c r="AP21" s="446" t="s">
        <v>103</v>
      </c>
      <c r="AQ21" s="466"/>
      <c r="AR21" s="446"/>
      <c r="AS21" s="695"/>
      <c r="AT21" s="446"/>
      <c r="AU21" s="464">
        <v>117.35</v>
      </c>
      <c r="AV21" s="446" t="s">
        <v>103</v>
      </c>
      <c r="AW21" s="466"/>
      <c r="AX21" s="446"/>
      <c r="AY21" s="695"/>
      <c r="AZ21" s="446"/>
      <c r="BA21" s="464">
        <v>220.89</v>
      </c>
      <c r="BB21" s="446" t="s">
        <v>103</v>
      </c>
      <c r="BC21" s="466"/>
      <c r="BD21" s="446"/>
      <c r="BE21" s="695"/>
      <c r="BF21" s="446"/>
      <c r="BG21" s="464">
        <v>141.19</v>
      </c>
      <c r="BH21" s="446" t="s">
        <v>329</v>
      </c>
      <c r="BI21" s="283"/>
      <c r="BJ21" s="289"/>
      <c r="BK21" s="283"/>
      <c r="BL21" s="289"/>
      <c r="BM21" s="45">
        <f t="shared" si="3"/>
        <v>1</v>
      </c>
      <c r="BN21" s="45">
        <f t="shared" si="11"/>
        <v>0</v>
      </c>
      <c r="BO21" s="45">
        <f t="shared" si="4"/>
        <v>1</v>
      </c>
      <c r="BP21" s="45">
        <f t="shared" si="5"/>
        <v>1</v>
      </c>
      <c r="BQ21" s="45">
        <f t="shared" si="6"/>
        <v>0</v>
      </c>
      <c r="BR21" s="45">
        <f t="shared" si="7"/>
        <v>0</v>
      </c>
      <c r="BS21" s="45">
        <f t="shared" si="8"/>
        <v>1</v>
      </c>
      <c r="BT21" s="45">
        <f t="shared" si="9"/>
        <v>1</v>
      </c>
      <c r="BU21" s="45">
        <f t="shared" si="10"/>
        <v>0</v>
      </c>
      <c r="BV21" s="45">
        <f t="shared" si="12"/>
        <v>0.55555555555555558</v>
      </c>
    </row>
    <row r="22" spans="1:74" ht="12.7" customHeight="1" x14ac:dyDescent="0.4">
      <c r="A22" s="473" t="str">
        <f t="shared" si="0"/>
        <v>Revere 1398 VT2P</v>
      </c>
      <c r="B22" s="440" t="str">
        <f t="shared" si="1"/>
        <v>RR</v>
      </c>
      <c r="C22" s="440" t="str">
        <f t="shared" si="2"/>
        <v>VT2P</v>
      </c>
      <c r="D22" s="463" t="s">
        <v>219</v>
      </c>
      <c r="E22" s="464">
        <v>156.22999999999999</v>
      </c>
      <c r="F22" s="446" t="s">
        <v>568</v>
      </c>
      <c r="G22" s="466">
        <v>184.16</v>
      </c>
      <c r="H22" s="446" t="s">
        <v>341</v>
      </c>
      <c r="I22" s="695">
        <v>198.47</v>
      </c>
      <c r="J22" s="446" t="s">
        <v>177</v>
      </c>
      <c r="K22" s="464">
        <v>203.98</v>
      </c>
      <c r="L22" s="446" t="s">
        <v>103</v>
      </c>
      <c r="M22" s="466">
        <v>235.08</v>
      </c>
      <c r="N22" s="446" t="s">
        <v>570</v>
      </c>
      <c r="O22" s="695">
        <v>236.85</v>
      </c>
      <c r="P22" s="446" t="s">
        <v>104</v>
      </c>
      <c r="Q22" s="464">
        <v>209.9</v>
      </c>
      <c r="R22" s="446" t="s">
        <v>104</v>
      </c>
      <c r="S22" s="466"/>
      <c r="T22" s="446"/>
      <c r="U22" s="695"/>
      <c r="V22" s="446"/>
      <c r="W22" s="464">
        <v>159.81</v>
      </c>
      <c r="X22" s="446" t="s">
        <v>103</v>
      </c>
      <c r="Y22" s="466">
        <v>204.22</v>
      </c>
      <c r="Z22" s="446" t="s">
        <v>103</v>
      </c>
      <c r="AA22" s="695">
        <v>202.1</v>
      </c>
      <c r="AB22" s="446" t="s">
        <v>103</v>
      </c>
      <c r="AC22" s="464">
        <v>131.25</v>
      </c>
      <c r="AD22" s="446" t="s">
        <v>103</v>
      </c>
      <c r="AE22" s="466">
        <v>151.68</v>
      </c>
      <c r="AF22" s="446" t="s">
        <v>103</v>
      </c>
      <c r="AG22" s="695">
        <v>152.76</v>
      </c>
      <c r="AH22" s="446" t="s">
        <v>103</v>
      </c>
      <c r="AI22" s="464">
        <v>71.145499999999998</v>
      </c>
      <c r="AJ22" s="446" t="s">
        <v>103</v>
      </c>
      <c r="AK22" s="466">
        <v>123.86</v>
      </c>
      <c r="AL22" s="446" t="s">
        <v>103</v>
      </c>
      <c r="AM22" s="695">
        <v>162.72999999999999</v>
      </c>
      <c r="AN22" s="694" t="s">
        <v>103</v>
      </c>
      <c r="AO22" s="464">
        <v>229.06</v>
      </c>
      <c r="AP22" s="446" t="s">
        <v>103</v>
      </c>
      <c r="AQ22" s="466">
        <v>246.98</v>
      </c>
      <c r="AR22" s="446" t="s">
        <v>328</v>
      </c>
      <c r="AS22" s="695">
        <v>239.05</v>
      </c>
      <c r="AT22" s="446" t="s">
        <v>104</v>
      </c>
      <c r="AU22" s="464">
        <v>91.415999999999997</v>
      </c>
      <c r="AV22" s="446" t="s">
        <v>103</v>
      </c>
      <c r="AW22" s="466">
        <v>159.97999999999999</v>
      </c>
      <c r="AX22" s="446" t="s">
        <v>103</v>
      </c>
      <c r="AY22" s="695">
        <v>180.73</v>
      </c>
      <c r="AZ22" s="446" t="s">
        <v>103</v>
      </c>
      <c r="BA22" s="464">
        <v>214.72</v>
      </c>
      <c r="BB22" s="446" t="s">
        <v>103</v>
      </c>
      <c r="BC22" s="466">
        <v>225.36</v>
      </c>
      <c r="BD22" s="446" t="s">
        <v>103</v>
      </c>
      <c r="BE22" s="695">
        <v>217.25</v>
      </c>
      <c r="BF22" s="446" t="s">
        <v>103</v>
      </c>
      <c r="BG22" s="464">
        <v>94.809700000000007</v>
      </c>
      <c r="BH22" s="446" t="s">
        <v>464</v>
      </c>
      <c r="BI22" s="283">
        <v>126.13</v>
      </c>
      <c r="BJ22" s="289" t="s">
        <v>103</v>
      </c>
      <c r="BK22" s="283">
        <v>160.04</v>
      </c>
      <c r="BL22" s="289" t="s">
        <v>103</v>
      </c>
      <c r="BM22" s="45">
        <f t="shared" si="3"/>
        <v>1</v>
      </c>
      <c r="BN22" s="45">
        <f t="shared" si="11"/>
        <v>1</v>
      </c>
      <c r="BO22" s="45">
        <f t="shared" si="4"/>
        <v>1</v>
      </c>
      <c r="BP22" s="45">
        <f t="shared" si="5"/>
        <v>0</v>
      </c>
      <c r="BQ22" s="45">
        <f t="shared" si="6"/>
        <v>0</v>
      </c>
      <c r="BR22" s="45">
        <f t="shared" si="7"/>
        <v>0</v>
      </c>
      <c r="BS22" s="45">
        <f t="shared" si="8"/>
        <v>0</v>
      </c>
      <c r="BT22" s="45">
        <f t="shared" si="9"/>
        <v>0</v>
      </c>
      <c r="BU22" s="45">
        <f t="shared" si="10"/>
        <v>0</v>
      </c>
      <c r="BV22" s="45">
        <f t="shared" si="12"/>
        <v>0.33333333333333331</v>
      </c>
    </row>
    <row r="23" spans="1:74" ht="12.7" customHeight="1" x14ac:dyDescent="0.4">
      <c r="A23" s="608" t="str">
        <f t="shared" si="0"/>
        <v>Progeny 1912 VT2P</v>
      </c>
      <c r="B23" s="609" t="str">
        <f t="shared" si="1"/>
        <v>RR</v>
      </c>
      <c r="C23" s="609" t="str">
        <f t="shared" si="2"/>
        <v>VT2P</v>
      </c>
      <c r="D23" s="463" t="s">
        <v>515</v>
      </c>
      <c r="E23" s="464">
        <v>155.56</v>
      </c>
      <c r="F23" s="446" t="s">
        <v>568</v>
      </c>
      <c r="G23" s="466"/>
      <c r="H23" s="446"/>
      <c r="I23" s="695"/>
      <c r="J23" s="446"/>
      <c r="K23" s="464">
        <v>193.59</v>
      </c>
      <c r="L23" s="446" t="s">
        <v>103</v>
      </c>
      <c r="M23" s="466"/>
      <c r="N23" s="446"/>
      <c r="O23" s="695"/>
      <c r="P23" s="446"/>
      <c r="Q23" s="464">
        <v>183.54</v>
      </c>
      <c r="R23" s="446" t="s">
        <v>340</v>
      </c>
      <c r="S23" s="466"/>
      <c r="T23" s="446"/>
      <c r="U23" s="695"/>
      <c r="V23" s="446"/>
      <c r="W23" s="464">
        <v>154.93</v>
      </c>
      <c r="X23" s="446" t="s">
        <v>103</v>
      </c>
      <c r="Y23" s="466"/>
      <c r="Z23" s="446"/>
      <c r="AA23" s="695"/>
      <c r="AB23" s="446"/>
      <c r="AC23" s="464">
        <v>112.87</v>
      </c>
      <c r="AD23" s="446" t="s">
        <v>103</v>
      </c>
      <c r="AE23" s="466"/>
      <c r="AF23" s="446"/>
      <c r="AG23" s="695"/>
      <c r="AH23" s="446"/>
      <c r="AI23" s="464">
        <v>109.28</v>
      </c>
      <c r="AJ23" s="446" t="s">
        <v>103</v>
      </c>
      <c r="AK23" s="466"/>
      <c r="AL23" s="446"/>
      <c r="AM23" s="695"/>
      <c r="AN23" s="694"/>
      <c r="AO23" s="464">
        <v>224.52</v>
      </c>
      <c r="AP23" s="446" t="s">
        <v>103</v>
      </c>
      <c r="AQ23" s="466"/>
      <c r="AR23" s="446"/>
      <c r="AS23" s="695"/>
      <c r="AT23" s="446"/>
      <c r="AU23" s="464">
        <v>94.920299999999997</v>
      </c>
      <c r="AV23" s="446" t="s">
        <v>103</v>
      </c>
      <c r="AW23" s="466"/>
      <c r="AX23" s="446"/>
      <c r="AY23" s="695"/>
      <c r="AZ23" s="446"/>
      <c r="BA23" s="464">
        <v>223.09</v>
      </c>
      <c r="BB23" s="446" t="s">
        <v>103</v>
      </c>
      <c r="BC23" s="466"/>
      <c r="BD23" s="446"/>
      <c r="BE23" s="695"/>
      <c r="BF23" s="446"/>
      <c r="BG23" s="464">
        <v>103.3</v>
      </c>
      <c r="BH23" s="446" t="s">
        <v>465</v>
      </c>
      <c r="BI23" s="279"/>
      <c r="BJ23" s="288"/>
      <c r="BK23" s="279"/>
      <c r="BL23" s="288"/>
      <c r="BM23" s="45">
        <f t="shared" si="3"/>
        <v>0</v>
      </c>
      <c r="BN23" s="45">
        <f t="shared" si="11"/>
        <v>0</v>
      </c>
      <c r="BO23" s="45">
        <f t="shared" si="4"/>
        <v>0</v>
      </c>
      <c r="BP23" s="45">
        <f t="shared" si="5"/>
        <v>0</v>
      </c>
      <c r="BQ23" s="45">
        <f t="shared" si="6"/>
        <v>1</v>
      </c>
      <c r="BR23" s="45">
        <f t="shared" si="7"/>
        <v>0</v>
      </c>
      <c r="BS23" s="45">
        <f t="shared" si="8"/>
        <v>0</v>
      </c>
      <c r="BT23" s="45">
        <f t="shared" si="9"/>
        <v>1</v>
      </c>
      <c r="BU23" s="45">
        <f t="shared" si="10"/>
        <v>0</v>
      </c>
      <c r="BV23" s="45">
        <f t="shared" si="12"/>
        <v>0.22222222222222221</v>
      </c>
    </row>
    <row r="24" spans="1:74" ht="12.7" customHeight="1" x14ac:dyDescent="0.4">
      <c r="A24" s="608" t="str">
        <f t="shared" si="0"/>
        <v xml:space="preserve">Dyna-Gro D52VC63 </v>
      </c>
      <c r="B24" s="609" t="str">
        <f t="shared" si="1"/>
        <v>RR</v>
      </c>
      <c r="C24" s="609" t="str">
        <f t="shared" si="2"/>
        <v>VT2P</v>
      </c>
      <c r="D24" s="674" t="s">
        <v>514</v>
      </c>
      <c r="E24" s="464">
        <v>152.56</v>
      </c>
      <c r="F24" s="684" t="s">
        <v>330</v>
      </c>
      <c r="G24" s="605"/>
      <c r="H24" s="684"/>
      <c r="I24" s="695"/>
      <c r="J24" s="684"/>
      <c r="K24" s="464">
        <v>205.84</v>
      </c>
      <c r="L24" s="684" t="s">
        <v>103</v>
      </c>
      <c r="M24" s="605"/>
      <c r="N24" s="684"/>
      <c r="O24" s="695"/>
      <c r="P24" s="684"/>
      <c r="Q24" s="464">
        <v>181.27</v>
      </c>
      <c r="R24" s="684" t="s">
        <v>340</v>
      </c>
      <c r="S24" s="605"/>
      <c r="T24" s="684"/>
      <c r="U24" s="695"/>
      <c r="V24" s="684"/>
      <c r="W24" s="464">
        <v>129.54</v>
      </c>
      <c r="X24" s="684" t="s">
        <v>103</v>
      </c>
      <c r="Y24" s="605"/>
      <c r="Z24" s="684"/>
      <c r="AA24" s="695"/>
      <c r="AB24" s="684"/>
      <c r="AC24" s="464">
        <v>113.85</v>
      </c>
      <c r="AD24" s="684" t="s">
        <v>103</v>
      </c>
      <c r="AE24" s="605"/>
      <c r="AF24" s="684"/>
      <c r="AG24" s="695"/>
      <c r="AH24" s="684"/>
      <c r="AI24" s="464">
        <v>60.110500000000002</v>
      </c>
      <c r="AJ24" s="684" t="s">
        <v>103</v>
      </c>
      <c r="AK24" s="605"/>
      <c r="AL24" s="684"/>
      <c r="AM24" s="695"/>
      <c r="AN24" s="694"/>
      <c r="AO24" s="464">
        <v>230.6</v>
      </c>
      <c r="AP24" s="684" t="s">
        <v>103</v>
      </c>
      <c r="AQ24" s="605"/>
      <c r="AR24" s="684"/>
      <c r="AS24" s="695"/>
      <c r="AT24" s="684"/>
      <c r="AU24" s="464">
        <v>93.514300000000006</v>
      </c>
      <c r="AV24" s="684" t="s">
        <v>103</v>
      </c>
      <c r="AW24" s="605"/>
      <c r="AX24" s="684"/>
      <c r="AY24" s="695"/>
      <c r="AZ24" s="684"/>
      <c r="BA24" s="464">
        <v>229.06</v>
      </c>
      <c r="BB24" s="684" t="s">
        <v>103</v>
      </c>
      <c r="BC24" s="605"/>
      <c r="BD24" s="684"/>
      <c r="BE24" s="695"/>
      <c r="BF24" s="684"/>
      <c r="BG24" s="464">
        <v>129.31</v>
      </c>
      <c r="BH24" s="446" t="s">
        <v>568</v>
      </c>
      <c r="BI24" s="565"/>
      <c r="BJ24" s="499"/>
      <c r="BK24" s="565"/>
      <c r="BL24" s="499"/>
      <c r="BM24" s="45">
        <f t="shared" si="3"/>
        <v>1</v>
      </c>
      <c r="BN24" s="45">
        <f t="shared" si="11"/>
        <v>0</v>
      </c>
      <c r="BO24" s="45">
        <f t="shared" si="4"/>
        <v>0</v>
      </c>
      <c r="BP24" s="45">
        <f t="shared" si="5"/>
        <v>0</v>
      </c>
      <c r="BQ24" s="45">
        <f t="shared" si="6"/>
        <v>0</v>
      </c>
      <c r="BR24" s="45">
        <f t="shared" si="7"/>
        <v>0</v>
      </c>
      <c r="BS24" s="45">
        <f t="shared" si="8"/>
        <v>0</v>
      </c>
      <c r="BT24" s="45">
        <f t="shared" si="9"/>
        <v>1</v>
      </c>
      <c r="BU24" s="45">
        <f t="shared" si="10"/>
        <v>0</v>
      </c>
      <c r="BV24" s="45">
        <f t="shared" si="12"/>
        <v>0.22222222222222221</v>
      </c>
    </row>
    <row r="25" spans="1:74" ht="12.7" customHeight="1" x14ac:dyDescent="0.4">
      <c r="A25" s="473" t="str">
        <f t="shared" si="0"/>
        <v xml:space="preserve">Warren Seed DS 5095 </v>
      </c>
      <c r="B25" s="440" t="str">
        <f t="shared" si="1"/>
        <v>RR, LL </v>
      </c>
      <c r="C25" s="440" t="str">
        <f t="shared" si="2"/>
        <v>HX1,YGCB</v>
      </c>
      <c r="D25" s="463" t="s">
        <v>524</v>
      </c>
      <c r="E25" s="464">
        <v>152.30000000000001</v>
      </c>
      <c r="F25" s="446" t="s">
        <v>14</v>
      </c>
      <c r="G25" s="466"/>
      <c r="H25" s="446"/>
      <c r="I25" s="695"/>
      <c r="J25" s="446"/>
      <c r="K25" s="464">
        <v>191.19</v>
      </c>
      <c r="L25" s="446" t="s">
        <v>103</v>
      </c>
      <c r="M25" s="466"/>
      <c r="N25" s="446"/>
      <c r="O25" s="695"/>
      <c r="P25" s="446"/>
      <c r="Q25" s="464">
        <v>140.08000000000001</v>
      </c>
      <c r="R25" s="446" t="s">
        <v>464</v>
      </c>
      <c r="S25" s="466"/>
      <c r="T25" s="446"/>
      <c r="U25" s="695"/>
      <c r="V25" s="446"/>
      <c r="W25" s="464">
        <v>133.55000000000001</v>
      </c>
      <c r="X25" s="446" t="s">
        <v>103</v>
      </c>
      <c r="Y25" s="466"/>
      <c r="Z25" s="446"/>
      <c r="AA25" s="695"/>
      <c r="AB25" s="446"/>
      <c r="AC25" s="464">
        <v>145.57</v>
      </c>
      <c r="AD25" s="446" t="s">
        <v>103</v>
      </c>
      <c r="AE25" s="466"/>
      <c r="AF25" s="446"/>
      <c r="AG25" s="695"/>
      <c r="AH25" s="446"/>
      <c r="AI25" s="464">
        <v>71.736199999999997</v>
      </c>
      <c r="AJ25" s="446" t="s">
        <v>103</v>
      </c>
      <c r="AK25" s="466"/>
      <c r="AL25" s="446"/>
      <c r="AM25" s="695"/>
      <c r="AN25" s="694"/>
      <c r="AO25" s="464">
        <v>231.63</v>
      </c>
      <c r="AP25" s="446" t="s">
        <v>103</v>
      </c>
      <c r="AQ25" s="466"/>
      <c r="AR25" s="446"/>
      <c r="AS25" s="695"/>
      <c r="AT25" s="446"/>
      <c r="AU25" s="464">
        <v>111.09</v>
      </c>
      <c r="AV25" s="446" t="s">
        <v>103</v>
      </c>
      <c r="AW25" s="466"/>
      <c r="AX25" s="446"/>
      <c r="AY25" s="695"/>
      <c r="AZ25" s="446"/>
      <c r="BA25" s="464">
        <v>239.42</v>
      </c>
      <c r="BB25" s="446" t="s">
        <v>103</v>
      </c>
      <c r="BC25" s="466"/>
      <c r="BD25" s="446"/>
      <c r="BE25" s="695"/>
      <c r="BF25" s="446"/>
      <c r="BG25" s="464">
        <v>106.4</v>
      </c>
      <c r="BH25" s="446" t="s">
        <v>465</v>
      </c>
      <c r="BI25" s="279"/>
      <c r="BJ25" s="288"/>
      <c r="BK25" s="279"/>
      <c r="BL25" s="288"/>
      <c r="BM25" s="45">
        <f t="shared" si="3"/>
        <v>0</v>
      </c>
      <c r="BN25" s="45">
        <f t="shared" si="11"/>
        <v>0</v>
      </c>
      <c r="BO25" s="45">
        <f t="shared" si="4"/>
        <v>0</v>
      </c>
      <c r="BP25" s="45">
        <f t="shared" si="5"/>
        <v>1</v>
      </c>
      <c r="BQ25" s="45">
        <f t="shared" si="6"/>
        <v>0</v>
      </c>
      <c r="BR25" s="45">
        <f t="shared" si="7"/>
        <v>0</v>
      </c>
      <c r="BS25" s="45">
        <f t="shared" si="8"/>
        <v>1</v>
      </c>
      <c r="BT25" s="45">
        <f t="shared" si="9"/>
        <v>1</v>
      </c>
      <c r="BU25" s="45">
        <f t="shared" si="10"/>
        <v>0</v>
      </c>
      <c r="BV25" s="45">
        <f t="shared" si="12"/>
        <v>0.33333333333333331</v>
      </c>
    </row>
    <row r="26" spans="1:74" x14ac:dyDescent="0.4">
      <c r="A26" s="246" t="s">
        <v>16</v>
      </c>
      <c r="B26" s="549"/>
      <c r="C26" s="549"/>
      <c r="D26" s="246"/>
      <c r="E26" s="249">
        <v>163.07</v>
      </c>
      <c r="F26" s="325"/>
      <c r="G26" s="325">
        <v>192.12</v>
      </c>
      <c r="H26" s="325"/>
      <c r="I26" s="325">
        <v>203.98</v>
      </c>
      <c r="J26" s="326"/>
      <c r="K26" s="249">
        <v>194.26</v>
      </c>
      <c r="L26" s="325"/>
      <c r="M26" s="325">
        <v>239.01</v>
      </c>
      <c r="N26" s="325"/>
      <c r="O26" s="325">
        <v>239.87</v>
      </c>
      <c r="P26" s="326"/>
      <c r="Q26" s="249">
        <v>185.14</v>
      </c>
      <c r="R26" s="325"/>
      <c r="S26" s="325"/>
      <c r="T26" s="325"/>
      <c r="U26" s="325"/>
      <c r="V26" s="326"/>
      <c r="W26" s="249">
        <v>158.55000000000001</v>
      </c>
      <c r="X26" s="325"/>
      <c r="Y26" s="325">
        <v>210.89</v>
      </c>
      <c r="Z26" s="325"/>
      <c r="AA26" s="325">
        <v>210.04</v>
      </c>
      <c r="AB26" s="326"/>
      <c r="AC26" s="249">
        <v>138.27000000000001</v>
      </c>
      <c r="AD26" s="325"/>
      <c r="AE26" s="325">
        <v>159.52000000000001</v>
      </c>
      <c r="AF26" s="325"/>
      <c r="AG26" s="325">
        <v>153.13</v>
      </c>
      <c r="AH26" s="326"/>
      <c r="AI26" s="249">
        <v>90.663399999999996</v>
      </c>
      <c r="AJ26" s="325"/>
      <c r="AK26" s="332">
        <v>132.56</v>
      </c>
      <c r="AL26" s="332"/>
      <c r="AM26" s="332">
        <v>171.04</v>
      </c>
      <c r="AN26" s="327"/>
      <c r="AO26" s="249">
        <v>233.93</v>
      </c>
      <c r="AP26" s="325"/>
      <c r="AQ26" s="325">
        <v>245.19</v>
      </c>
      <c r="AR26" s="325"/>
      <c r="AS26" s="325">
        <v>241.85</v>
      </c>
      <c r="AT26" s="326"/>
      <c r="AU26" s="249">
        <v>103.42</v>
      </c>
      <c r="AV26" s="325"/>
      <c r="AW26" s="325">
        <v>170.83</v>
      </c>
      <c r="AX26" s="325"/>
      <c r="AY26" s="325">
        <v>189.74</v>
      </c>
      <c r="AZ26" s="326"/>
      <c r="BA26" s="249">
        <v>218.7</v>
      </c>
      <c r="BB26" s="325"/>
      <c r="BC26" s="325">
        <v>229.94</v>
      </c>
      <c r="BD26" s="325"/>
      <c r="BE26" s="325">
        <v>219.21</v>
      </c>
      <c r="BF26" s="326"/>
      <c r="BG26" s="249">
        <v>144.71</v>
      </c>
      <c r="BH26" s="325"/>
      <c r="BI26" s="325">
        <v>149.44</v>
      </c>
      <c r="BJ26" s="325"/>
      <c r="BK26" s="325">
        <v>173.86</v>
      </c>
      <c r="BL26" s="247"/>
    </row>
    <row r="27" spans="1:74" x14ac:dyDescent="0.4">
      <c r="A27" s="246" t="s">
        <v>90</v>
      </c>
      <c r="B27" s="549"/>
      <c r="C27" s="549"/>
      <c r="D27" s="246"/>
      <c r="E27" s="244">
        <v>17.117799999999999</v>
      </c>
      <c r="F27" s="328"/>
      <c r="G27" s="328">
        <v>32.7455</v>
      </c>
      <c r="H27" s="328"/>
      <c r="I27" s="328">
        <v>21.711300000000001</v>
      </c>
      <c r="J27" s="329"/>
      <c r="K27" s="244">
        <v>10.118600000000001</v>
      </c>
      <c r="L27" s="328"/>
      <c r="M27" s="328">
        <v>43.063699999999997</v>
      </c>
      <c r="N27" s="328"/>
      <c r="O27" s="328">
        <v>23.382400000000001</v>
      </c>
      <c r="P27" s="329"/>
      <c r="Q27" s="244">
        <v>12.8674</v>
      </c>
      <c r="R27" s="328"/>
      <c r="S27" s="328"/>
      <c r="T27" s="328"/>
      <c r="U27" s="328"/>
      <c r="V27" s="329"/>
      <c r="W27" s="244">
        <v>16.7346</v>
      </c>
      <c r="X27" s="328"/>
      <c r="Y27" s="328">
        <v>47.313899999999997</v>
      </c>
      <c r="Z27" s="328"/>
      <c r="AA27" s="328">
        <v>31.338200000000001</v>
      </c>
      <c r="AB27" s="329"/>
      <c r="AC27" s="244">
        <v>28.0867</v>
      </c>
      <c r="AD27" s="328"/>
      <c r="AE27" s="328">
        <v>17.254100000000001</v>
      </c>
      <c r="AF27" s="328"/>
      <c r="AG27" s="328">
        <v>13.171900000000001</v>
      </c>
      <c r="AH27" s="329"/>
      <c r="AI27" s="244">
        <v>19.2957</v>
      </c>
      <c r="AJ27" s="328"/>
      <c r="AK27" s="327">
        <v>38.769500000000001</v>
      </c>
      <c r="AL27" s="327"/>
      <c r="AM27" s="327">
        <v>48.0488</v>
      </c>
      <c r="AN27" s="327"/>
      <c r="AO27" s="244">
        <v>15.1995</v>
      </c>
      <c r="AP27" s="328"/>
      <c r="AQ27" s="328">
        <v>10.2653</v>
      </c>
      <c r="AR27" s="328"/>
      <c r="AS27" s="328">
        <v>12.841699999999999</v>
      </c>
      <c r="AT27" s="329"/>
      <c r="AU27" s="244">
        <v>18.048999999999999</v>
      </c>
      <c r="AV27" s="328"/>
      <c r="AW27" s="328">
        <v>75.029399999999995</v>
      </c>
      <c r="AX27" s="328"/>
      <c r="AY27" s="328">
        <v>50.377000000000002</v>
      </c>
      <c r="AZ27" s="329"/>
      <c r="BA27" s="244">
        <v>7.9836</v>
      </c>
      <c r="BB27" s="328"/>
      <c r="BC27" s="328">
        <v>13.7416</v>
      </c>
      <c r="BD27" s="328"/>
      <c r="BE27" s="328">
        <v>13.282400000000001</v>
      </c>
      <c r="BF27" s="329"/>
      <c r="BG27" s="244">
        <v>9.4895999999999994</v>
      </c>
      <c r="BH27" s="328"/>
      <c r="BI27" s="328">
        <v>9.9238999999999997</v>
      </c>
      <c r="BJ27" s="328"/>
      <c r="BK27" s="328">
        <v>30.9878</v>
      </c>
      <c r="BL27" s="242"/>
    </row>
    <row r="28" spans="1:74" ht="14.65" x14ac:dyDescent="0.5">
      <c r="A28" s="240" t="s">
        <v>69</v>
      </c>
      <c r="B28" s="550"/>
      <c r="C28" s="550"/>
      <c r="D28" s="240"/>
      <c r="E28" s="239">
        <v>14</v>
      </c>
      <c r="F28" s="330"/>
      <c r="G28" s="330">
        <v>9.0399999999999991</v>
      </c>
      <c r="H28" s="330"/>
      <c r="I28" s="330">
        <v>7.24</v>
      </c>
      <c r="J28" s="331"/>
      <c r="K28" s="239" t="s">
        <v>571</v>
      </c>
      <c r="L28" s="330"/>
      <c r="M28" s="330">
        <v>16.600000000000001</v>
      </c>
      <c r="N28" s="330"/>
      <c r="O28" s="330">
        <v>18.8</v>
      </c>
      <c r="P28" s="331"/>
      <c r="Q28" s="239">
        <v>36.392699999999998</v>
      </c>
      <c r="R28" s="330"/>
      <c r="S28" s="330"/>
      <c r="T28" s="330"/>
      <c r="U28" s="330"/>
      <c r="V28" s="331"/>
      <c r="W28" s="239" t="s">
        <v>571</v>
      </c>
      <c r="X28" s="330"/>
      <c r="Y28" s="330" t="s">
        <v>571</v>
      </c>
      <c r="Z28" s="330"/>
      <c r="AA28" s="330" t="s">
        <v>571</v>
      </c>
      <c r="AB28" s="331"/>
      <c r="AC28" s="239" t="s">
        <v>571</v>
      </c>
      <c r="AD28" s="330"/>
      <c r="AE28" s="330" t="s">
        <v>571</v>
      </c>
      <c r="AF28" s="330"/>
      <c r="AG28" s="330" t="s">
        <v>571</v>
      </c>
      <c r="AH28" s="331"/>
      <c r="AI28" s="239" t="s">
        <v>571</v>
      </c>
      <c r="AJ28" s="330"/>
      <c r="AK28" s="236" t="s">
        <v>571</v>
      </c>
      <c r="AL28" s="236"/>
      <c r="AM28" s="236" t="s">
        <v>571</v>
      </c>
      <c r="AN28" s="236"/>
      <c r="AO28" s="239" t="s">
        <v>571</v>
      </c>
      <c r="AP28" s="330"/>
      <c r="AQ28" s="330">
        <v>24</v>
      </c>
      <c r="AR28" s="330"/>
      <c r="AS28" s="330">
        <v>15.9</v>
      </c>
      <c r="AT28" s="331"/>
      <c r="AU28" s="239" t="s">
        <v>571</v>
      </c>
      <c r="AV28" s="330"/>
      <c r="AW28" s="330" t="s">
        <v>571</v>
      </c>
      <c r="AX28" s="330"/>
      <c r="AY28" s="330" t="s">
        <v>571</v>
      </c>
      <c r="AZ28" s="331"/>
      <c r="BA28" s="239" t="s">
        <v>571</v>
      </c>
      <c r="BB28" s="330"/>
      <c r="BC28" s="330" t="s">
        <v>571</v>
      </c>
      <c r="BD28" s="330"/>
      <c r="BE28" s="330" t="s">
        <v>571</v>
      </c>
      <c r="BF28" s="331"/>
      <c r="BG28" s="239">
        <v>26</v>
      </c>
      <c r="BH28" s="330"/>
      <c r="BI28" s="330" t="s">
        <v>571</v>
      </c>
      <c r="BJ28" s="330"/>
      <c r="BK28" s="330" t="s">
        <v>571</v>
      </c>
      <c r="BL28" s="237"/>
    </row>
    <row r="29" spans="1:74" ht="13.5" thickBot="1" x14ac:dyDescent="0.45">
      <c r="A29" s="558" t="s">
        <v>91</v>
      </c>
      <c r="B29" s="559"/>
      <c r="C29" s="559"/>
      <c r="D29" s="560"/>
      <c r="E29" s="561">
        <v>16.080970966999999</v>
      </c>
      <c r="F29" s="562"/>
      <c r="G29" s="562">
        <v>11.727653649000001</v>
      </c>
      <c r="H29" s="562"/>
      <c r="I29" s="562">
        <v>10.099177995</v>
      </c>
      <c r="J29" s="563"/>
      <c r="K29" s="561">
        <v>8.8863048934000002</v>
      </c>
      <c r="L29" s="562"/>
      <c r="M29" s="562">
        <v>5.9622245647999996</v>
      </c>
      <c r="N29" s="562"/>
      <c r="O29" s="562">
        <v>8.0507385464999999</v>
      </c>
      <c r="P29" s="563"/>
      <c r="Q29" s="561">
        <v>11.911666178999999</v>
      </c>
      <c r="R29" s="562"/>
      <c r="S29" s="562"/>
      <c r="T29" s="562"/>
      <c r="U29" s="562"/>
      <c r="V29" s="563"/>
      <c r="W29" s="561">
        <v>11.636930882</v>
      </c>
      <c r="X29" s="562"/>
      <c r="Y29" s="562">
        <v>10.658326642</v>
      </c>
      <c r="Z29" s="562"/>
      <c r="AA29" s="562">
        <v>8.3605201397000002</v>
      </c>
      <c r="AB29" s="563"/>
      <c r="AC29" s="561">
        <v>28.206966227999999</v>
      </c>
      <c r="AD29" s="562"/>
      <c r="AE29" s="562">
        <v>17.533149559000002</v>
      </c>
      <c r="AF29" s="562"/>
      <c r="AG29" s="562">
        <v>13.602718915000001</v>
      </c>
      <c r="AH29" s="563"/>
      <c r="AI29" s="561">
        <v>30.583404699999999</v>
      </c>
      <c r="AJ29" s="562"/>
      <c r="AK29" s="564">
        <v>20.111338434</v>
      </c>
      <c r="AL29" s="564"/>
      <c r="AM29" s="564">
        <v>17.356637753000001</v>
      </c>
      <c r="AN29" s="564"/>
      <c r="AO29" s="561">
        <v>11.129435515000001</v>
      </c>
      <c r="AP29" s="562"/>
      <c r="AQ29" s="562">
        <v>8.3673364920999997</v>
      </c>
      <c r="AR29" s="562"/>
      <c r="AS29" s="562">
        <v>6.8201015388000004</v>
      </c>
      <c r="AT29" s="563"/>
      <c r="AU29" s="561">
        <v>28.069124944999999</v>
      </c>
      <c r="AV29" s="562"/>
      <c r="AW29" s="562">
        <v>16.012485881</v>
      </c>
      <c r="AX29" s="562"/>
      <c r="AY29" s="562">
        <v>12.179010215</v>
      </c>
      <c r="AZ29" s="563"/>
      <c r="BA29" s="561">
        <v>6.3226929050000003</v>
      </c>
      <c r="BB29" s="562"/>
      <c r="BC29" s="562">
        <v>6.7915967078000001</v>
      </c>
      <c r="BD29" s="562"/>
      <c r="BE29" s="562">
        <v>6.0435974520000002</v>
      </c>
      <c r="BF29" s="563"/>
      <c r="BG29" s="561">
        <v>10.891874172</v>
      </c>
      <c r="BH29" s="562"/>
      <c r="BI29" s="562">
        <v>13.553461091000001</v>
      </c>
      <c r="BJ29" s="562"/>
      <c r="BK29" s="562">
        <v>15.957366975999999</v>
      </c>
      <c r="BL29" s="237"/>
    </row>
    <row r="30" spans="1:74" x14ac:dyDescent="0.4">
      <c r="A30" s="231"/>
      <c r="B30" s="232"/>
      <c r="C30" s="232"/>
      <c r="D30" s="231"/>
      <c r="E30" s="235"/>
      <c r="F30" s="234"/>
      <c r="G30" s="235"/>
      <c r="H30" s="234"/>
      <c r="I30" s="235"/>
      <c r="J30" s="234"/>
      <c r="K30" s="233"/>
      <c r="L30" s="233"/>
      <c r="M30" s="233"/>
      <c r="N30" s="233"/>
      <c r="O30" s="233"/>
      <c r="P30" s="233"/>
      <c r="Q30" s="233"/>
      <c r="R30" s="233"/>
      <c r="S30" s="233"/>
      <c r="T30" s="233"/>
      <c r="U30" s="233"/>
      <c r="V30" s="233"/>
      <c r="W30" s="233"/>
      <c r="X30" s="233"/>
      <c r="Y30" s="233"/>
      <c r="Z30" s="233"/>
      <c r="AA30" s="233"/>
      <c r="AB30" s="233"/>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row>
    <row r="31" spans="1:74" x14ac:dyDescent="0.4">
      <c r="A31" s="231"/>
      <c r="B31" s="232"/>
      <c r="C31" s="232"/>
      <c r="D31" s="231"/>
      <c r="E31" s="235"/>
      <c r="F31" s="234"/>
      <c r="G31" s="235"/>
      <c r="H31" s="234"/>
      <c r="I31" s="235"/>
      <c r="J31" s="234"/>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row>
    <row r="32" spans="1:74" x14ac:dyDescent="0.4">
      <c r="A32" s="231"/>
      <c r="B32" s="232"/>
      <c r="C32" s="232"/>
      <c r="D32" s="231"/>
      <c r="E32" s="235"/>
      <c r="F32" s="234"/>
      <c r="G32" s="235"/>
      <c r="H32" s="234"/>
      <c r="I32" s="235"/>
      <c r="J32" s="234"/>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row>
    <row r="33" spans="1:64" x14ac:dyDescent="0.4">
      <c r="A33" s="231"/>
      <c r="B33" s="232"/>
      <c r="C33" s="232"/>
      <c r="D33" s="231"/>
    </row>
    <row r="34" spans="1:64" x14ac:dyDescent="0.4">
      <c r="A34" s="231"/>
      <c r="B34" s="232"/>
      <c r="C34" s="232"/>
      <c r="D34" s="231"/>
      <c r="K34" s="232"/>
      <c r="L34" s="232"/>
      <c r="M34" s="232"/>
      <c r="N34" s="232"/>
      <c r="O34" s="232"/>
      <c r="P34" s="232"/>
      <c r="Q34" s="232"/>
      <c r="R34" s="232"/>
      <c r="S34" s="232"/>
      <c r="T34" s="232"/>
      <c r="U34" s="232"/>
      <c r="V34" s="232"/>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row>
    <row r="35" spans="1:64" x14ac:dyDescent="0.4">
      <c r="A35" s="231"/>
      <c r="B35" s="232"/>
      <c r="C35" s="232"/>
      <c r="D35" s="231"/>
      <c r="K35" s="232"/>
      <c r="L35" s="232"/>
      <c r="M35" s="232"/>
      <c r="N35" s="232"/>
      <c r="O35" s="232"/>
      <c r="P35" s="232"/>
      <c r="Q35" s="232"/>
      <c r="R35" s="232"/>
      <c r="S35" s="232"/>
      <c r="T35" s="232"/>
      <c r="U35" s="232"/>
      <c r="V35" s="232"/>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row>
    <row r="36" spans="1:64" x14ac:dyDescent="0.4">
      <c r="A36" s="231"/>
      <c r="B36" s="232"/>
      <c r="C36" s="232"/>
      <c r="D36" s="231"/>
      <c r="AC36" s="45"/>
      <c r="AD36" s="45"/>
      <c r="AE36" s="45"/>
      <c r="AF36" s="45"/>
      <c r="AG36" s="45"/>
      <c r="AH36" s="45"/>
      <c r="AI36" s="45"/>
      <c r="AJ36" s="45"/>
      <c r="AK36" s="45"/>
      <c r="AL36" s="45"/>
      <c r="AM36" s="45"/>
      <c r="AN36" s="45"/>
    </row>
    <row r="37" spans="1:64" x14ac:dyDescent="0.4">
      <c r="A37" s="231"/>
      <c r="B37" s="232"/>
      <c r="C37" s="232"/>
      <c r="D37" s="231"/>
      <c r="AC37" s="231"/>
      <c r="AD37" s="231"/>
      <c r="AE37" s="231"/>
      <c r="AF37" s="231"/>
      <c r="AG37" s="231"/>
      <c r="AH37" s="231"/>
      <c r="AI37" s="231"/>
      <c r="AJ37" s="231"/>
      <c r="AK37" s="231"/>
      <c r="AL37" s="231"/>
      <c r="AM37" s="231"/>
      <c r="AN37" s="231"/>
    </row>
    <row r="38" spans="1:64" x14ac:dyDescent="0.4">
      <c r="A38" s="231"/>
      <c r="B38" s="232"/>
      <c r="C38" s="232"/>
      <c r="D38" s="231"/>
      <c r="AC38" s="45"/>
      <c r="AD38" s="45"/>
      <c r="AE38" s="45"/>
      <c r="AF38" s="45"/>
      <c r="AG38" s="45"/>
      <c r="AH38" s="45"/>
      <c r="AI38" s="45"/>
      <c r="AJ38" s="45"/>
      <c r="AK38" s="45"/>
      <c r="AL38" s="45"/>
      <c r="AM38" s="45"/>
      <c r="AN38" s="45"/>
    </row>
    <row r="39" spans="1:64" x14ac:dyDescent="0.4">
      <c r="A39" s="231"/>
      <c r="B39" s="232"/>
      <c r="C39" s="232"/>
      <c r="D39" s="231"/>
      <c r="AC39" s="231"/>
      <c r="AD39" s="231"/>
      <c r="AE39" s="231"/>
      <c r="AF39" s="231"/>
      <c r="AG39" s="231"/>
      <c r="AH39" s="231"/>
      <c r="AI39" s="231"/>
      <c r="AJ39" s="231"/>
      <c r="AK39" s="231"/>
      <c r="AL39" s="231"/>
      <c r="AM39" s="231"/>
      <c r="AN39" s="231"/>
    </row>
    <row r="40" spans="1:64" s="230" customFormat="1" x14ac:dyDescent="0.4">
      <c r="A40" s="231"/>
      <c r="B40" s="232"/>
      <c r="C40" s="232"/>
      <c r="D40" s="231"/>
      <c r="F40" s="229"/>
      <c r="H40" s="229"/>
      <c r="J40" s="229"/>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row>
    <row r="41" spans="1:64" s="230" customFormat="1" x14ac:dyDescent="0.4">
      <c r="A41" s="43"/>
      <c r="B41" s="551"/>
      <c r="C41" s="551"/>
      <c r="D41" s="43"/>
      <c r="F41" s="229"/>
      <c r="H41" s="229"/>
      <c r="J41" s="229"/>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row>
  </sheetData>
  <sortState xmlns:xlrd2="http://schemas.microsoft.com/office/spreadsheetml/2017/richdata2" ref="A5:BV25">
    <sortCondition descending="1" ref="E5:E25"/>
  </sortState>
  <mergeCells count="13">
    <mergeCell ref="G3:H3"/>
    <mergeCell ref="I3:J3"/>
    <mergeCell ref="BG2:BL2"/>
    <mergeCell ref="A1:BF1"/>
    <mergeCell ref="E2:J2"/>
    <mergeCell ref="K2:P2"/>
    <mergeCell ref="W2:AB2"/>
    <mergeCell ref="AC2:AH2"/>
    <mergeCell ref="AI2:AN2"/>
    <mergeCell ref="AO2:AT2"/>
    <mergeCell ref="AU2:AZ2"/>
    <mergeCell ref="BA2:BF2"/>
    <mergeCell ref="Q2:V2"/>
  </mergeCells>
  <conditionalFormatting sqref="BF5:BF7">
    <cfRule type="containsText" priority="258" stopIfTrue="1" operator="containsText" text="AA">
      <formula>NOT(ISERROR(SEARCH("AA",BF5)))</formula>
    </cfRule>
    <cfRule type="containsText" dxfId="1221" priority="265" stopIfTrue="1" operator="containsText" text="A">
      <formula>NOT(ISERROR(SEARCH("A",BF5)))</formula>
    </cfRule>
  </conditionalFormatting>
  <conditionalFormatting sqref="F5:F7">
    <cfRule type="containsText" priority="306" stopIfTrue="1" operator="containsText" text="AA">
      <formula>NOT(ISERROR(SEARCH("AA",F5)))</formula>
    </cfRule>
    <cfRule type="containsText" dxfId="1220" priority="307" stopIfTrue="1" operator="containsText" text="A">
      <formula>NOT(ISERROR(SEARCH("A",F5)))</formula>
    </cfRule>
  </conditionalFormatting>
  <conditionalFormatting sqref="H5:H7">
    <cfRule type="containsText" priority="304" stopIfTrue="1" operator="containsText" text="AA">
      <formula>NOT(ISERROR(SEARCH("AA",H5)))</formula>
    </cfRule>
    <cfRule type="containsText" dxfId="1219" priority="305" stopIfTrue="1" operator="containsText" text="A">
      <formula>NOT(ISERROR(SEARCH("A",H5)))</formula>
    </cfRule>
  </conditionalFormatting>
  <conditionalFormatting sqref="J5:J7">
    <cfRule type="containsText" priority="298" stopIfTrue="1" operator="containsText" text="AA">
      <formula>NOT(ISERROR(SEARCH("AA",J5)))</formula>
    </cfRule>
    <cfRule type="containsText" dxfId="1218" priority="303" stopIfTrue="1" operator="containsText" text="A">
      <formula>NOT(ISERROR(SEARCH("A",J5)))</formula>
    </cfRule>
  </conditionalFormatting>
  <conditionalFormatting sqref="P5:P7 V5:V7">
    <cfRule type="containsText" priority="292" stopIfTrue="1" operator="containsText" text="AA">
      <formula>NOT(ISERROR(SEARCH("AA",P5)))</formula>
    </cfRule>
    <cfRule type="containsText" dxfId="1217" priority="297" stopIfTrue="1" operator="containsText" text="A">
      <formula>NOT(ISERROR(SEARCH("A",P5)))</formula>
    </cfRule>
  </conditionalFormatting>
  <conditionalFormatting sqref="AB5:AB7">
    <cfRule type="containsText" priority="286" stopIfTrue="1" operator="containsText" text="AA">
      <formula>NOT(ISERROR(SEARCH("AA",AB5)))</formula>
    </cfRule>
    <cfRule type="containsText" dxfId="1216" priority="291" stopIfTrue="1" operator="containsText" text="A">
      <formula>NOT(ISERROR(SEARCH("A",AB5)))</formula>
    </cfRule>
  </conditionalFormatting>
  <conditionalFormatting sqref="AH5:AH7">
    <cfRule type="containsText" priority="278" stopIfTrue="1" operator="containsText" text="AA">
      <formula>NOT(ISERROR(SEARCH("AA",AH5)))</formula>
    </cfRule>
    <cfRule type="containsText" dxfId="1215" priority="285" stopIfTrue="1" operator="containsText" text="A">
      <formula>NOT(ISERROR(SEARCH("A",AH5)))</formula>
    </cfRule>
  </conditionalFormatting>
  <conditionalFormatting sqref="AT5:AT7">
    <cfRule type="containsText" priority="272" stopIfTrue="1" operator="containsText" text="AA">
      <formula>NOT(ISERROR(SEARCH("AA",AT5)))</formula>
    </cfRule>
    <cfRule type="containsText" dxfId="1214" priority="277" stopIfTrue="1" operator="containsText" text="A">
      <formula>NOT(ISERROR(SEARCH("A",AT5)))</formula>
    </cfRule>
  </conditionalFormatting>
  <conditionalFormatting sqref="AZ5:AZ7">
    <cfRule type="containsText" priority="266" stopIfTrue="1" operator="containsText" text="AA">
      <formula>NOT(ISERROR(SEARCH("AA",AZ5)))</formula>
    </cfRule>
    <cfRule type="containsText" dxfId="1213" priority="271" stopIfTrue="1" operator="containsText" text="A">
      <formula>NOT(ISERROR(SEARCH("A",AZ5)))</formula>
    </cfRule>
  </conditionalFormatting>
  <conditionalFormatting sqref="BL5:BL7">
    <cfRule type="containsText" priority="259" stopIfTrue="1" operator="containsText" text="AA">
      <formula>NOT(ISERROR(SEARCH("AA",BL5)))</formula>
    </cfRule>
    <cfRule type="containsText" dxfId="1212" priority="260" operator="containsText" text="A">
      <formula>NOT(ISERROR(SEARCH("A",BL5)))</formula>
    </cfRule>
  </conditionalFormatting>
  <conditionalFormatting sqref="BF8:BF25">
    <cfRule type="containsText" priority="115" stopIfTrue="1" operator="containsText" text="AA">
      <formula>NOT(ISERROR(SEARCH("AA",BF8)))</formula>
    </cfRule>
    <cfRule type="containsText" dxfId="1211" priority="215" stopIfTrue="1" operator="containsText" text="A">
      <formula>NOT(ISERROR(SEARCH("A",BF8)))</formula>
    </cfRule>
  </conditionalFormatting>
  <conditionalFormatting sqref="F8:F25">
    <cfRule type="containsText" priority="256" stopIfTrue="1" operator="containsText" text="AA">
      <formula>NOT(ISERROR(SEARCH("AA",F8)))</formula>
    </cfRule>
    <cfRule type="containsText" dxfId="1210" priority="257" stopIfTrue="1" operator="containsText" text="A">
      <formula>NOT(ISERROR(SEARCH("A",F8)))</formula>
    </cfRule>
  </conditionalFormatting>
  <conditionalFormatting sqref="H8:H25">
    <cfRule type="containsText" priority="254" stopIfTrue="1" operator="containsText" text="AA">
      <formula>NOT(ISERROR(SEARCH("AA",H8)))</formula>
    </cfRule>
    <cfRule type="containsText" dxfId="1209" priority="255" stopIfTrue="1" operator="containsText" text="A">
      <formula>NOT(ISERROR(SEARCH("A",H8)))</formula>
    </cfRule>
  </conditionalFormatting>
  <conditionalFormatting sqref="J8:J25">
    <cfRule type="containsText" priority="248" stopIfTrue="1" operator="containsText" text="AA">
      <formula>NOT(ISERROR(SEARCH("AA",J8)))</formula>
    </cfRule>
    <cfRule type="containsText" dxfId="1208" priority="253" stopIfTrue="1" operator="containsText" text="A">
      <formula>NOT(ISERROR(SEARCH("A",J8)))</formula>
    </cfRule>
  </conditionalFormatting>
  <conditionalFormatting sqref="P8:P25 V8:V25">
    <cfRule type="containsText" priority="242" stopIfTrue="1" operator="containsText" text="AA">
      <formula>NOT(ISERROR(SEARCH("AA",P8)))</formula>
    </cfRule>
    <cfRule type="containsText" dxfId="1207" priority="247" stopIfTrue="1" operator="containsText" text="A">
      <formula>NOT(ISERROR(SEARCH("A",P8)))</formula>
    </cfRule>
  </conditionalFormatting>
  <conditionalFormatting sqref="AB8:AB25">
    <cfRule type="containsText" priority="236" stopIfTrue="1" operator="containsText" text="AA">
      <formula>NOT(ISERROR(SEARCH("AA",AB8)))</formula>
    </cfRule>
    <cfRule type="containsText" dxfId="1206" priority="241" stopIfTrue="1" operator="containsText" text="A">
      <formula>NOT(ISERROR(SEARCH("A",AB8)))</formula>
    </cfRule>
  </conditionalFormatting>
  <conditionalFormatting sqref="AH8:AH25">
    <cfRule type="containsText" priority="228" stopIfTrue="1" operator="containsText" text="AA">
      <formula>NOT(ISERROR(SEARCH("AA",AH8)))</formula>
    </cfRule>
    <cfRule type="containsText" dxfId="1205" priority="235" stopIfTrue="1" operator="containsText" text="A">
      <formula>NOT(ISERROR(SEARCH("A",AH8)))</formula>
    </cfRule>
  </conditionalFormatting>
  <conditionalFormatting sqref="AT8:AT25">
    <cfRule type="containsText" priority="222" stopIfTrue="1" operator="containsText" text="AA">
      <formula>NOT(ISERROR(SEARCH("AA",AT8)))</formula>
    </cfRule>
    <cfRule type="containsText" dxfId="1204" priority="227" stopIfTrue="1" operator="containsText" text="A">
      <formula>NOT(ISERROR(SEARCH("A",AT8)))</formula>
    </cfRule>
  </conditionalFormatting>
  <conditionalFormatting sqref="AZ8:AZ25">
    <cfRule type="containsText" priority="216" stopIfTrue="1" operator="containsText" text="AA">
      <formula>NOT(ISERROR(SEARCH("AA",AZ8)))</formula>
    </cfRule>
    <cfRule type="containsText" dxfId="1203" priority="221" stopIfTrue="1" operator="containsText" text="A">
      <formula>NOT(ISERROR(SEARCH("A",AZ8)))</formula>
    </cfRule>
  </conditionalFormatting>
  <conditionalFormatting sqref="BL8:BL25">
    <cfRule type="containsText" priority="209" stopIfTrue="1" operator="containsText" text="AA">
      <formula>NOT(ISERROR(SEARCH("AA",BL8)))</formula>
    </cfRule>
    <cfRule type="containsText" dxfId="1202" priority="210" operator="containsText" text="A">
      <formula>NOT(ISERROR(SEARCH("A",BL8)))</formula>
    </cfRule>
  </conditionalFormatting>
  <conditionalFormatting sqref="N5:N7">
    <cfRule type="containsText" priority="113" stopIfTrue="1" operator="containsText" text="AA">
      <formula>NOT(ISERROR(SEARCH("AA",N5)))</formula>
    </cfRule>
    <cfRule type="containsText" dxfId="1201" priority="114" stopIfTrue="1" operator="containsText" text="A">
      <formula>NOT(ISERROR(SEARCH("A",N5)))</formula>
    </cfRule>
  </conditionalFormatting>
  <conditionalFormatting sqref="N8:N25">
    <cfRule type="containsText" priority="104" stopIfTrue="1" operator="containsText" text="AA">
      <formula>NOT(ISERROR(SEARCH("AA",N8)))</formula>
    </cfRule>
    <cfRule type="containsText" dxfId="1200" priority="110" stopIfTrue="1" operator="containsText" text="A">
      <formula>NOT(ISERROR(SEARCH("A",N8)))</formula>
    </cfRule>
  </conditionalFormatting>
  <conditionalFormatting sqref="Z5:Z7">
    <cfRule type="containsText" priority="100" stopIfTrue="1" operator="containsText" text="AA">
      <formula>NOT(ISERROR(SEARCH("AA",Z5)))</formula>
    </cfRule>
    <cfRule type="containsText" dxfId="1199" priority="103" stopIfTrue="1" operator="containsText" text="A">
      <formula>NOT(ISERROR(SEARCH("A",Z5)))</formula>
    </cfRule>
  </conditionalFormatting>
  <conditionalFormatting sqref="Z8:Z25">
    <cfRule type="containsText" priority="93" stopIfTrue="1" operator="containsText" text="AA">
      <formula>NOT(ISERROR(SEARCH("AA",Z8)))</formula>
    </cfRule>
    <cfRule type="containsText" dxfId="1198" priority="99" stopIfTrue="1" operator="containsText" text="A">
      <formula>NOT(ISERROR(SEARCH("A",Z8)))</formula>
    </cfRule>
  </conditionalFormatting>
  <conditionalFormatting sqref="AF5:AF7">
    <cfRule type="containsText" priority="89" stopIfTrue="1" operator="containsText" text="AA">
      <formula>NOT(ISERROR(SEARCH("AA",AF5)))</formula>
    </cfRule>
    <cfRule type="containsText" dxfId="1197" priority="92" stopIfTrue="1" operator="containsText" text="A">
      <formula>NOT(ISERROR(SEARCH("A",AF5)))</formula>
    </cfRule>
  </conditionalFormatting>
  <conditionalFormatting sqref="AF8:AF25">
    <cfRule type="containsText" priority="82" stopIfTrue="1" operator="containsText" text="AA">
      <formula>NOT(ISERROR(SEARCH("AA",AF8)))</formula>
    </cfRule>
    <cfRule type="containsText" dxfId="1196" priority="88" stopIfTrue="1" operator="containsText" text="A">
      <formula>NOT(ISERROR(SEARCH("A",AF8)))</formula>
    </cfRule>
  </conditionalFormatting>
  <conditionalFormatting sqref="AL5:AL7">
    <cfRule type="containsText" priority="78" stopIfTrue="1" operator="containsText" text="AA">
      <formula>NOT(ISERROR(SEARCH("AA",AL5)))</formula>
    </cfRule>
    <cfRule type="containsText" dxfId="1195" priority="81" stopIfTrue="1" operator="containsText" text="A">
      <formula>NOT(ISERROR(SEARCH("A",AL5)))</formula>
    </cfRule>
  </conditionalFormatting>
  <conditionalFormatting sqref="AL8:AL25">
    <cfRule type="containsText" priority="71" stopIfTrue="1" operator="containsText" text="AA">
      <formula>NOT(ISERROR(SEARCH("AA",AL8)))</formula>
    </cfRule>
    <cfRule type="containsText" dxfId="1194" priority="77" stopIfTrue="1" operator="containsText" text="A">
      <formula>NOT(ISERROR(SEARCH("A",AL8)))</formula>
    </cfRule>
  </conditionalFormatting>
  <conditionalFormatting sqref="AR5:AR7">
    <cfRule type="containsText" priority="67" stopIfTrue="1" operator="containsText" text="AA">
      <formula>NOT(ISERROR(SEARCH("AA",AR5)))</formula>
    </cfRule>
    <cfRule type="containsText" dxfId="1193" priority="70" stopIfTrue="1" operator="containsText" text="A">
      <formula>NOT(ISERROR(SEARCH("A",AR5)))</formula>
    </cfRule>
  </conditionalFormatting>
  <conditionalFormatting sqref="AR8:AR25">
    <cfRule type="containsText" priority="60" stopIfTrue="1" operator="containsText" text="AA">
      <formula>NOT(ISERROR(SEARCH("AA",AR8)))</formula>
    </cfRule>
    <cfRule type="containsText" dxfId="1192" priority="66" stopIfTrue="1" operator="containsText" text="A">
      <formula>NOT(ISERROR(SEARCH("A",AR8)))</formula>
    </cfRule>
  </conditionalFormatting>
  <conditionalFormatting sqref="AX5:AX7">
    <cfRule type="containsText" priority="56" stopIfTrue="1" operator="containsText" text="AA">
      <formula>NOT(ISERROR(SEARCH("AA",AX5)))</formula>
    </cfRule>
    <cfRule type="containsText" dxfId="1191" priority="59" stopIfTrue="1" operator="containsText" text="A">
      <formula>NOT(ISERROR(SEARCH("A",AX5)))</formula>
    </cfRule>
  </conditionalFormatting>
  <conditionalFormatting sqref="AX8:AX25">
    <cfRule type="containsText" priority="49" stopIfTrue="1" operator="containsText" text="AA">
      <formula>NOT(ISERROR(SEARCH("AA",AX8)))</formula>
    </cfRule>
    <cfRule type="containsText" dxfId="1190" priority="55" stopIfTrue="1" operator="containsText" text="A">
      <formula>NOT(ISERROR(SEARCH("A",AX8)))</formula>
    </cfRule>
  </conditionalFormatting>
  <conditionalFormatting sqref="BD5:BD7">
    <cfRule type="containsText" priority="45" stopIfTrue="1" operator="containsText" text="AA">
      <formula>NOT(ISERROR(SEARCH("AA",BD5)))</formula>
    </cfRule>
    <cfRule type="containsText" dxfId="1189" priority="48" stopIfTrue="1" operator="containsText" text="A">
      <formula>NOT(ISERROR(SEARCH("A",BD5)))</formula>
    </cfRule>
  </conditionalFormatting>
  <conditionalFormatting sqref="BD8:BD25">
    <cfRule type="containsText" priority="40" stopIfTrue="1" operator="containsText" text="AA">
      <formula>NOT(ISERROR(SEARCH("AA",BD8)))</formula>
    </cfRule>
    <cfRule type="containsText" dxfId="1188" priority="44" stopIfTrue="1" operator="containsText" text="A">
      <formula>NOT(ISERROR(SEARCH("A",BD8)))</formula>
    </cfRule>
  </conditionalFormatting>
  <conditionalFormatting sqref="BH5:BH7">
    <cfRule type="containsText" priority="38" stopIfTrue="1" operator="containsText" text="AA">
      <formula>NOT(ISERROR(SEARCH("AA",BH5)))</formula>
    </cfRule>
    <cfRule type="containsText" dxfId="1187" priority="39" stopIfTrue="1" operator="containsText" text="A">
      <formula>NOT(ISERROR(SEARCH("A",BH5)))</formula>
    </cfRule>
  </conditionalFormatting>
  <conditionalFormatting sqref="BJ5:BJ7">
    <cfRule type="containsText" priority="36" stopIfTrue="1" operator="containsText" text="AA">
      <formula>NOT(ISERROR(SEARCH("AA",BJ5)))</formula>
    </cfRule>
    <cfRule type="containsText" dxfId="1186" priority="37" stopIfTrue="1" operator="containsText" text="A">
      <formula>NOT(ISERROR(SEARCH("A",BJ5)))</formula>
    </cfRule>
  </conditionalFormatting>
  <conditionalFormatting sqref="BH5:BH25">
    <cfRule type="containsText" priority="34" stopIfTrue="1" operator="containsText" text="AA">
      <formula>NOT(ISERROR(SEARCH("AA",BH5)))</formula>
    </cfRule>
    <cfRule type="containsText" dxfId="1185" priority="35" stopIfTrue="1" operator="containsText" text="A">
      <formula>NOT(ISERROR(SEARCH("A",BH5)))</formula>
    </cfRule>
  </conditionalFormatting>
  <conditionalFormatting sqref="BJ8:BJ25">
    <cfRule type="containsText" priority="29" stopIfTrue="1" operator="containsText" text="AA">
      <formula>NOT(ISERROR(SEARCH("AA",BJ8)))</formula>
    </cfRule>
    <cfRule type="containsText" dxfId="1184" priority="33" stopIfTrue="1" operator="containsText" text="A">
      <formula>NOT(ISERROR(SEARCH("A",BJ8)))</formula>
    </cfRule>
  </conditionalFormatting>
  <conditionalFormatting sqref="L5:L25">
    <cfRule type="containsText" priority="111" stopIfTrue="1" operator="containsText" text="AA">
      <formula>NOT(ISERROR(SEARCH("AA",L5)))</formula>
    </cfRule>
    <cfRule type="containsText" dxfId="1183" priority="112" stopIfTrue="1" operator="containsText" text="A">
      <formula>NOT(ISERROR(SEARCH("A",L5)))</formula>
    </cfRule>
  </conditionalFormatting>
  <conditionalFormatting sqref="X5:X25">
    <cfRule type="containsText" priority="27" stopIfTrue="1" operator="containsText" text="AA">
      <formula>NOT(ISERROR(SEARCH("AA",X5)))</formula>
    </cfRule>
    <cfRule type="containsText" dxfId="1182" priority="28" stopIfTrue="1" operator="containsText" text="A">
      <formula>NOT(ISERROR(SEARCH("A",X5)))</formula>
    </cfRule>
  </conditionalFormatting>
  <conditionalFormatting sqref="AD5:AD25">
    <cfRule type="containsText" priority="25" stopIfTrue="1" operator="containsText" text="AA">
      <formula>NOT(ISERROR(SEARCH("AA",AD5)))</formula>
    </cfRule>
    <cfRule type="containsText" dxfId="1181" priority="26" stopIfTrue="1" operator="containsText" text="A">
      <formula>NOT(ISERROR(SEARCH("A",AD5)))</formula>
    </cfRule>
  </conditionalFormatting>
  <conditionalFormatting sqref="AJ5:AJ25">
    <cfRule type="containsText" priority="23" stopIfTrue="1" operator="containsText" text="AA">
      <formula>NOT(ISERROR(SEARCH("AA",AJ5)))</formula>
    </cfRule>
    <cfRule type="containsText" dxfId="1180" priority="24" stopIfTrue="1" operator="containsText" text="A">
      <formula>NOT(ISERROR(SEARCH("A",AJ5)))</formula>
    </cfRule>
  </conditionalFormatting>
  <conditionalFormatting sqref="AP5:AP25">
    <cfRule type="containsText" priority="21" stopIfTrue="1" operator="containsText" text="AA">
      <formula>NOT(ISERROR(SEARCH("AA",AP5)))</formula>
    </cfRule>
    <cfRule type="containsText" dxfId="1179" priority="22" stopIfTrue="1" operator="containsText" text="A">
      <formula>NOT(ISERROR(SEARCH("A",AP5)))</formula>
    </cfRule>
  </conditionalFormatting>
  <conditionalFormatting sqref="AV5:AV25">
    <cfRule type="containsText" priority="19" stopIfTrue="1" operator="containsText" text="AA">
      <formula>NOT(ISERROR(SEARCH("AA",AV5)))</formula>
    </cfRule>
    <cfRule type="containsText" dxfId="1178" priority="20" stopIfTrue="1" operator="containsText" text="A">
      <formula>NOT(ISERROR(SEARCH("A",AV5)))</formula>
    </cfRule>
  </conditionalFormatting>
  <conditionalFormatting sqref="BB5:BB25">
    <cfRule type="containsText" priority="17" stopIfTrue="1" operator="containsText" text="AA">
      <formula>NOT(ISERROR(SEARCH("AA",BB5)))</formula>
    </cfRule>
    <cfRule type="containsText" dxfId="1177" priority="18" operator="containsText" text="A">
      <formula>NOT(ISERROR(SEARCH("A",BB5)))</formula>
    </cfRule>
  </conditionalFormatting>
  <conditionalFormatting sqref="E5:BK25">
    <cfRule type="expression" dxfId="1176" priority="1075">
      <formula>MOD(ROW(),2)=0</formula>
    </cfRule>
  </conditionalFormatting>
  <conditionalFormatting sqref="E5:E25">
    <cfRule type="aboveAverage" dxfId="1175" priority="818" stopIfTrue="1"/>
  </conditionalFormatting>
  <conditionalFormatting sqref="G5:G25">
    <cfRule type="aboveAverage" dxfId="1174" priority="1051" stopIfTrue="1"/>
  </conditionalFormatting>
  <conditionalFormatting sqref="I5:I25">
    <cfRule type="aboveAverage" dxfId="1173" priority="1052" stopIfTrue="1"/>
  </conditionalFormatting>
  <conditionalFormatting sqref="K5:K25">
    <cfRule type="aboveAverage" dxfId="1172" priority="1053" stopIfTrue="1"/>
  </conditionalFormatting>
  <conditionalFormatting sqref="M5:M25">
    <cfRule type="aboveAverage" dxfId="1171" priority="1054" stopIfTrue="1"/>
  </conditionalFormatting>
  <conditionalFormatting sqref="O5:O25">
    <cfRule type="aboveAverage" dxfId="1170" priority="1055" stopIfTrue="1"/>
  </conditionalFormatting>
  <conditionalFormatting sqref="W5:W25">
    <cfRule type="aboveAverage" dxfId="1169" priority="1056" stopIfTrue="1"/>
  </conditionalFormatting>
  <conditionalFormatting sqref="Y5:Y25">
    <cfRule type="aboveAverage" dxfId="1168" priority="1057" stopIfTrue="1"/>
  </conditionalFormatting>
  <conditionalFormatting sqref="AA5:AA25">
    <cfRule type="aboveAverage" dxfId="1167" priority="1058" stopIfTrue="1"/>
  </conditionalFormatting>
  <conditionalFormatting sqref="AC5:AC25">
    <cfRule type="aboveAverage" dxfId="1166" priority="1059" stopIfTrue="1"/>
  </conditionalFormatting>
  <conditionalFormatting sqref="AE5:AE25">
    <cfRule type="aboveAverage" dxfId="1165" priority="1060" stopIfTrue="1"/>
  </conditionalFormatting>
  <conditionalFormatting sqref="AG5:AG25">
    <cfRule type="aboveAverage" dxfId="1164" priority="1061" stopIfTrue="1"/>
  </conditionalFormatting>
  <conditionalFormatting sqref="AI5:AI25">
    <cfRule type="aboveAverage" dxfId="1163" priority="1062" stopIfTrue="1"/>
  </conditionalFormatting>
  <conditionalFormatting sqref="AK5:AK25">
    <cfRule type="aboveAverage" dxfId="1162" priority="1063" stopIfTrue="1"/>
  </conditionalFormatting>
  <conditionalFormatting sqref="AM5:AM25">
    <cfRule type="aboveAverage" dxfId="1161" priority="1064" stopIfTrue="1"/>
  </conditionalFormatting>
  <conditionalFormatting sqref="AO5:AO25">
    <cfRule type="aboveAverage" dxfId="1160" priority="1065" stopIfTrue="1"/>
  </conditionalFormatting>
  <conditionalFormatting sqref="AQ5:AQ25">
    <cfRule type="aboveAverage" dxfId="1159" priority="1066" stopIfTrue="1"/>
  </conditionalFormatting>
  <conditionalFormatting sqref="AS5:AS25">
    <cfRule type="aboveAverage" dxfId="1158" priority="1067" stopIfTrue="1"/>
  </conditionalFormatting>
  <conditionalFormatting sqref="AU5:AU25">
    <cfRule type="aboveAverage" dxfId="1157" priority="1068" stopIfTrue="1"/>
  </conditionalFormatting>
  <conditionalFormatting sqref="AW5:AW25">
    <cfRule type="aboveAverage" dxfId="1156" priority="1069" stopIfTrue="1"/>
  </conditionalFormatting>
  <conditionalFormatting sqref="AY5:AY25">
    <cfRule type="aboveAverage" dxfId="1155" priority="1070" stopIfTrue="1"/>
  </conditionalFormatting>
  <conditionalFormatting sqref="BA5:BA25">
    <cfRule type="aboveAverage" dxfId="1154" priority="1071" stopIfTrue="1"/>
  </conditionalFormatting>
  <conditionalFormatting sqref="BC5:BC25">
    <cfRule type="aboveAverage" dxfId="1153" priority="1072" stopIfTrue="1"/>
  </conditionalFormatting>
  <conditionalFormatting sqref="BE5:BE25">
    <cfRule type="aboveAverage" dxfId="1152" priority="1073" stopIfTrue="1"/>
  </conditionalFormatting>
  <conditionalFormatting sqref="BG5:BG25">
    <cfRule type="aboveAverage" dxfId="1151" priority="1074" stopIfTrue="1"/>
  </conditionalFormatting>
  <conditionalFormatting sqref="BI5:BI25">
    <cfRule type="aboveAverage" dxfId="1150" priority="1076" stopIfTrue="1"/>
  </conditionalFormatting>
  <conditionalFormatting sqref="BK5:BK25">
    <cfRule type="aboveAverage" dxfId="1149" priority="1077" stopIfTrue="1"/>
  </conditionalFormatting>
  <conditionalFormatting sqref="D5:D25">
    <cfRule type="expression" dxfId="1148" priority="11">
      <formula>MOD(ROW(),2)=0</formula>
    </cfRule>
  </conditionalFormatting>
  <conditionalFormatting sqref="A5:C25">
    <cfRule type="expression" dxfId="1147" priority="10">
      <formula>MOD(ROW(),2)=0</formula>
    </cfRule>
  </conditionalFormatting>
  <conditionalFormatting sqref="T5:T7">
    <cfRule type="containsText" priority="5" stopIfTrue="1" operator="containsText" text="AA">
      <formula>NOT(ISERROR(SEARCH("AA",T5)))</formula>
    </cfRule>
    <cfRule type="containsText" dxfId="1146" priority="6" stopIfTrue="1" operator="containsText" text="A">
      <formula>NOT(ISERROR(SEARCH("A",T5)))</formula>
    </cfRule>
  </conditionalFormatting>
  <conditionalFormatting sqref="T8:T25">
    <cfRule type="containsText" priority="1" stopIfTrue="1" operator="containsText" text="AA">
      <formula>NOT(ISERROR(SEARCH("AA",T8)))</formula>
    </cfRule>
    <cfRule type="containsText" dxfId="1145" priority="2" stopIfTrue="1" operator="containsText" text="A">
      <formula>NOT(ISERROR(SEARCH("A",T8)))</formula>
    </cfRule>
  </conditionalFormatting>
  <conditionalFormatting sqref="R5:R25">
    <cfRule type="containsText" priority="3" stopIfTrue="1" operator="containsText" text="AA">
      <formula>NOT(ISERROR(SEARCH("AA",R5)))</formula>
    </cfRule>
    <cfRule type="containsText" dxfId="1144" priority="4" stopIfTrue="1" operator="containsText" text="A">
      <formula>NOT(ISERROR(SEARCH("A",R5)))</formula>
    </cfRule>
  </conditionalFormatting>
  <conditionalFormatting sqref="Q5:Q25">
    <cfRule type="aboveAverage" dxfId="1143" priority="7" stopIfTrue="1"/>
  </conditionalFormatting>
  <conditionalFormatting sqref="S5:S25">
    <cfRule type="aboveAverage" dxfId="1142" priority="8" stopIfTrue="1"/>
  </conditionalFormatting>
  <conditionalFormatting sqref="U5:U25">
    <cfRule type="aboveAverage" dxfId="1141" priority="9" stopIfTrue="1"/>
  </conditionalFormatting>
  <pageMargins left="0.5" right="0.5" top="0.5" bottom="0.5" header="0.3" footer="0.3"/>
  <pageSetup paperSize="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59999389629810485"/>
    <pageSetUpPr fitToPage="1"/>
  </sheetPr>
  <dimension ref="A1:AF39"/>
  <sheetViews>
    <sheetView zoomScaleNormal="100" workbookViewId="0">
      <selection sqref="A1:P1"/>
    </sheetView>
  </sheetViews>
  <sheetFormatPr defaultColWidth="9.19921875" defaultRowHeight="12.75" x14ac:dyDescent="0.35"/>
  <cols>
    <col min="1" max="1" width="9.53125" style="43" customWidth="1"/>
    <col min="2" max="2" width="24.19921875" style="43" customWidth="1"/>
    <col min="3" max="3" width="9.19921875" style="43" customWidth="1"/>
    <col min="4" max="4" width="9" style="43" customWidth="1"/>
    <col min="5" max="5" width="10" style="43" customWidth="1"/>
    <col min="6" max="18" width="6.53125" style="43" customWidth="1"/>
    <col min="19" max="32" width="9.19921875" style="43" hidden="1" customWidth="1"/>
    <col min="33" max="16384" width="9.19921875" style="43"/>
  </cols>
  <sheetData>
    <row r="1" spans="1:32" s="19" customFormat="1" ht="15" customHeight="1" thickBot="1" x14ac:dyDescent="0.45">
      <c r="A1" s="727" t="s">
        <v>478</v>
      </c>
      <c r="B1" s="727"/>
      <c r="C1" s="727"/>
      <c r="D1" s="727"/>
      <c r="E1" s="727"/>
      <c r="F1" s="727"/>
      <c r="G1" s="727"/>
      <c r="H1" s="727"/>
      <c r="I1" s="727"/>
      <c r="J1" s="727"/>
      <c r="K1" s="727"/>
      <c r="L1" s="727"/>
      <c r="M1" s="727"/>
      <c r="N1" s="727"/>
      <c r="O1" s="727"/>
      <c r="P1" s="727"/>
    </row>
    <row r="2" spans="1:32" ht="40.049999999999997" customHeight="1" x14ac:dyDescent="0.4">
      <c r="A2" s="75" t="s">
        <v>76</v>
      </c>
      <c r="B2" s="210" t="s">
        <v>79</v>
      </c>
      <c r="C2" s="74" t="s">
        <v>52</v>
      </c>
      <c r="D2" s="74" t="s">
        <v>77</v>
      </c>
      <c r="E2" s="74" t="s">
        <v>78</v>
      </c>
      <c r="F2" s="96" t="s">
        <v>479</v>
      </c>
      <c r="G2" s="74" t="s">
        <v>354</v>
      </c>
      <c r="H2" s="74" t="s">
        <v>480</v>
      </c>
      <c r="I2" s="74" t="s">
        <v>343</v>
      </c>
      <c r="J2" s="74" t="s">
        <v>344</v>
      </c>
      <c r="K2" s="74" t="s">
        <v>481</v>
      </c>
      <c r="L2" s="74" t="s">
        <v>356</v>
      </c>
      <c r="M2" s="74" t="s">
        <v>345</v>
      </c>
      <c r="N2" s="74" t="s">
        <v>346</v>
      </c>
      <c r="O2" s="74" t="s">
        <v>512</v>
      </c>
      <c r="P2" s="74" t="s">
        <v>482</v>
      </c>
      <c r="Q2" s="74" t="s">
        <v>348</v>
      </c>
      <c r="R2" s="74" t="s">
        <v>349</v>
      </c>
    </row>
    <row r="3" spans="1:32" ht="14.25" customHeight="1" x14ac:dyDescent="0.4">
      <c r="A3" s="371"/>
      <c r="B3" s="372"/>
      <c r="C3" s="120"/>
      <c r="D3" s="120"/>
      <c r="E3" s="342"/>
      <c r="F3" s="366">
        <v>44700</v>
      </c>
      <c r="G3" s="365">
        <v>44658</v>
      </c>
      <c r="H3" s="365">
        <v>44697</v>
      </c>
      <c r="I3" s="365">
        <v>44683</v>
      </c>
      <c r="J3" s="365">
        <v>44673</v>
      </c>
      <c r="K3" s="365">
        <v>44680</v>
      </c>
      <c r="L3" s="365">
        <v>44306</v>
      </c>
      <c r="M3" s="365">
        <v>44679</v>
      </c>
      <c r="N3" s="365">
        <v>44691</v>
      </c>
      <c r="O3" s="365">
        <v>44683</v>
      </c>
      <c r="P3" s="365">
        <v>44683</v>
      </c>
      <c r="Q3" s="365">
        <v>44685</v>
      </c>
      <c r="R3" s="365">
        <v>44681</v>
      </c>
    </row>
    <row r="4" spans="1:32" ht="14.2" customHeight="1" x14ac:dyDescent="0.35">
      <c r="A4" s="251" t="s">
        <v>103</v>
      </c>
      <c r="B4" s="114" t="s">
        <v>477</v>
      </c>
      <c r="C4" s="116">
        <v>140.4</v>
      </c>
      <c r="D4" s="115">
        <v>14.7667</v>
      </c>
      <c r="E4" s="115">
        <v>60.409090909</v>
      </c>
      <c r="F4" s="317">
        <v>113.3907473</v>
      </c>
      <c r="G4" s="318">
        <v>92.348672870000001</v>
      </c>
      <c r="H4" s="318">
        <v>89.344724310000004</v>
      </c>
      <c r="I4" s="318">
        <v>48.880726969999998</v>
      </c>
      <c r="J4" s="318">
        <v>180.1785366</v>
      </c>
      <c r="K4" s="318" t="s">
        <v>476</v>
      </c>
      <c r="L4" s="318">
        <v>99.251986479999999</v>
      </c>
      <c r="M4" s="318">
        <v>233.87001570000001</v>
      </c>
      <c r="N4" s="318">
        <v>200.78735030000001</v>
      </c>
      <c r="O4" s="318">
        <v>209.9399961</v>
      </c>
      <c r="P4" s="318">
        <v>209.9811115</v>
      </c>
      <c r="Q4" s="318">
        <v>72.722738800000002</v>
      </c>
      <c r="R4" s="318">
        <v>131.46533650000001</v>
      </c>
      <c r="S4" s="43">
        <f t="shared" ref="S4:S22" si="0">IF(F4&gt;F$23,1,0)</f>
        <v>0</v>
      </c>
      <c r="T4" s="43">
        <f t="shared" ref="T4:T22" si="1">IF(G4&gt;G$23,1,0)</f>
        <v>1</v>
      </c>
      <c r="U4" s="43">
        <f t="shared" ref="U4:U22" si="2">IF(H4&gt;H$23,1,0)</f>
        <v>1</v>
      </c>
      <c r="V4" s="43">
        <f t="shared" ref="V4:V22" si="3">IF(I4&gt;I$23,1,0)</f>
        <v>0</v>
      </c>
      <c r="W4" s="43">
        <f t="shared" ref="W4:W22" si="4">IF(J4&gt;J$23,1,0)</f>
        <v>1</v>
      </c>
      <c r="X4" s="43">
        <f t="shared" ref="X4:X22" si="5">IF(K4&gt;K$23,1,0)</f>
        <v>1</v>
      </c>
      <c r="Y4" s="43">
        <f t="shared" ref="Y4:Y22" si="6">IF(L4&gt;L$23,1,0)</f>
        <v>1</v>
      </c>
      <c r="Z4" s="43">
        <f t="shared" ref="Z4:Z22" si="7">IF(M4&gt;M$23,1,0)</f>
        <v>1</v>
      </c>
      <c r="AA4" s="43">
        <f t="shared" ref="AA4:AA22" si="8">IF(N4&gt;N$23,1,0)</f>
        <v>1</v>
      </c>
      <c r="AB4" s="43">
        <f t="shared" ref="AB4:AB22" si="9">IF(O4&gt;O$23,1,0)</f>
        <v>1</v>
      </c>
      <c r="AC4" s="43">
        <f t="shared" ref="AC4:AC22" si="10">IF(P4&gt;P$23,1,0)</f>
        <v>1</v>
      </c>
      <c r="AD4" s="43">
        <f t="shared" ref="AD4:AD22" si="11">IF(Q4&gt;Q$23,1,0)</f>
        <v>1</v>
      </c>
      <c r="AE4" s="43">
        <f t="shared" ref="AE4:AE22" si="12">IF(R4&gt;R$23,1,0)</f>
        <v>1</v>
      </c>
      <c r="AF4" s="43">
        <f>SUM(S4:AE4)/COUNT(S4:AE4)</f>
        <v>0.84615384615384615</v>
      </c>
    </row>
    <row r="5" spans="1:32" ht="14.2" customHeight="1" x14ac:dyDescent="0.35">
      <c r="A5" s="250" t="s">
        <v>103</v>
      </c>
      <c r="B5" s="110" t="s">
        <v>406</v>
      </c>
      <c r="C5" s="113">
        <v>137.9</v>
      </c>
      <c r="D5" s="111">
        <v>14.715400000000001</v>
      </c>
      <c r="E5" s="111">
        <v>58.808333333</v>
      </c>
      <c r="F5" s="112">
        <v>118.8036049</v>
      </c>
      <c r="G5" s="113">
        <v>105.20974940000001</v>
      </c>
      <c r="H5" s="113">
        <v>41.401053220000001</v>
      </c>
      <c r="I5" s="113">
        <v>66.950462250000001</v>
      </c>
      <c r="J5" s="113">
        <v>165.49669420000001</v>
      </c>
      <c r="K5" s="113">
        <v>166.12220300000001</v>
      </c>
      <c r="L5" s="113">
        <v>66.076432800000006</v>
      </c>
      <c r="M5" s="113">
        <v>211.63237530000001</v>
      </c>
      <c r="N5" s="113">
        <v>216.902604</v>
      </c>
      <c r="O5" s="113">
        <v>181.6308315</v>
      </c>
      <c r="P5" s="113">
        <v>215.8537896</v>
      </c>
      <c r="Q5" s="113">
        <v>71.156014119999995</v>
      </c>
      <c r="R5" s="113">
        <v>165.09998680000001</v>
      </c>
      <c r="S5" s="43">
        <f t="shared" si="0"/>
        <v>0</v>
      </c>
      <c r="T5" s="43">
        <f t="shared" si="1"/>
        <v>1</v>
      </c>
      <c r="U5" s="43">
        <f t="shared" si="2"/>
        <v>0</v>
      </c>
      <c r="V5" s="43">
        <f t="shared" si="3"/>
        <v>1</v>
      </c>
      <c r="W5" s="43">
        <f t="shared" si="4"/>
        <v>1</v>
      </c>
      <c r="X5" s="43">
        <f t="shared" si="5"/>
        <v>1</v>
      </c>
      <c r="Y5" s="43">
        <f t="shared" si="6"/>
        <v>0</v>
      </c>
      <c r="Z5" s="43">
        <f t="shared" si="7"/>
        <v>0</v>
      </c>
      <c r="AA5" s="43">
        <f t="shared" si="8"/>
        <v>1</v>
      </c>
      <c r="AB5" s="43">
        <f t="shared" si="9"/>
        <v>0</v>
      </c>
      <c r="AC5" s="43">
        <f t="shared" si="10"/>
        <v>1</v>
      </c>
      <c r="AD5" s="43">
        <f t="shared" si="11"/>
        <v>1</v>
      </c>
      <c r="AE5" s="43">
        <f t="shared" si="12"/>
        <v>1</v>
      </c>
      <c r="AF5" s="43">
        <f t="shared" ref="AF5:AF22" si="13">SUM(S5:AE5)/COUNT(S5:AE5)</f>
        <v>0.61538461538461542</v>
      </c>
    </row>
    <row r="6" spans="1:32" ht="14.2" customHeight="1" x14ac:dyDescent="0.35">
      <c r="A6" s="289" t="s">
        <v>104</v>
      </c>
      <c r="B6" s="114" t="s">
        <v>402</v>
      </c>
      <c r="C6" s="116">
        <v>133.19999999999999</v>
      </c>
      <c r="D6" s="115">
        <v>13.6615</v>
      </c>
      <c r="E6" s="115">
        <v>58.341666666999998</v>
      </c>
      <c r="F6" s="117">
        <v>144.91913149999999</v>
      </c>
      <c r="G6" s="116">
        <v>85.62802696</v>
      </c>
      <c r="H6" s="116">
        <v>67.223184869999997</v>
      </c>
      <c r="I6" s="116">
        <v>67.85789638</v>
      </c>
      <c r="J6" s="116">
        <v>145.2035162</v>
      </c>
      <c r="K6" s="116">
        <v>127.5363794</v>
      </c>
      <c r="L6" s="116">
        <v>69.894911239999999</v>
      </c>
      <c r="M6" s="116">
        <v>226.12169059999999</v>
      </c>
      <c r="N6" s="116">
        <v>199.72162689999999</v>
      </c>
      <c r="O6" s="116">
        <v>188.9648119</v>
      </c>
      <c r="P6" s="116">
        <v>211.4505618</v>
      </c>
      <c r="Q6" s="116">
        <v>68.853961740000003</v>
      </c>
      <c r="R6" s="116">
        <v>128.62834430000001</v>
      </c>
      <c r="S6" s="43">
        <f t="shared" si="0"/>
        <v>1</v>
      </c>
      <c r="T6" s="43">
        <f t="shared" si="1"/>
        <v>1</v>
      </c>
      <c r="U6" s="43">
        <f t="shared" si="2"/>
        <v>1</v>
      </c>
      <c r="V6" s="43">
        <f t="shared" si="3"/>
        <v>1</v>
      </c>
      <c r="W6" s="43">
        <f t="shared" si="4"/>
        <v>0</v>
      </c>
      <c r="X6" s="43">
        <f t="shared" si="5"/>
        <v>0</v>
      </c>
      <c r="Y6" s="43">
        <f t="shared" si="6"/>
        <v>0</v>
      </c>
      <c r="Z6" s="43">
        <f t="shared" si="7"/>
        <v>1</v>
      </c>
      <c r="AA6" s="43">
        <f t="shared" si="8"/>
        <v>1</v>
      </c>
      <c r="AB6" s="43">
        <f t="shared" si="9"/>
        <v>1</v>
      </c>
      <c r="AC6" s="43">
        <f t="shared" si="10"/>
        <v>1</v>
      </c>
      <c r="AD6" s="43">
        <f t="shared" si="11"/>
        <v>0</v>
      </c>
      <c r="AE6" s="43">
        <f t="shared" si="12"/>
        <v>1</v>
      </c>
      <c r="AF6" s="43">
        <f t="shared" si="13"/>
        <v>0.69230769230769229</v>
      </c>
    </row>
    <row r="7" spans="1:32" ht="14.2" customHeight="1" x14ac:dyDescent="0.35">
      <c r="A7" s="288" t="s">
        <v>474</v>
      </c>
      <c r="B7" s="110" t="s">
        <v>475</v>
      </c>
      <c r="C7" s="113">
        <v>132.6</v>
      </c>
      <c r="D7" s="111">
        <v>13.8308</v>
      </c>
      <c r="E7" s="111">
        <v>60.783333333000002</v>
      </c>
      <c r="F7" s="112">
        <v>128.7582238</v>
      </c>
      <c r="G7" s="113">
        <v>94.736140480000003</v>
      </c>
      <c r="H7" s="113">
        <v>72.341289549999999</v>
      </c>
      <c r="I7" s="113">
        <v>68.151653499999995</v>
      </c>
      <c r="J7" s="113">
        <v>154.30897630000001</v>
      </c>
      <c r="K7" s="113">
        <v>128.4010356</v>
      </c>
      <c r="L7" s="113">
        <v>83.676618770000005</v>
      </c>
      <c r="M7" s="113">
        <v>221.95558510000001</v>
      </c>
      <c r="N7" s="113">
        <v>193.02955679999999</v>
      </c>
      <c r="O7" s="113">
        <v>180.09322449999999</v>
      </c>
      <c r="P7" s="113">
        <v>204.73685620000001</v>
      </c>
      <c r="Q7" s="113">
        <v>72.619287529999994</v>
      </c>
      <c r="R7" s="113">
        <v>121.5871645</v>
      </c>
      <c r="S7" s="43">
        <f t="shared" si="0"/>
        <v>1</v>
      </c>
      <c r="T7" s="43">
        <f t="shared" si="1"/>
        <v>1</v>
      </c>
      <c r="U7" s="43">
        <f t="shared" si="2"/>
        <v>1</v>
      </c>
      <c r="V7" s="43">
        <f t="shared" si="3"/>
        <v>1</v>
      </c>
      <c r="W7" s="43">
        <f t="shared" si="4"/>
        <v>1</v>
      </c>
      <c r="X7" s="43">
        <f t="shared" si="5"/>
        <v>0</v>
      </c>
      <c r="Y7" s="43">
        <f t="shared" si="6"/>
        <v>1</v>
      </c>
      <c r="Z7" s="43">
        <f t="shared" si="7"/>
        <v>1</v>
      </c>
      <c r="AA7" s="43">
        <f t="shared" si="8"/>
        <v>1</v>
      </c>
      <c r="AB7" s="43">
        <f t="shared" si="9"/>
        <v>0</v>
      </c>
      <c r="AC7" s="43">
        <f t="shared" si="10"/>
        <v>0</v>
      </c>
      <c r="AD7" s="43">
        <f t="shared" si="11"/>
        <v>1</v>
      </c>
      <c r="AE7" s="43">
        <f t="shared" si="12"/>
        <v>1</v>
      </c>
      <c r="AF7" s="43">
        <f t="shared" si="13"/>
        <v>0.76923076923076927</v>
      </c>
    </row>
    <row r="8" spans="1:32" ht="14.2" customHeight="1" x14ac:dyDescent="0.35">
      <c r="A8" s="289" t="s">
        <v>474</v>
      </c>
      <c r="B8" s="114" t="s">
        <v>473</v>
      </c>
      <c r="C8" s="116">
        <v>131.5</v>
      </c>
      <c r="D8" s="115">
        <v>13.946199999999999</v>
      </c>
      <c r="E8" s="115">
        <v>60.566666667</v>
      </c>
      <c r="F8" s="117">
        <v>132.9115261</v>
      </c>
      <c r="G8" s="116">
        <v>73.248214290000007</v>
      </c>
      <c r="H8" s="116">
        <v>46.72795326</v>
      </c>
      <c r="I8" s="116">
        <v>45.714388929999998</v>
      </c>
      <c r="J8" s="116">
        <v>163.2286747</v>
      </c>
      <c r="K8" s="116">
        <v>140.38115869999999</v>
      </c>
      <c r="L8" s="116">
        <v>96.221267960000006</v>
      </c>
      <c r="M8" s="116">
        <v>212.87510570000001</v>
      </c>
      <c r="N8" s="116">
        <v>200.62954329999999</v>
      </c>
      <c r="O8" s="116">
        <v>198.70029170000001</v>
      </c>
      <c r="P8" s="116">
        <v>220.30056289999999</v>
      </c>
      <c r="Q8" s="116">
        <v>73.330671589999994</v>
      </c>
      <c r="R8" s="116">
        <v>104.92383820000001</v>
      </c>
      <c r="S8" s="43">
        <f t="shared" si="0"/>
        <v>1</v>
      </c>
      <c r="T8" s="43">
        <f t="shared" si="1"/>
        <v>0</v>
      </c>
      <c r="U8" s="43">
        <f t="shared" si="2"/>
        <v>0</v>
      </c>
      <c r="V8" s="43">
        <f t="shared" si="3"/>
        <v>0</v>
      </c>
      <c r="W8" s="43">
        <f t="shared" si="4"/>
        <v>1</v>
      </c>
      <c r="X8" s="43">
        <f t="shared" si="5"/>
        <v>1</v>
      </c>
      <c r="Y8" s="43">
        <f t="shared" si="6"/>
        <v>1</v>
      </c>
      <c r="Z8" s="43">
        <f t="shared" si="7"/>
        <v>1</v>
      </c>
      <c r="AA8" s="43">
        <f t="shared" si="8"/>
        <v>1</v>
      </c>
      <c r="AB8" s="43">
        <f t="shared" si="9"/>
        <v>1</v>
      </c>
      <c r="AC8" s="43">
        <f t="shared" si="10"/>
        <v>1</v>
      </c>
      <c r="AD8" s="43">
        <f t="shared" si="11"/>
        <v>1</v>
      </c>
      <c r="AE8" s="43">
        <f t="shared" si="12"/>
        <v>0</v>
      </c>
      <c r="AF8" s="43">
        <f t="shared" si="13"/>
        <v>0.69230769230769229</v>
      </c>
    </row>
    <row r="9" spans="1:32" ht="14.2" customHeight="1" x14ac:dyDescent="0.35">
      <c r="A9" s="288" t="s">
        <v>471</v>
      </c>
      <c r="B9" s="110" t="s">
        <v>472</v>
      </c>
      <c r="C9" s="113">
        <v>130.5</v>
      </c>
      <c r="D9" s="111">
        <v>14.0077</v>
      </c>
      <c r="E9" s="111">
        <v>60.866666666999997</v>
      </c>
      <c r="F9" s="112">
        <v>134.46917690000001</v>
      </c>
      <c r="G9" s="113">
        <v>84.601451030000007</v>
      </c>
      <c r="H9" s="113">
        <v>74.766214230000003</v>
      </c>
      <c r="I9" s="113">
        <v>56.922923320000002</v>
      </c>
      <c r="J9" s="113">
        <v>151.5472944</v>
      </c>
      <c r="K9" s="113">
        <v>128.5423849</v>
      </c>
      <c r="L9" s="113">
        <v>80.731445480000005</v>
      </c>
      <c r="M9" s="113">
        <v>205.77615650000001</v>
      </c>
      <c r="N9" s="113">
        <v>193.56820479999999</v>
      </c>
      <c r="O9" s="113">
        <v>202.67429749999999</v>
      </c>
      <c r="P9" s="113">
        <v>201.39579929999999</v>
      </c>
      <c r="Q9" s="113">
        <v>62.38947271</v>
      </c>
      <c r="R9" s="113">
        <v>119.6287135</v>
      </c>
      <c r="S9" s="43">
        <f t="shared" si="0"/>
        <v>1</v>
      </c>
      <c r="T9" s="43">
        <f t="shared" si="1"/>
        <v>1</v>
      </c>
      <c r="U9" s="43">
        <f t="shared" si="2"/>
        <v>1</v>
      </c>
      <c r="V9" s="43">
        <f t="shared" si="3"/>
        <v>1</v>
      </c>
      <c r="W9" s="43">
        <f t="shared" si="4"/>
        <v>1</v>
      </c>
      <c r="X9" s="43">
        <f t="shared" si="5"/>
        <v>0</v>
      </c>
      <c r="Y9" s="43">
        <f t="shared" si="6"/>
        <v>1</v>
      </c>
      <c r="Z9" s="43">
        <f t="shared" si="7"/>
        <v>0</v>
      </c>
      <c r="AA9" s="43">
        <f t="shared" si="8"/>
        <v>1</v>
      </c>
      <c r="AB9" s="43">
        <f t="shared" si="9"/>
        <v>1</v>
      </c>
      <c r="AC9" s="43">
        <f t="shared" si="10"/>
        <v>0</v>
      </c>
      <c r="AD9" s="43">
        <f t="shared" si="11"/>
        <v>0</v>
      </c>
      <c r="AE9" s="43">
        <f t="shared" si="12"/>
        <v>1</v>
      </c>
      <c r="AF9" s="43">
        <f t="shared" si="13"/>
        <v>0.69230769230769229</v>
      </c>
    </row>
    <row r="10" spans="1:32" ht="14.2" customHeight="1" x14ac:dyDescent="0.35">
      <c r="A10" s="289" t="s">
        <v>471</v>
      </c>
      <c r="B10" s="114" t="s">
        <v>411</v>
      </c>
      <c r="C10" s="116">
        <v>130.4</v>
      </c>
      <c r="D10" s="115">
        <v>14.5923</v>
      </c>
      <c r="E10" s="115">
        <v>60.358333332999997</v>
      </c>
      <c r="F10" s="117">
        <v>107.66055729999999</v>
      </c>
      <c r="G10" s="116">
        <v>70.068461619999994</v>
      </c>
      <c r="H10" s="116">
        <v>43.030057739999997</v>
      </c>
      <c r="I10" s="116">
        <v>46.505731189999999</v>
      </c>
      <c r="J10" s="116">
        <v>152.9194952</v>
      </c>
      <c r="K10" s="116">
        <v>151.12965149999999</v>
      </c>
      <c r="L10" s="116">
        <v>87.407878280000006</v>
      </c>
      <c r="M10" s="116">
        <v>220.76045980000001</v>
      </c>
      <c r="N10" s="116">
        <v>207.11541209999999</v>
      </c>
      <c r="O10" s="116">
        <v>194.93720099999999</v>
      </c>
      <c r="P10" s="116">
        <v>216.88778389999999</v>
      </c>
      <c r="Q10" s="116">
        <v>77.837439919999994</v>
      </c>
      <c r="R10" s="116">
        <v>119.2555109</v>
      </c>
      <c r="S10" s="43">
        <f t="shared" si="0"/>
        <v>0</v>
      </c>
      <c r="T10" s="43">
        <f t="shared" si="1"/>
        <v>0</v>
      </c>
      <c r="U10" s="43">
        <f t="shared" si="2"/>
        <v>0</v>
      </c>
      <c r="V10" s="43">
        <f t="shared" si="3"/>
        <v>0</v>
      </c>
      <c r="W10" s="43">
        <f t="shared" si="4"/>
        <v>1</v>
      </c>
      <c r="X10" s="43">
        <f t="shared" si="5"/>
        <v>1</v>
      </c>
      <c r="Y10" s="43">
        <f t="shared" si="6"/>
        <v>1</v>
      </c>
      <c r="Z10" s="43">
        <f t="shared" si="7"/>
        <v>1</v>
      </c>
      <c r="AA10" s="43">
        <f t="shared" si="8"/>
        <v>1</v>
      </c>
      <c r="AB10" s="43">
        <f t="shared" si="9"/>
        <v>1</v>
      </c>
      <c r="AC10" s="43">
        <f t="shared" si="10"/>
        <v>1</v>
      </c>
      <c r="AD10" s="43">
        <f t="shared" si="11"/>
        <v>1</v>
      </c>
      <c r="AE10" s="43">
        <f t="shared" si="12"/>
        <v>1</v>
      </c>
      <c r="AF10" s="43">
        <f t="shared" si="13"/>
        <v>0.69230769230769229</v>
      </c>
    </row>
    <row r="11" spans="1:32" ht="14.2" customHeight="1" x14ac:dyDescent="0.35">
      <c r="A11" s="487" t="s">
        <v>471</v>
      </c>
      <c r="B11" s="488" t="s">
        <v>352</v>
      </c>
      <c r="C11" s="489">
        <v>130.19999999999999</v>
      </c>
      <c r="D11" s="490">
        <v>14.453799999999999</v>
      </c>
      <c r="E11" s="490">
        <v>59.908333333000002</v>
      </c>
      <c r="F11" s="491">
        <v>111.9154691</v>
      </c>
      <c r="G11" s="489">
        <v>98.066856939999994</v>
      </c>
      <c r="H11" s="489">
        <v>57.282413429999998</v>
      </c>
      <c r="I11" s="489">
        <v>71.975379090000004</v>
      </c>
      <c r="J11" s="489">
        <v>150.34043310000001</v>
      </c>
      <c r="K11" s="489">
        <v>133.3052682</v>
      </c>
      <c r="L11" s="489">
        <v>81.915502959999998</v>
      </c>
      <c r="M11" s="489">
        <v>204.38193140000001</v>
      </c>
      <c r="N11" s="489">
        <v>184.91564550000001</v>
      </c>
      <c r="O11" s="489">
        <v>183.66563170000001</v>
      </c>
      <c r="P11" s="489">
        <v>202.37557509999999</v>
      </c>
      <c r="Q11" s="489">
        <v>82.799353589999996</v>
      </c>
      <c r="R11" s="489">
        <v>129.53910450000001</v>
      </c>
      <c r="S11" s="43">
        <f t="shared" si="0"/>
        <v>0</v>
      </c>
      <c r="T11" s="43">
        <f t="shared" si="1"/>
        <v>1</v>
      </c>
      <c r="U11" s="43">
        <f t="shared" si="2"/>
        <v>1</v>
      </c>
      <c r="V11" s="43">
        <f t="shared" si="3"/>
        <v>1</v>
      </c>
      <c r="W11" s="43">
        <f t="shared" si="4"/>
        <v>0</v>
      </c>
      <c r="X11" s="43">
        <f t="shared" si="5"/>
        <v>1</v>
      </c>
      <c r="Y11" s="43">
        <f t="shared" si="6"/>
        <v>1</v>
      </c>
      <c r="Z11" s="43">
        <f t="shared" si="7"/>
        <v>0</v>
      </c>
      <c r="AA11" s="43">
        <f t="shared" si="8"/>
        <v>0</v>
      </c>
      <c r="AB11" s="43">
        <f t="shared" si="9"/>
        <v>0</v>
      </c>
      <c r="AC11" s="43">
        <f t="shared" si="10"/>
        <v>0</v>
      </c>
      <c r="AD11" s="43">
        <f t="shared" si="11"/>
        <v>1</v>
      </c>
      <c r="AE11" s="43">
        <f t="shared" si="12"/>
        <v>1</v>
      </c>
      <c r="AF11" s="43">
        <f t="shared" si="13"/>
        <v>0.53846153846153844</v>
      </c>
    </row>
    <row r="12" spans="1:32" ht="14.2" customHeight="1" x14ac:dyDescent="0.35">
      <c r="A12" s="289" t="s">
        <v>470</v>
      </c>
      <c r="B12" s="114" t="s">
        <v>409</v>
      </c>
      <c r="C12" s="116">
        <v>127.5</v>
      </c>
      <c r="D12" s="115">
        <v>13.6692</v>
      </c>
      <c r="E12" s="115">
        <v>59.533333333000002</v>
      </c>
      <c r="F12" s="117">
        <v>140.6846429</v>
      </c>
      <c r="G12" s="116">
        <v>89.464128090000003</v>
      </c>
      <c r="H12" s="116">
        <v>64.57377821</v>
      </c>
      <c r="I12" s="116">
        <v>55.841393889999999</v>
      </c>
      <c r="J12" s="116">
        <v>138.67162010000001</v>
      </c>
      <c r="K12" s="116">
        <v>122.0307327</v>
      </c>
      <c r="L12" s="116">
        <v>68.688165679999997</v>
      </c>
      <c r="M12" s="116">
        <v>205.9760454</v>
      </c>
      <c r="N12" s="116">
        <v>184.2449656</v>
      </c>
      <c r="O12" s="116">
        <v>176.8247982</v>
      </c>
      <c r="P12" s="116">
        <v>198.70878020000001</v>
      </c>
      <c r="Q12" s="116">
        <v>70.914834099999993</v>
      </c>
      <c r="R12" s="116">
        <v>140.8491013</v>
      </c>
      <c r="S12" s="43">
        <f t="shared" si="0"/>
        <v>1</v>
      </c>
      <c r="T12" s="43">
        <f t="shared" si="1"/>
        <v>1</v>
      </c>
      <c r="U12" s="43">
        <f t="shared" si="2"/>
        <v>1</v>
      </c>
      <c r="V12" s="43">
        <f t="shared" si="3"/>
        <v>1</v>
      </c>
      <c r="W12" s="43">
        <f t="shared" si="4"/>
        <v>0</v>
      </c>
      <c r="X12" s="43">
        <f t="shared" si="5"/>
        <v>0</v>
      </c>
      <c r="Y12" s="43">
        <f t="shared" si="6"/>
        <v>0</v>
      </c>
      <c r="Z12" s="43">
        <f t="shared" si="7"/>
        <v>0</v>
      </c>
      <c r="AA12" s="43">
        <f t="shared" si="8"/>
        <v>0</v>
      </c>
      <c r="AB12" s="43">
        <f t="shared" si="9"/>
        <v>0</v>
      </c>
      <c r="AC12" s="43">
        <f t="shared" si="10"/>
        <v>0</v>
      </c>
      <c r="AD12" s="43">
        <f t="shared" si="11"/>
        <v>0</v>
      </c>
      <c r="AE12" s="43">
        <f t="shared" si="12"/>
        <v>1</v>
      </c>
      <c r="AF12" s="43">
        <f t="shared" si="13"/>
        <v>0.38461538461538464</v>
      </c>
    </row>
    <row r="13" spans="1:32" ht="14.2" customHeight="1" x14ac:dyDescent="0.35">
      <c r="A13" s="288" t="s">
        <v>470</v>
      </c>
      <c r="B13" s="110" t="s">
        <v>410</v>
      </c>
      <c r="C13" s="113">
        <v>127.3</v>
      </c>
      <c r="D13" s="111">
        <v>14.1692</v>
      </c>
      <c r="E13" s="111">
        <v>61.325000000000003</v>
      </c>
      <c r="F13" s="112">
        <v>125.50247450000001</v>
      </c>
      <c r="G13" s="113">
        <v>80.364782300000002</v>
      </c>
      <c r="H13" s="113">
        <v>38.604941549999999</v>
      </c>
      <c r="I13" s="113">
        <v>49.302917839999999</v>
      </c>
      <c r="J13" s="113">
        <v>165.13538199999999</v>
      </c>
      <c r="K13" s="113">
        <v>120.9414767</v>
      </c>
      <c r="L13" s="113">
        <v>75.005680470000001</v>
      </c>
      <c r="M13" s="113">
        <v>225.17563749999999</v>
      </c>
      <c r="N13" s="113">
        <v>180.29978990000001</v>
      </c>
      <c r="O13" s="113">
        <v>186.9770503</v>
      </c>
      <c r="P13" s="113">
        <v>209.63658910000001</v>
      </c>
      <c r="Q13" s="113">
        <v>75.761913989999996</v>
      </c>
      <c r="R13" s="113">
        <v>122.57770499999999</v>
      </c>
      <c r="S13" s="43">
        <f t="shared" si="0"/>
        <v>1</v>
      </c>
      <c r="T13" s="43">
        <f t="shared" si="1"/>
        <v>1</v>
      </c>
      <c r="U13" s="43">
        <f t="shared" si="2"/>
        <v>0</v>
      </c>
      <c r="V13" s="43">
        <f t="shared" si="3"/>
        <v>0</v>
      </c>
      <c r="W13" s="43">
        <f t="shared" si="4"/>
        <v>1</v>
      </c>
      <c r="X13" s="43">
        <f t="shared" si="5"/>
        <v>0</v>
      </c>
      <c r="Y13" s="43">
        <f t="shared" si="6"/>
        <v>0</v>
      </c>
      <c r="Z13" s="43">
        <f t="shared" si="7"/>
        <v>1</v>
      </c>
      <c r="AA13" s="43">
        <f t="shared" si="8"/>
        <v>0</v>
      </c>
      <c r="AB13" s="43">
        <f t="shared" si="9"/>
        <v>0</v>
      </c>
      <c r="AC13" s="43">
        <f t="shared" si="10"/>
        <v>1</v>
      </c>
      <c r="AD13" s="43">
        <f t="shared" si="11"/>
        <v>1</v>
      </c>
      <c r="AE13" s="43">
        <f t="shared" si="12"/>
        <v>1</v>
      </c>
      <c r="AF13" s="43">
        <f t="shared" si="13"/>
        <v>0.53846153846153844</v>
      </c>
    </row>
    <row r="14" spans="1:32" ht="14.2" customHeight="1" x14ac:dyDescent="0.35">
      <c r="A14" s="289" t="s">
        <v>469</v>
      </c>
      <c r="B14" s="114" t="s">
        <v>408</v>
      </c>
      <c r="C14" s="116">
        <v>125.9</v>
      </c>
      <c r="D14" s="115">
        <v>13.884600000000001</v>
      </c>
      <c r="E14" s="115">
        <v>60.158333333000002</v>
      </c>
      <c r="F14" s="117">
        <v>149.7985635</v>
      </c>
      <c r="G14" s="116">
        <v>50.393718710000002</v>
      </c>
      <c r="H14" s="116">
        <v>54.350143129999999</v>
      </c>
      <c r="I14" s="116">
        <v>57.163912240000002</v>
      </c>
      <c r="J14" s="116">
        <v>141.67286770000001</v>
      </c>
      <c r="K14" s="116">
        <v>107.1384929</v>
      </c>
      <c r="L14" s="116">
        <v>61.823905330000002</v>
      </c>
      <c r="M14" s="116">
        <v>219.68789810000001</v>
      </c>
      <c r="N14" s="116">
        <v>198.2939993</v>
      </c>
      <c r="O14" s="116">
        <v>184.9933351</v>
      </c>
      <c r="P14" s="116">
        <v>214.6185036</v>
      </c>
      <c r="Q14" s="116">
        <v>81.430833160000006</v>
      </c>
      <c r="R14" s="116">
        <v>114.7885857</v>
      </c>
      <c r="S14" s="43">
        <f t="shared" si="0"/>
        <v>1</v>
      </c>
      <c r="T14" s="43">
        <f t="shared" si="1"/>
        <v>0</v>
      </c>
      <c r="U14" s="43">
        <f t="shared" si="2"/>
        <v>0</v>
      </c>
      <c r="V14" s="43">
        <f t="shared" si="3"/>
        <v>1</v>
      </c>
      <c r="W14" s="43">
        <f t="shared" si="4"/>
        <v>0</v>
      </c>
      <c r="X14" s="43">
        <f t="shared" si="5"/>
        <v>0</v>
      </c>
      <c r="Y14" s="43">
        <f t="shared" si="6"/>
        <v>0</v>
      </c>
      <c r="Z14" s="43">
        <f t="shared" si="7"/>
        <v>1</v>
      </c>
      <c r="AA14" s="43">
        <f t="shared" si="8"/>
        <v>1</v>
      </c>
      <c r="AB14" s="43">
        <f t="shared" si="9"/>
        <v>0</v>
      </c>
      <c r="AC14" s="43">
        <f t="shared" si="10"/>
        <v>1</v>
      </c>
      <c r="AD14" s="43">
        <f t="shared" si="11"/>
        <v>1</v>
      </c>
      <c r="AE14" s="43">
        <f t="shared" si="12"/>
        <v>0</v>
      </c>
      <c r="AF14" s="43">
        <f t="shared" si="13"/>
        <v>0.46153846153846156</v>
      </c>
    </row>
    <row r="15" spans="1:32" ht="14.2" customHeight="1" x14ac:dyDescent="0.35">
      <c r="A15" s="288" t="s">
        <v>469</v>
      </c>
      <c r="B15" s="110" t="s">
        <v>404</v>
      </c>
      <c r="C15" s="113">
        <v>125.6</v>
      </c>
      <c r="D15" s="111">
        <v>14.523099999999999</v>
      </c>
      <c r="E15" s="111">
        <v>60.85</v>
      </c>
      <c r="F15" s="112">
        <v>126.5114306</v>
      </c>
      <c r="G15" s="113">
        <v>49.458616050000003</v>
      </c>
      <c r="H15" s="113">
        <v>66.769021269999996</v>
      </c>
      <c r="I15" s="113">
        <v>34.285791699999997</v>
      </c>
      <c r="J15" s="113">
        <v>142.163781</v>
      </c>
      <c r="K15" s="113">
        <v>126.3853031</v>
      </c>
      <c r="L15" s="113">
        <v>67.452409130000007</v>
      </c>
      <c r="M15" s="113">
        <v>231.39244540000001</v>
      </c>
      <c r="N15" s="113">
        <v>191.5903567</v>
      </c>
      <c r="O15" s="113">
        <v>187.206174</v>
      </c>
      <c r="P15" s="113">
        <v>198.6746268</v>
      </c>
      <c r="Q15" s="113">
        <v>74.798468499999998</v>
      </c>
      <c r="R15" s="113">
        <v>136.41957310000001</v>
      </c>
      <c r="S15" s="43">
        <f t="shared" si="0"/>
        <v>1</v>
      </c>
      <c r="T15" s="43">
        <f t="shared" si="1"/>
        <v>0</v>
      </c>
      <c r="U15" s="43">
        <f t="shared" si="2"/>
        <v>1</v>
      </c>
      <c r="V15" s="43">
        <f t="shared" si="3"/>
        <v>0</v>
      </c>
      <c r="W15" s="43">
        <f t="shared" si="4"/>
        <v>0</v>
      </c>
      <c r="X15" s="43">
        <f t="shared" si="5"/>
        <v>0</v>
      </c>
      <c r="Y15" s="43">
        <f t="shared" si="6"/>
        <v>0</v>
      </c>
      <c r="Z15" s="43">
        <f t="shared" si="7"/>
        <v>1</v>
      </c>
      <c r="AA15" s="43">
        <f t="shared" si="8"/>
        <v>1</v>
      </c>
      <c r="AB15" s="43">
        <f t="shared" si="9"/>
        <v>1</v>
      </c>
      <c r="AC15" s="43">
        <f t="shared" si="10"/>
        <v>0</v>
      </c>
      <c r="AD15" s="43">
        <f t="shared" si="11"/>
        <v>1</v>
      </c>
      <c r="AE15" s="43">
        <f t="shared" si="12"/>
        <v>1</v>
      </c>
      <c r="AF15" s="43">
        <f t="shared" si="13"/>
        <v>0.53846153846153844</v>
      </c>
    </row>
    <row r="16" spans="1:32" ht="14.2" customHeight="1" x14ac:dyDescent="0.35">
      <c r="A16" s="289" t="s">
        <v>469</v>
      </c>
      <c r="B16" s="114" t="s">
        <v>286</v>
      </c>
      <c r="C16" s="116">
        <v>125.1</v>
      </c>
      <c r="D16" s="115">
        <v>13.376899999999999</v>
      </c>
      <c r="E16" s="115">
        <v>59.858333332999997</v>
      </c>
      <c r="F16" s="117">
        <v>132.43854300000001</v>
      </c>
      <c r="G16" s="116">
        <v>73.456202110000007</v>
      </c>
      <c r="H16" s="116">
        <v>76.52929426</v>
      </c>
      <c r="I16" s="116">
        <v>44.573564089999998</v>
      </c>
      <c r="J16" s="116">
        <v>144.4243386</v>
      </c>
      <c r="K16" s="116">
        <v>133.78529159999999</v>
      </c>
      <c r="L16" s="116">
        <v>69.720473369999993</v>
      </c>
      <c r="M16" s="116">
        <v>209.1529639</v>
      </c>
      <c r="N16" s="116">
        <v>181.7810719</v>
      </c>
      <c r="O16" s="116">
        <v>177.46968269999999</v>
      </c>
      <c r="P16" s="116">
        <v>211.52271089999999</v>
      </c>
      <c r="Q16" s="116">
        <v>75.153276460000001</v>
      </c>
      <c r="R16" s="116">
        <v>96.147630489999997</v>
      </c>
      <c r="S16" s="43">
        <f t="shared" si="0"/>
        <v>1</v>
      </c>
      <c r="T16" s="43">
        <f t="shared" si="1"/>
        <v>0</v>
      </c>
      <c r="U16" s="43">
        <f t="shared" si="2"/>
        <v>1</v>
      </c>
      <c r="V16" s="43">
        <f t="shared" si="3"/>
        <v>0</v>
      </c>
      <c r="W16" s="43">
        <f t="shared" si="4"/>
        <v>0</v>
      </c>
      <c r="X16" s="43">
        <f t="shared" si="5"/>
        <v>1</v>
      </c>
      <c r="Y16" s="43">
        <f t="shared" si="6"/>
        <v>0</v>
      </c>
      <c r="Z16" s="43">
        <f t="shared" si="7"/>
        <v>0</v>
      </c>
      <c r="AA16" s="43">
        <f t="shared" si="8"/>
        <v>0</v>
      </c>
      <c r="AB16" s="43">
        <f t="shared" si="9"/>
        <v>0</v>
      </c>
      <c r="AC16" s="43">
        <f t="shared" si="10"/>
        <v>1</v>
      </c>
      <c r="AD16" s="43">
        <f t="shared" si="11"/>
        <v>1</v>
      </c>
      <c r="AE16" s="43">
        <f t="shared" si="12"/>
        <v>0</v>
      </c>
      <c r="AF16" s="43">
        <f t="shared" si="13"/>
        <v>0.38461538461538464</v>
      </c>
    </row>
    <row r="17" spans="1:32" ht="14.2" customHeight="1" x14ac:dyDescent="0.35">
      <c r="A17" s="288" t="s">
        <v>469</v>
      </c>
      <c r="B17" s="110" t="s">
        <v>350</v>
      </c>
      <c r="C17" s="113">
        <v>124</v>
      </c>
      <c r="D17" s="111">
        <v>14.530799999999999</v>
      </c>
      <c r="E17" s="111">
        <v>60.166666667000001</v>
      </c>
      <c r="F17" s="112">
        <v>143.4164858</v>
      </c>
      <c r="G17" s="113">
        <v>48.286246749999997</v>
      </c>
      <c r="H17" s="113">
        <v>39.741642110000001</v>
      </c>
      <c r="I17" s="113">
        <v>98.543752280000007</v>
      </c>
      <c r="J17" s="113">
        <v>160.50194579999999</v>
      </c>
      <c r="K17" s="113">
        <v>129.89173220000001</v>
      </c>
      <c r="L17" s="113">
        <v>66.32507185</v>
      </c>
      <c r="M17" s="113">
        <v>204.03422990000001</v>
      </c>
      <c r="N17" s="113">
        <v>179.62911</v>
      </c>
      <c r="O17" s="113">
        <v>171.9621162</v>
      </c>
      <c r="P17" s="113">
        <v>218.3375959</v>
      </c>
      <c r="Q17" s="113">
        <v>69.156978699999996</v>
      </c>
      <c r="R17" s="113">
        <v>82.448254439999999</v>
      </c>
      <c r="S17" s="43">
        <f t="shared" si="0"/>
        <v>1</v>
      </c>
      <c r="T17" s="43">
        <f t="shared" si="1"/>
        <v>0</v>
      </c>
      <c r="U17" s="43">
        <f t="shared" si="2"/>
        <v>0</v>
      </c>
      <c r="V17" s="43">
        <f t="shared" si="3"/>
        <v>1</v>
      </c>
      <c r="W17" s="43">
        <f t="shared" si="4"/>
        <v>1</v>
      </c>
      <c r="X17" s="43">
        <f t="shared" si="5"/>
        <v>1</v>
      </c>
      <c r="Y17" s="43">
        <f t="shared" si="6"/>
        <v>0</v>
      </c>
      <c r="Z17" s="43">
        <f t="shared" si="7"/>
        <v>0</v>
      </c>
      <c r="AA17" s="43">
        <f t="shared" si="8"/>
        <v>0</v>
      </c>
      <c r="AB17" s="43">
        <f t="shared" si="9"/>
        <v>0</v>
      </c>
      <c r="AC17" s="43">
        <f t="shared" si="10"/>
        <v>1</v>
      </c>
      <c r="AD17" s="43">
        <f t="shared" si="11"/>
        <v>0</v>
      </c>
      <c r="AE17" s="43">
        <f t="shared" si="12"/>
        <v>0</v>
      </c>
      <c r="AF17" s="43">
        <f t="shared" si="13"/>
        <v>0.38461538461538464</v>
      </c>
    </row>
    <row r="18" spans="1:32" ht="14.2" customHeight="1" x14ac:dyDescent="0.35">
      <c r="A18" s="251" t="s">
        <v>468</v>
      </c>
      <c r="B18" s="114" t="s">
        <v>407</v>
      </c>
      <c r="C18" s="116">
        <v>122.2</v>
      </c>
      <c r="D18" s="115">
        <v>14.533300000000001</v>
      </c>
      <c r="E18" s="115">
        <v>59.736363636</v>
      </c>
      <c r="F18" s="117">
        <v>136.036933</v>
      </c>
      <c r="G18" s="116">
        <v>69.218603959999996</v>
      </c>
      <c r="H18" s="116">
        <v>72.739987920000004</v>
      </c>
      <c r="I18" s="116">
        <v>41.749279710000003</v>
      </c>
      <c r="J18" s="116">
        <v>134.73645909999999</v>
      </c>
      <c r="K18" s="116">
        <v>126.90467390000001</v>
      </c>
      <c r="L18" s="116" t="s">
        <v>467</v>
      </c>
      <c r="M18" s="116">
        <v>165.8946383</v>
      </c>
      <c r="N18" s="116">
        <v>173.2011037</v>
      </c>
      <c r="O18" s="116">
        <v>187.8763481</v>
      </c>
      <c r="P18" s="116">
        <v>209.4978409</v>
      </c>
      <c r="Q18" s="116">
        <v>74.535014750000002</v>
      </c>
      <c r="R18" s="116">
        <v>124.99796069999999</v>
      </c>
      <c r="S18" s="43">
        <f t="shared" si="0"/>
        <v>1</v>
      </c>
      <c r="T18" s="43">
        <f t="shared" si="1"/>
        <v>0</v>
      </c>
      <c r="U18" s="43">
        <f t="shared" si="2"/>
        <v>1</v>
      </c>
      <c r="V18" s="43">
        <f t="shared" si="3"/>
        <v>0</v>
      </c>
      <c r="W18" s="43">
        <f t="shared" si="4"/>
        <v>0</v>
      </c>
      <c r="X18" s="43">
        <f t="shared" si="5"/>
        <v>0</v>
      </c>
      <c r="Y18" s="43">
        <f t="shared" si="6"/>
        <v>1</v>
      </c>
      <c r="Z18" s="43">
        <f t="shared" si="7"/>
        <v>0</v>
      </c>
      <c r="AA18" s="43">
        <f t="shared" si="8"/>
        <v>0</v>
      </c>
      <c r="AB18" s="43">
        <f t="shared" si="9"/>
        <v>1</v>
      </c>
      <c r="AC18" s="43">
        <f t="shared" si="10"/>
        <v>1</v>
      </c>
      <c r="AD18" s="43">
        <f t="shared" si="11"/>
        <v>1</v>
      </c>
      <c r="AE18" s="43">
        <f t="shared" si="12"/>
        <v>1</v>
      </c>
      <c r="AF18" s="43">
        <f t="shared" si="13"/>
        <v>0.53846153846153844</v>
      </c>
    </row>
    <row r="19" spans="1:32" ht="14.2" customHeight="1" x14ac:dyDescent="0.35">
      <c r="A19" s="250" t="s">
        <v>466</v>
      </c>
      <c r="B19" s="110" t="s">
        <v>413</v>
      </c>
      <c r="C19" s="113">
        <v>121</v>
      </c>
      <c r="D19" s="111">
        <v>14.284599999999999</v>
      </c>
      <c r="E19" s="111">
        <v>59.774999999999999</v>
      </c>
      <c r="F19" s="112">
        <v>113.5872225</v>
      </c>
      <c r="G19" s="113">
        <v>85.019397799999993</v>
      </c>
      <c r="H19" s="113">
        <v>45.056990849999998</v>
      </c>
      <c r="I19" s="113">
        <v>45.308976899999998</v>
      </c>
      <c r="J19" s="113">
        <v>154.09572349999999</v>
      </c>
      <c r="K19" s="113">
        <v>145.9432821</v>
      </c>
      <c r="L19" s="113">
        <v>70.379543530000007</v>
      </c>
      <c r="M19" s="113">
        <v>175.8327989</v>
      </c>
      <c r="N19" s="113">
        <v>167.7425586</v>
      </c>
      <c r="O19" s="113">
        <v>176.38273620000001</v>
      </c>
      <c r="P19" s="113">
        <v>197.73839659999999</v>
      </c>
      <c r="Q19" s="113">
        <v>84.356623600000006</v>
      </c>
      <c r="R19" s="113">
        <v>111.9924424</v>
      </c>
      <c r="S19" s="43">
        <f t="shared" si="0"/>
        <v>0</v>
      </c>
      <c r="T19" s="43">
        <f t="shared" si="1"/>
        <v>1</v>
      </c>
      <c r="U19" s="43">
        <f t="shared" si="2"/>
        <v>0</v>
      </c>
      <c r="V19" s="43">
        <f t="shared" si="3"/>
        <v>0</v>
      </c>
      <c r="W19" s="43">
        <f t="shared" si="4"/>
        <v>1</v>
      </c>
      <c r="X19" s="43">
        <f t="shared" si="5"/>
        <v>1</v>
      </c>
      <c r="Y19" s="43">
        <f t="shared" si="6"/>
        <v>0</v>
      </c>
      <c r="Z19" s="43">
        <f t="shared" si="7"/>
        <v>0</v>
      </c>
      <c r="AA19" s="43">
        <f t="shared" si="8"/>
        <v>0</v>
      </c>
      <c r="AB19" s="43">
        <f t="shared" si="9"/>
        <v>0</v>
      </c>
      <c r="AC19" s="43">
        <f t="shared" si="10"/>
        <v>0</v>
      </c>
      <c r="AD19" s="43">
        <f t="shared" si="11"/>
        <v>1</v>
      </c>
      <c r="AE19" s="43">
        <f t="shared" si="12"/>
        <v>0</v>
      </c>
      <c r="AF19" s="43">
        <f t="shared" si="13"/>
        <v>0.30769230769230771</v>
      </c>
    </row>
    <row r="20" spans="1:32" ht="14.2" customHeight="1" x14ac:dyDescent="0.35">
      <c r="A20" s="251" t="s">
        <v>466</v>
      </c>
      <c r="B20" s="114" t="s">
        <v>403</v>
      </c>
      <c r="C20" s="116">
        <v>120.3</v>
      </c>
      <c r="D20" s="115">
        <v>13.9077</v>
      </c>
      <c r="E20" s="115">
        <v>59.658333333000002</v>
      </c>
      <c r="F20" s="117">
        <v>103.5162299</v>
      </c>
      <c r="G20" s="116">
        <v>55.108293850000003</v>
      </c>
      <c r="H20" s="116">
        <v>31.615572969999999</v>
      </c>
      <c r="I20" s="116">
        <v>41.761791590000001</v>
      </c>
      <c r="J20" s="116">
        <v>147.7649055</v>
      </c>
      <c r="K20" s="116">
        <v>119.5109109</v>
      </c>
      <c r="L20" s="116">
        <v>90.279966189999996</v>
      </c>
      <c r="M20" s="116">
        <v>223.4097768</v>
      </c>
      <c r="N20" s="116">
        <v>187.55996519999999</v>
      </c>
      <c r="O20" s="116">
        <v>190.06844960000001</v>
      </c>
      <c r="P20" s="116">
        <v>202.51346950000001</v>
      </c>
      <c r="Q20" s="116">
        <v>58.918233800000003</v>
      </c>
      <c r="R20" s="116">
        <v>111.9790179</v>
      </c>
      <c r="S20" s="43">
        <f t="shared" si="0"/>
        <v>0</v>
      </c>
      <c r="T20" s="43">
        <f t="shared" si="1"/>
        <v>0</v>
      </c>
      <c r="U20" s="43">
        <f t="shared" si="2"/>
        <v>0</v>
      </c>
      <c r="V20" s="43">
        <f t="shared" si="3"/>
        <v>0</v>
      </c>
      <c r="W20" s="43">
        <f t="shared" si="4"/>
        <v>0</v>
      </c>
      <c r="X20" s="43">
        <f t="shared" si="5"/>
        <v>0</v>
      </c>
      <c r="Y20" s="43">
        <f t="shared" si="6"/>
        <v>1</v>
      </c>
      <c r="Z20" s="43">
        <f t="shared" si="7"/>
        <v>1</v>
      </c>
      <c r="AA20" s="43">
        <f t="shared" si="8"/>
        <v>0</v>
      </c>
      <c r="AB20" s="43">
        <f t="shared" si="9"/>
        <v>1</v>
      </c>
      <c r="AC20" s="43">
        <f t="shared" si="10"/>
        <v>0</v>
      </c>
      <c r="AD20" s="43">
        <f t="shared" si="11"/>
        <v>0</v>
      </c>
      <c r="AE20" s="43">
        <f t="shared" si="12"/>
        <v>0</v>
      </c>
      <c r="AF20" s="43">
        <f t="shared" si="13"/>
        <v>0.23076923076923078</v>
      </c>
    </row>
    <row r="21" spans="1:32" ht="14.2" customHeight="1" x14ac:dyDescent="0.35">
      <c r="A21" s="110" t="s">
        <v>465</v>
      </c>
      <c r="B21" s="110" t="s">
        <v>351</v>
      </c>
      <c r="C21" s="113">
        <v>116</v>
      </c>
      <c r="D21" s="111">
        <v>13.9231</v>
      </c>
      <c r="E21" s="111">
        <v>59.5</v>
      </c>
      <c r="F21" s="112">
        <v>92.994467779999994</v>
      </c>
      <c r="G21" s="113">
        <v>57.472022600000003</v>
      </c>
      <c r="H21" s="113">
        <v>58.54571387</v>
      </c>
      <c r="I21" s="113">
        <v>34.528702320000001</v>
      </c>
      <c r="J21" s="113">
        <v>143.24221940000001</v>
      </c>
      <c r="K21" s="113">
        <v>107.7303399</v>
      </c>
      <c r="L21" s="113">
        <v>61.043584109999998</v>
      </c>
      <c r="M21" s="113">
        <v>231.49028569999999</v>
      </c>
      <c r="N21" s="113">
        <v>191.8144427</v>
      </c>
      <c r="O21" s="113">
        <v>194.50727800000001</v>
      </c>
      <c r="P21" s="113">
        <v>202.81999630000001</v>
      </c>
      <c r="Q21" s="113">
        <v>49.217341500000003</v>
      </c>
      <c r="R21" s="113">
        <v>82.918305680000003</v>
      </c>
      <c r="S21" s="43">
        <f t="shared" si="0"/>
        <v>0</v>
      </c>
      <c r="T21" s="43">
        <f t="shared" si="1"/>
        <v>0</v>
      </c>
      <c r="U21" s="43">
        <f t="shared" si="2"/>
        <v>1</v>
      </c>
      <c r="V21" s="43">
        <f t="shared" si="3"/>
        <v>0</v>
      </c>
      <c r="W21" s="43">
        <f t="shared" si="4"/>
        <v>0</v>
      </c>
      <c r="X21" s="43">
        <f t="shared" si="5"/>
        <v>0</v>
      </c>
      <c r="Y21" s="43">
        <f t="shared" si="6"/>
        <v>0</v>
      </c>
      <c r="Z21" s="43">
        <f t="shared" si="7"/>
        <v>1</v>
      </c>
      <c r="AA21" s="43">
        <f t="shared" si="8"/>
        <v>1</v>
      </c>
      <c r="AB21" s="43">
        <f t="shared" si="9"/>
        <v>1</v>
      </c>
      <c r="AC21" s="43">
        <f t="shared" si="10"/>
        <v>0</v>
      </c>
      <c r="AD21" s="43">
        <f t="shared" si="11"/>
        <v>0</v>
      </c>
      <c r="AE21" s="43">
        <f t="shared" si="12"/>
        <v>0</v>
      </c>
      <c r="AF21" s="43">
        <f t="shared" si="13"/>
        <v>0.30769230769230771</v>
      </c>
    </row>
    <row r="22" spans="1:32" ht="14.2" customHeight="1" x14ac:dyDescent="0.35">
      <c r="A22" s="114" t="s">
        <v>464</v>
      </c>
      <c r="B22" s="114" t="s">
        <v>412</v>
      </c>
      <c r="C22" s="116">
        <v>113.1</v>
      </c>
      <c r="D22" s="115">
        <v>13.6846</v>
      </c>
      <c r="E22" s="115">
        <v>59.358333332999997</v>
      </c>
      <c r="F22" s="117">
        <v>122.4341979</v>
      </c>
      <c r="G22" s="116">
        <v>68.671581579999994</v>
      </c>
      <c r="H22" s="116">
        <v>27.870001810000002</v>
      </c>
      <c r="I22" s="116">
        <v>21.616240600000001</v>
      </c>
      <c r="J22" s="116">
        <v>142.0192562</v>
      </c>
      <c r="K22" s="116">
        <v>113.8086416</v>
      </c>
      <c r="L22" s="116">
        <v>70.620557899999994</v>
      </c>
      <c r="M22" s="116">
        <v>212.38853399999999</v>
      </c>
      <c r="N22" s="116">
        <v>154.55146909999999</v>
      </c>
      <c r="O22" s="116">
        <v>178.2410151</v>
      </c>
      <c r="P22" s="116">
        <v>198.15165279999999</v>
      </c>
      <c r="Q22" s="116">
        <v>55.249719990000003</v>
      </c>
      <c r="R22" s="116">
        <v>104.9403313</v>
      </c>
      <c r="S22" s="43">
        <f t="shared" si="0"/>
        <v>0</v>
      </c>
      <c r="T22" s="43">
        <f t="shared" si="1"/>
        <v>0</v>
      </c>
      <c r="U22" s="43">
        <f t="shared" si="2"/>
        <v>0</v>
      </c>
      <c r="V22" s="43">
        <f t="shared" si="3"/>
        <v>0</v>
      </c>
      <c r="W22" s="43">
        <f t="shared" si="4"/>
        <v>0</v>
      </c>
      <c r="X22" s="43">
        <f t="shared" si="5"/>
        <v>0</v>
      </c>
      <c r="Y22" s="43">
        <f t="shared" si="6"/>
        <v>0</v>
      </c>
      <c r="Z22" s="43">
        <f t="shared" si="7"/>
        <v>0</v>
      </c>
      <c r="AA22" s="43">
        <f t="shared" si="8"/>
        <v>0</v>
      </c>
      <c r="AB22" s="43">
        <f t="shared" si="9"/>
        <v>0</v>
      </c>
      <c r="AC22" s="43">
        <f t="shared" si="10"/>
        <v>0</v>
      </c>
      <c r="AD22" s="43">
        <f t="shared" si="11"/>
        <v>0</v>
      </c>
      <c r="AE22" s="43">
        <f t="shared" si="12"/>
        <v>0</v>
      </c>
      <c r="AF22" s="43">
        <f t="shared" si="13"/>
        <v>0</v>
      </c>
    </row>
    <row r="23" spans="1:32" ht="15" customHeight="1" thickBot="1" x14ac:dyDescent="0.45">
      <c r="A23" s="31"/>
      <c r="B23" s="31" t="s">
        <v>16</v>
      </c>
      <c r="C23" s="32">
        <v>127.08947368421055</v>
      </c>
      <c r="D23" s="79">
        <v>14.129552631578951</v>
      </c>
      <c r="E23" s="79">
        <v>59.998006379473679</v>
      </c>
      <c r="F23" s="92">
        <v>125.24998043578947</v>
      </c>
      <c r="G23" s="32">
        <v>75.30637723105265</v>
      </c>
      <c r="H23" s="32">
        <v>56.237577818947386</v>
      </c>
      <c r="I23" s="32">
        <v>52.507130778421043</v>
      </c>
      <c r="J23" s="32">
        <v>151.4553747157895</v>
      </c>
      <c r="K23" s="32">
        <v>129.41605327222226</v>
      </c>
      <c r="L23" s="32">
        <v>75.917522307222228</v>
      </c>
      <c r="M23" s="32">
        <v>212.72676705263157</v>
      </c>
      <c r="N23" s="32">
        <v>188.80940928421052</v>
      </c>
      <c r="O23" s="32">
        <v>187.00606681052631</v>
      </c>
      <c r="P23" s="32">
        <v>207.64222120526321</v>
      </c>
      <c r="Q23" s="32">
        <v>71.115904134210538</v>
      </c>
      <c r="R23" s="32">
        <v>118.43088985315791</v>
      </c>
    </row>
    <row r="24" spans="1:32" ht="11.95" customHeight="1" x14ac:dyDescent="0.35">
      <c r="A24" s="19"/>
      <c r="B24" s="40"/>
      <c r="C24" s="40"/>
      <c r="D24" s="41"/>
      <c r="E24" s="41"/>
      <c r="F24" s="42"/>
      <c r="G24" s="118"/>
      <c r="H24" s="118"/>
      <c r="I24" s="118"/>
      <c r="J24" s="118"/>
      <c r="K24" s="118"/>
      <c r="L24" s="118"/>
      <c r="M24" s="118"/>
      <c r="N24" s="118"/>
      <c r="O24" s="118"/>
      <c r="P24" s="118"/>
    </row>
    <row r="25" spans="1:32" ht="11.95" customHeight="1" x14ac:dyDescent="0.35">
      <c r="A25" s="19"/>
      <c r="B25" s="44"/>
      <c r="C25" s="40"/>
      <c r="D25" s="41"/>
      <c r="G25" s="118"/>
      <c r="H25" s="118"/>
      <c r="I25" s="118"/>
      <c r="J25" s="118"/>
      <c r="K25" s="118"/>
      <c r="L25" s="118"/>
      <c r="M25" s="118"/>
      <c r="N25" s="118"/>
      <c r="O25" s="118"/>
      <c r="P25" s="118"/>
    </row>
    <row r="26" spans="1:32" ht="11.95" customHeight="1" x14ac:dyDescent="0.4">
      <c r="A26" s="19"/>
      <c r="B26" s="45"/>
      <c r="C26" s="40"/>
      <c r="D26" s="41"/>
      <c r="G26" s="118"/>
      <c r="H26" s="118"/>
      <c r="I26" s="118"/>
      <c r="J26" s="118"/>
      <c r="K26" s="118"/>
      <c r="L26" s="118"/>
      <c r="M26" s="118"/>
      <c r="N26" s="118"/>
      <c r="O26" s="118"/>
      <c r="P26" s="118"/>
    </row>
    <row r="27" spans="1:32" ht="11.95" customHeight="1" x14ac:dyDescent="0.35">
      <c r="A27" s="19"/>
      <c r="B27" s="40"/>
      <c r="C27" s="40"/>
      <c r="D27" s="40"/>
      <c r="E27" s="40"/>
      <c r="F27" s="40"/>
      <c r="G27" s="40"/>
      <c r="H27" s="40"/>
    </row>
    <row r="28" spans="1:32" ht="11.95" customHeight="1" x14ac:dyDescent="0.4">
      <c r="A28" s="19"/>
      <c r="B28" s="45"/>
      <c r="C28" s="45"/>
      <c r="D28" s="45"/>
      <c r="E28" s="45"/>
      <c r="F28" s="45"/>
      <c r="G28" s="45"/>
      <c r="H28" s="45"/>
      <c r="I28" s="45"/>
      <c r="J28" s="45"/>
      <c r="K28" s="45"/>
      <c r="L28" s="45"/>
      <c r="M28" s="45"/>
      <c r="N28" s="45"/>
      <c r="O28" s="45"/>
      <c r="P28" s="45"/>
    </row>
    <row r="29" spans="1:32" ht="11.95" customHeight="1" x14ac:dyDescent="0.35">
      <c r="A29" s="19"/>
      <c r="M29" s="118"/>
      <c r="N29" s="118"/>
      <c r="O29" s="118"/>
      <c r="P29" s="118"/>
    </row>
    <row r="30" spans="1:32" ht="11.95" customHeight="1" x14ac:dyDescent="0.35">
      <c r="A30" s="19"/>
      <c r="M30" s="40"/>
      <c r="N30" s="40"/>
      <c r="O30" s="40"/>
      <c r="P30" s="40"/>
    </row>
    <row r="31" spans="1:32" ht="11.95" customHeight="1" x14ac:dyDescent="0.35"/>
    <row r="32" spans="1:32" ht="11.95" customHeight="1" x14ac:dyDescent="0.35">
      <c r="J32" s="109"/>
    </row>
    <row r="33" spans="6:18" ht="11.95" customHeight="1" x14ac:dyDescent="0.35">
      <c r="G33" s="43" t="s">
        <v>34</v>
      </c>
    </row>
    <row r="34" spans="6:18" ht="11.95" customHeight="1" x14ac:dyDescent="0.35">
      <c r="K34" s="43" t="s">
        <v>34</v>
      </c>
    </row>
    <row r="35" spans="6:18" ht="11.95" customHeight="1" x14ac:dyDescent="0.35">
      <c r="F35" s="109"/>
      <c r="G35" s="109"/>
      <c r="H35" s="109"/>
      <c r="I35" s="109"/>
      <c r="J35" s="109"/>
      <c r="K35" s="109"/>
      <c r="L35" s="109"/>
      <c r="M35" s="109"/>
      <c r="N35" s="109"/>
      <c r="O35" s="109"/>
      <c r="P35" s="109"/>
      <c r="Q35" s="109"/>
      <c r="R35" s="109"/>
    </row>
    <row r="36" spans="6:18" ht="11.95" customHeight="1" x14ac:dyDescent="0.35"/>
    <row r="37" spans="6:18" ht="11.95" customHeight="1" x14ac:dyDescent="0.35"/>
    <row r="38" spans="6:18" ht="11.95" customHeight="1" x14ac:dyDescent="0.35">
      <c r="F38" s="119"/>
      <c r="G38" s="119"/>
      <c r="H38" s="119"/>
      <c r="N38" s="119"/>
      <c r="O38" s="119"/>
      <c r="P38" s="119"/>
    </row>
    <row r="39" spans="6:18" ht="11.95" customHeight="1" x14ac:dyDescent="0.35"/>
  </sheetData>
  <sortState xmlns:xlrd2="http://schemas.microsoft.com/office/spreadsheetml/2017/richdata2" ref="A4:AG22">
    <sortCondition descending="1" ref="C4:C22"/>
  </sortState>
  <mergeCells count="1">
    <mergeCell ref="A1:P1"/>
  </mergeCells>
  <conditionalFormatting sqref="A4:A22">
    <cfRule type="containsText" priority="45" stopIfTrue="1" operator="containsText" text="AA">
      <formula>NOT(ISERROR(SEARCH("AA",A4)))</formula>
    </cfRule>
    <cfRule type="containsText" dxfId="1140" priority="46" operator="containsText" text="A">
      <formula>NOT(ISERROR(SEARCH("A",A4)))</formula>
    </cfRule>
  </conditionalFormatting>
  <conditionalFormatting sqref="F4:F22">
    <cfRule type="top10" dxfId="1139" priority="962" rank="1"/>
    <cfRule type="aboveAverage" dxfId="1138" priority="963"/>
  </conditionalFormatting>
  <conditionalFormatting sqref="G4:G22">
    <cfRule type="top10" dxfId="1137" priority="964" rank="1"/>
    <cfRule type="aboveAverage" dxfId="1136" priority="965"/>
  </conditionalFormatting>
  <conditionalFormatting sqref="H4:H22">
    <cfRule type="top10" dxfId="1135" priority="966" rank="1"/>
    <cfRule type="aboveAverage" dxfId="1134" priority="967"/>
  </conditionalFormatting>
  <conditionalFormatting sqref="I4:I22">
    <cfRule type="top10" dxfId="1133" priority="968" rank="1"/>
    <cfRule type="aboveAverage" dxfId="1132" priority="969"/>
  </conditionalFormatting>
  <conditionalFormatting sqref="J4:J22">
    <cfRule type="top10" dxfId="1131" priority="970" rank="1"/>
    <cfRule type="aboveAverage" dxfId="1130" priority="971"/>
  </conditionalFormatting>
  <conditionalFormatting sqref="K4:K22">
    <cfRule type="top10" dxfId="1129" priority="972" rank="1"/>
    <cfRule type="aboveAverage" dxfId="1128" priority="973"/>
  </conditionalFormatting>
  <conditionalFormatting sqref="L4:L22">
    <cfRule type="top10" dxfId="1127" priority="974" rank="1"/>
    <cfRule type="aboveAverage" dxfId="1126" priority="975"/>
  </conditionalFormatting>
  <conditionalFormatting sqref="M4:M22">
    <cfRule type="top10" dxfId="1125" priority="976" rank="1"/>
    <cfRule type="aboveAverage" dxfId="1124" priority="977"/>
  </conditionalFormatting>
  <conditionalFormatting sqref="O4:O22">
    <cfRule type="top10" dxfId="1123" priority="978" rank="1"/>
    <cfRule type="aboveAverage" dxfId="1122" priority="979"/>
  </conditionalFormatting>
  <conditionalFormatting sqref="P4:P22">
    <cfRule type="top10" dxfId="1121" priority="980" rank="1"/>
    <cfRule type="aboveAverage" dxfId="1120" priority="981"/>
  </conditionalFormatting>
  <conditionalFormatting sqref="Q4:Q22">
    <cfRule type="top10" dxfId="1119" priority="982" rank="1"/>
    <cfRule type="aboveAverage" dxfId="1118" priority="983"/>
  </conditionalFormatting>
  <conditionalFormatting sqref="R4:R22">
    <cfRule type="top10" dxfId="1117" priority="984" rank="1"/>
    <cfRule type="aboveAverage" dxfId="1116" priority="985"/>
  </conditionalFormatting>
  <conditionalFormatting sqref="C4:C22">
    <cfRule type="top10" dxfId="1115" priority="986" rank="1"/>
    <cfRule type="aboveAverage" dxfId="1114" priority="987"/>
  </conditionalFormatting>
  <conditionalFormatting sqref="N4:N22">
    <cfRule type="top10" dxfId="1113" priority="988" rank="1"/>
    <cfRule type="aboveAverage" dxfId="1112" priority="989"/>
  </conditionalFormatting>
  <pageMargins left="0.5" right="0.5" top="0.5" bottom="0.5" header="0.3" footer="0.3"/>
  <pageSetup paperSize="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6" tint="0.59999389629810485"/>
    <pageSetUpPr fitToPage="1"/>
  </sheetPr>
  <dimension ref="A1:O34"/>
  <sheetViews>
    <sheetView zoomScaleNormal="100" workbookViewId="0">
      <selection activeCell="A5" sqref="A5:A19"/>
    </sheetView>
  </sheetViews>
  <sheetFormatPr defaultColWidth="9.19921875" defaultRowHeight="12.75" x14ac:dyDescent="0.35"/>
  <cols>
    <col min="1" max="1" width="23.59765625" style="12" customWidth="1"/>
    <col min="2" max="3" width="10.59765625" style="544" customWidth="1"/>
    <col min="4" max="7" width="10.46484375" style="12" customWidth="1"/>
    <col min="8" max="11" width="11.46484375" style="12" customWidth="1"/>
    <col min="12" max="12" width="11.19921875" style="12" customWidth="1"/>
    <col min="13" max="13" width="10.46484375" style="12" customWidth="1"/>
    <col min="14" max="15" width="11.46484375" style="12" customWidth="1"/>
    <col min="16" max="16384" width="9.19921875" style="12"/>
  </cols>
  <sheetData>
    <row r="1" spans="1:15" ht="30" customHeight="1" thickBot="1" x14ac:dyDescent="0.45">
      <c r="A1" s="731" t="s">
        <v>691</v>
      </c>
      <c r="B1" s="731"/>
      <c r="C1" s="731"/>
      <c r="D1" s="731"/>
      <c r="E1" s="731"/>
      <c r="F1" s="731"/>
      <c r="G1" s="731"/>
      <c r="H1" s="731"/>
      <c r="I1" s="731"/>
      <c r="J1" s="731"/>
      <c r="K1" s="731"/>
      <c r="L1" s="731"/>
      <c r="M1" s="731"/>
      <c r="N1" s="731"/>
      <c r="O1" s="731"/>
    </row>
    <row r="2" spans="1:15" ht="13.5" thickBot="1" x14ac:dyDescent="0.45">
      <c r="A2" s="33"/>
      <c r="B2" s="538"/>
      <c r="C2" s="538"/>
      <c r="D2" s="728" t="s">
        <v>31</v>
      </c>
      <c r="E2" s="729"/>
      <c r="F2" s="729"/>
      <c r="G2" s="730"/>
      <c r="H2" s="728" t="s">
        <v>29</v>
      </c>
      <c r="I2" s="729"/>
      <c r="J2" s="729"/>
      <c r="K2" s="729"/>
      <c r="L2" s="728" t="s">
        <v>30</v>
      </c>
      <c r="M2" s="729"/>
      <c r="N2" s="729"/>
      <c r="O2" s="729"/>
    </row>
    <row r="3" spans="1:15" ht="47.2" customHeight="1" x14ac:dyDescent="0.4">
      <c r="A3" s="30" t="s">
        <v>630</v>
      </c>
      <c r="B3" s="532" t="s">
        <v>626</v>
      </c>
      <c r="C3" s="532" t="s">
        <v>627</v>
      </c>
      <c r="D3" s="95" t="s">
        <v>52</v>
      </c>
      <c r="E3" s="88" t="s">
        <v>77</v>
      </c>
      <c r="F3" s="88" t="s">
        <v>78</v>
      </c>
      <c r="G3" s="294" t="s">
        <v>289</v>
      </c>
      <c r="H3" s="95" t="s">
        <v>81</v>
      </c>
      <c r="I3" s="88" t="s">
        <v>77</v>
      </c>
      <c r="J3" s="88" t="s">
        <v>78</v>
      </c>
      <c r="K3" s="342" t="s">
        <v>290</v>
      </c>
      <c r="L3" s="88" t="s">
        <v>80</v>
      </c>
      <c r="M3" s="88" t="s">
        <v>77</v>
      </c>
      <c r="N3" s="88" t="s">
        <v>78</v>
      </c>
      <c r="O3" s="88" t="s">
        <v>290</v>
      </c>
    </row>
    <row r="4" spans="1:15" s="34" customFormat="1" ht="65.650000000000006" hidden="1" x14ac:dyDescent="0.4">
      <c r="A4" s="80" t="s">
        <v>51</v>
      </c>
      <c r="B4" s="539" t="s">
        <v>92</v>
      </c>
      <c r="C4" s="539" t="s">
        <v>93</v>
      </c>
      <c r="D4" s="95" t="s">
        <v>174</v>
      </c>
      <c r="E4" s="88" t="s">
        <v>175</v>
      </c>
      <c r="F4" s="88" t="s">
        <v>176</v>
      </c>
      <c r="G4" s="294" t="s">
        <v>298</v>
      </c>
      <c r="H4" s="95" t="s">
        <v>171</v>
      </c>
      <c r="I4" s="88" t="s">
        <v>172</v>
      </c>
      <c r="J4" s="88" t="s">
        <v>173</v>
      </c>
      <c r="K4" s="342" t="s">
        <v>300</v>
      </c>
      <c r="L4" s="88" t="s">
        <v>168</v>
      </c>
      <c r="M4" s="88" t="s">
        <v>169</v>
      </c>
      <c r="N4" s="88" t="s">
        <v>170</v>
      </c>
      <c r="O4" s="88" t="s">
        <v>299</v>
      </c>
    </row>
    <row r="5" spans="1:15" x14ac:dyDescent="0.35">
      <c r="A5" s="54" t="s">
        <v>585</v>
      </c>
      <c r="B5" s="540" t="s">
        <v>13</v>
      </c>
      <c r="C5" s="540" t="s">
        <v>37</v>
      </c>
      <c r="D5" s="121">
        <f t="shared" ref="D5:D19" si="0">AVERAGE(L5,H5)</f>
        <v>156.82999999999998</v>
      </c>
      <c r="E5" s="57">
        <f t="shared" ref="E5:E19" si="1">AVERAGE(M5,I5)</f>
        <v>15.625499999999999</v>
      </c>
      <c r="F5" s="57">
        <f t="shared" ref="F5:F19" si="2">AVERAGE(N5,J5)</f>
        <v>55.687516666500002</v>
      </c>
      <c r="G5" s="123" t="str">
        <f t="shared" ref="G5:G19" si="3">IF(AND(O5="*",K5="*"),"*","")</f>
        <v>*</v>
      </c>
      <c r="H5" s="121">
        <v>175.76</v>
      </c>
      <c r="I5" s="57">
        <v>16.535599999999999</v>
      </c>
      <c r="J5" s="57">
        <v>52.566699999999997</v>
      </c>
      <c r="K5" s="123" t="s">
        <v>690</v>
      </c>
      <c r="L5" s="55">
        <v>137.9</v>
      </c>
      <c r="M5" s="56">
        <v>14.715400000000001</v>
      </c>
      <c r="N5" s="56">
        <v>58.808333333</v>
      </c>
      <c r="O5" s="56" t="s">
        <v>690</v>
      </c>
    </row>
    <row r="6" spans="1:15" x14ac:dyDescent="0.35">
      <c r="A6" s="54" t="s">
        <v>618</v>
      </c>
      <c r="B6" s="540" t="s">
        <v>13</v>
      </c>
      <c r="C6" s="540" t="s">
        <v>37</v>
      </c>
      <c r="D6" s="121">
        <f t="shared" si="0"/>
        <v>148.315</v>
      </c>
      <c r="E6" s="57">
        <f t="shared" si="1"/>
        <v>15.926299999999999</v>
      </c>
      <c r="F6" s="57">
        <f t="shared" si="2"/>
        <v>55.221195454499998</v>
      </c>
      <c r="G6" s="123" t="str">
        <f t="shared" si="3"/>
        <v/>
      </c>
      <c r="H6" s="121">
        <v>156.22999999999999</v>
      </c>
      <c r="I6" s="57">
        <v>17.085899999999999</v>
      </c>
      <c r="J6" s="57">
        <v>50.033299999999997</v>
      </c>
      <c r="K6" s="123"/>
      <c r="L6" s="55">
        <v>140.4</v>
      </c>
      <c r="M6" s="56">
        <v>14.7667</v>
      </c>
      <c r="N6" s="56">
        <v>60.409090909</v>
      </c>
      <c r="O6" s="56" t="s">
        <v>690</v>
      </c>
    </row>
    <row r="7" spans="1:15" x14ac:dyDescent="0.35">
      <c r="A7" s="345" t="s">
        <v>592</v>
      </c>
      <c r="B7" s="541" t="s">
        <v>13</v>
      </c>
      <c r="C7" s="541" t="s">
        <v>37</v>
      </c>
      <c r="D7" s="346">
        <f t="shared" si="0"/>
        <v>148.07499999999999</v>
      </c>
      <c r="E7" s="347">
        <f t="shared" si="1"/>
        <v>15.584949999999999</v>
      </c>
      <c r="F7" s="347">
        <f t="shared" si="2"/>
        <v>58.362499999999997</v>
      </c>
      <c r="G7" s="348" t="str">
        <f t="shared" si="3"/>
        <v/>
      </c>
      <c r="H7" s="346">
        <v>168.85</v>
      </c>
      <c r="I7" s="347">
        <v>17.000699999999998</v>
      </c>
      <c r="J7" s="347">
        <v>55.4</v>
      </c>
      <c r="K7" s="348" t="s">
        <v>690</v>
      </c>
      <c r="L7" s="351">
        <v>127.3</v>
      </c>
      <c r="M7" s="350">
        <v>14.1692</v>
      </c>
      <c r="N7" s="350">
        <v>61.325000000000003</v>
      </c>
      <c r="O7" s="350"/>
    </row>
    <row r="8" spans="1:15" x14ac:dyDescent="0.35">
      <c r="A8" s="54" t="s">
        <v>596</v>
      </c>
      <c r="B8" s="540" t="s">
        <v>13</v>
      </c>
      <c r="C8" s="540" t="s">
        <v>37</v>
      </c>
      <c r="D8" s="121">
        <f t="shared" si="0"/>
        <v>147.505</v>
      </c>
      <c r="E8" s="57">
        <f t="shared" si="1"/>
        <v>14.9602</v>
      </c>
      <c r="F8" s="57">
        <f t="shared" si="2"/>
        <v>56.354183333500004</v>
      </c>
      <c r="G8" s="123" t="str">
        <f t="shared" si="3"/>
        <v/>
      </c>
      <c r="H8" s="121">
        <v>161.81</v>
      </c>
      <c r="I8" s="57">
        <v>16.258900000000001</v>
      </c>
      <c r="J8" s="57">
        <v>54.366700000000002</v>
      </c>
      <c r="K8" s="123"/>
      <c r="L8" s="55">
        <v>133.19999999999999</v>
      </c>
      <c r="M8" s="56">
        <v>13.6615</v>
      </c>
      <c r="N8" s="56">
        <v>58.341666666999998</v>
      </c>
      <c r="O8" s="56" t="s">
        <v>690</v>
      </c>
    </row>
    <row r="9" spans="1:15" x14ac:dyDescent="0.35">
      <c r="A9" s="54" t="s">
        <v>617</v>
      </c>
      <c r="B9" s="540" t="s">
        <v>13</v>
      </c>
      <c r="C9" s="540" t="s">
        <v>233</v>
      </c>
      <c r="D9" s="121">
        <f t="shared" si="0"/>
        <v>147.01999999999998</v>
      </c>
      <c r="E9" s="57">
        <f t="shared" si="1"/>
        <v>15.2042</v>
      </c>
      <c r="F9" s="57">
        <f t="shared" si="2"/>
        <v>58.283333333499996</v>
      </c>
      <c r="G9" s="123" t="str">
        <f t="shared" si="3"/>
        <v/>
      </c>
      <c r="H9" s="121">
        <v>162.54</v>
      </c>
      <c r="I9" s="57">
        <v>16.462199999999999</v>
      </c>
      <c r="J9" s="57">
        <v>56</v>
      </c>
      <c r="K9" s="123"/>
      <c r="L9" s="55">
        <v>131.5</v>
      </c>
      <c r="M9" s="56">
        <v>13.946199999999999</v>
      </c>
      <c r="N9" s="56">
        <v>60.566666667</v>
      </c>
      <c r="O9" s="56" t="s">
        <v>690</v>
      </c>
    </row>
    <row r="10" spans="1:15" x14ac:dyDescent="0.35">
      <c r="A10" s="345" t="s">
        <v>593</v>
      </c>
      <c r="B10" s="541" t="s">
        <v>13</v>
      </c>
      <c r="C10" s="541" t="s">
        <v>233</v>
      </c>
      <c r="D10" s="346">
        <f t="shared" si="0"/>
        <v>146.86500000000001</v>
      </c>
      <c r="E10" s="347">
        <f t="shared" si="1"/>
        <v>15.655049999999999</v>
      </c>
      <c r="F10" s="347">
        <f t="shared" si="2"/>
        <v>57.195816666499994</v>
      </c>
      <c r="G10" s="348" t="str">
        <f t="shared" si="3"/>
        <v/>
      </c>
      <c r="H10" s="346">
        <v>163.33000000000001</v>
      </c>
      <c r="I10" s="347">
        <v>16.7178</v>
      </c>
      <c r="J10" s="347">
        <v>54.033299999999997</v>
      </c>
      <c r="K10" s="348"/>
      <c r="L10" s="351">
        <v>130.4</v>
      </c>
      <c r="M10" s="350">
        <v>14.5923</v>
      </c>
      <c r="N10" s="350">
        <v>60.358333332999997</v>
      </c>
      <c r="O10" s="350" t="s">
        <v>690</v>
      </c>
    </row>
    <row r="11" spans="1:15" x14ac:dyDescent="0.35">
      <c r="A11" s="54" t="s">
        <v>591</v>
      </c>
      <c r="B11" s="540" t="s">
        <v>13</v>
      </c>
      <c r="C11" s="540" t="s">
        <v>37</v>
      </c>
      <c r="D11" s="121">
        <f t="shared" si="0"/>
        <v>146.20999999999998</v>
      </c>
      <c r="E11" s="57">
        <f t="shared" si="1"/>
        <v>15.07145</v>
      </c>
      <c r="F11" s="57">
        <f t="shared" si="2"/>
        <v>56.650016666500001</v>
      </c>
      <c r="G11" s="123" t="str">
        <f t="shared" si="3"/>
        <v/>
      </c>
      <c r="H11" s="121">
        <v>164.92</v>
      </c>
      <c r="I11" s="57">
        <v>16.473700000000001</v>
      </c>
      <c r="J11" s="57">
        <v>53.7667</v>
      </c>
      <c r="K11" s="123" t="s">
        <v>690</v>
      </c>
      <c r="L11" s="55">
        <v>127.5</v>
      </c>
      <c r="M11" s="56">
        <v>13.6692</v>
      </c>
      <c r="N11" s="56">
        <v>59.533333333000002</v>
      </c>
      <c r="O11" s="56"/>
    </row>
    <row r="12" spans="1:15" x14ac:dyDescent="0.35">
      <c r="A12" s="54" t="s">
        <v>286</v>
      </c>
      <c r="B12" s="540" t="s">
        <v>203</v>
      </c>
      <c r="C12" s="540" t="s">
        <v>405</v>
      </c>
      <c r="D12" s="121">
        <f t="shared" si="0"/>
        <v>145.31</v>
      </c>
      <c r="E12" s="57">
        <f t="shared" si="1"/>
        <v>14.973099999999999</v>
      </c>
      <c r="F12" s="57">
        <f t="shared" si="2"/>
        <v>55.029166666500004</v>
      </c>
      <c r="G12" s="123" t="str">
        <f t="shared" si="3"/>
        <v/>
      </c>
      <c r="H12" s="121">
        <v>165.52</v>
      </c>
      <c r="I12" s="57">
        <v>16.569299999999998</v>
      </c>
      <c r="J12" s="57">
        <v>50.2</v>
      </c>
      <c r="K12" s="123" t="s">
        <v>690</v>
      </c>
      <c r="L12" s="55">
        <v>125.1</v>
      </c>
      <c r="M12" s="56">
        <v>13.376899999999999</v>
      </c>
      <c r="N12" s="56">
        <v>59.858333332999997</v>
      </c>
      <c r="O12" s="56"/>
    </row>
    <row r="13" spans="1:15" x14ac:dyDescent="0.35">
      <c r="A13" s="345" t="s">
        <v>610</v>
      </c>
      <c r="B13" s="541" t="s">
        <v>13</v>
      </c>
      <c r="C13" s="541" t="s">
        <v>37</v>
      </c>
      <c r="D13" s="346">
        <f t="shared" si="0"/>
        <v>145.24</v>
      </c>
      <c r="E13" s="347">
        <f t="shared" si="1"/>
        <v>15.302250000000001</v>
      </c>
      <c r="F13" s="347">
        <f t="shared" si="2"/>
        <v>57.241666666500002</v>
      </c>
      <c r="G13" s="348" t="str">
        <f t="shared" si="3"/>
        <v/>
      </c>
      <c r="H13" s="346">
        <v>157.88</v>
      </c>
      <c r="I13" s="347">
        <v>16.773700000000002</v>
      </c>
      <c r="J13" s="347">
        <v>53.7</v>
      </c>
      <c r="K13" s="348"/>
      <c r="L13" s="351">
        <v>132.6</v>
      </c>
      <c r="M13" s="350">
        <v>13.8308</v>
      </c>
      <c r="N13" s="350">
        <v>60.783333333000002</v>
      </c>
      <c r="O13" s="350" t="s">
        <v>690</v>
      </c>
    </row>
    <row r="14" spans="1:15" x14ac:dyDescent="0.35">
      <c r="A14" s="345" t="s">
        <v>350</v>
      </c>
      <c r="B14" s="541" t="s">
        <v>187</v>
      </c>
      <c r="C14" s="541" t="s">
        <v>405</v>
      </c>
      <c r="D14" s="346">
        <f t="shared" si="0"/>
        <v>144.65</v>
      </c>
      <c r="E14" s="347">
        <f t="shared" si="1"/>
        <v>15.66375</v>
      </c>
      <c r="F14" s="347">
        <f t="shared" si="2"/>
        <v>55.749983333499998</v>
      </c>
      <c r="G14" s="348" t="str">
        <f t="shared" si="3"/>
        <v/>
      </c>
      <c r="H14" s="346">
        <v>165.3</v>
      </c>
      <c r="I14" s="347">
        <v>16.796700000000001</v>
      </c>
      <c r="J14" s="347">
        <v>51.333300000000001</v>
      </c>
      <c r="K14" s="348" t="s">
        <v>690</v>
      </c>
      <c r="L14" s="351">
        <v>124</v>
      </c>
      <c r="M14" s="350">
        <v>14.530799999999999</v>
      </c>
      <c r="N14" s="350">
        <v>60.166666667000001</v>
      </c>
      <c r="O14" s="350"/>
    </row>
    <row r="15" spans="1:15" x14ac:dyDescent="0.35">
      <c r="A15" s="345" t="s">
        <v>537</v>
      </c>
      <c r="B15" s="541" t="s">
        <v>187</v>
      </c>
      <c r="C15" s="541" t="s">
        <v>405</v>
      </c>
      <c r="D15" s="346">
        <f t="shared" si="0"/>
        <v>141.85500000000002</v>
      </c>
      <c r="E15" s="347">
        <f t="shared" si="1"/>
        <v>15.460599999999999</v>
      </c>
      <c r="F15" s="347">
        <f t="shared" si="2"/>
        <v>56.65</v>
      </c>
      <c r="G15" s="348" t="str">
        <f t="shared" si="3"/>
        <v/>
      </c>
      <c r="H15" s="346">
        <v>167.71</v>
      </c>
      <c r="I15" s="347">
        <v>16.998100000000001</v>
      </c>
      <c r="J15" s="347">
        <v>53.8</v>
      </c>
      <c r="K15" s="348" t="s">
        <v>690</v>
      </c>
      <c r="L15" s="351">
        <v>116</v>
      </c>
      <c r="M15" s="350">
        <v>13.9231</v>
      </c>
      <c r="N15" s="350">
        <v>59.5</v>
      </c>
      <c r="O15" s="350"/>
    </row>
    <row r="16" spans="1:15" x14ac:dyDescent="0.35">
      <c r="A16" s="54" t="s">
        <v>404</v>
      </c>
      <c r="B16" s="540" t="s">
        <v>203</v>
      </c>
      <c r="C16" s="540" t="s">
        <v>405</v>
      </c>
      <c r="D16" s="121">
        <f t="shared" si="0"/>
        <v>141.69</v>
      </c>
      <c r="E16" s="57">
        <f t="shared" si="1"/>
        <v>15.822849999999999</v>
      </c>
      <c r="F16" s="57">
        <f t="shared" si="2"/>
        <v>57.325000000000003</v>
      </c>
      <c r="G16" s="123" t="str">
        <f t="shared" si="3"/>
        <v/>
      </c>
      <c r="H16" s="121">
        <v>157.78</v>
      </c>
      <c r="I16" s="57">
        <v>17.122599999999998</v>
      </c>
      <c r="J16" s="57">
        <v>53.8</v>
      </c>
      <c r="K16" s="123"/>
      <c r="L16" s="55">
        <v>125.6</v>
      </c>
      <c r="M16" s="56">
        <v>14.523099999999999</v>
      </c>
      <c r="N16" s="56">
        <v>60.85</v>
      </c>
      <c r="O16" s="56"/>
    </row>
    <row r="17" spans="1:15" x14ac:dyDescent="0.35">
      <c r="A17" s="54" t="s">
        <v>597</v>
      </c>
      <c r="B17" s="540" t="s">
        <v>13</v>
      </c>
      <c r="C17" s="540" t="s">
        <v>37</v>
      </c>
      <c r="D17" s="121">
        <f t="shared" si="0"/>
        <v>141.38</v>
      </c>
      <c r="E17" s="57">
        <f t="shared" si="1"/>
        <v>15.418199999999999</v>
      </c>
      <c r="F17" s="57">
        <f t="shared" si="2"/>
        <v>56.237516666499999</v>
      </c>
      <c r="G17" s="123" t="str">
        <f t="shared" si="3"/>
        <v/>
      </c>
      <c r="H17" s="121">
        <v>152.56</v>
      </c>
      <c r="I17" s="57">
        <v>16.3826</v>
      </c>
      <c r="J17" s="57">
        <v>52.566699999999997</v>
      </c>
      <c r="K17" s="123"/>
      <c r="L17" s="55">
        <v>130.19999999999999</v>
      </c>
      <c r="M17" s="56">
        <v>14.453799999999999</v>
      </c>
      <c r="N17" s="56">
        <v>59.908333333000002</v>
      </c>
      <c r="O17" s="56" t="s">
        <v>690</v>
      </c>
    </row>
    <row r="18" spans="1:15" x14ac:dyDescent="0.35">
      <c r="A18" s="345" t="s">
        <v>413</v>
      </c>
      <c r="B18" s="541" t="s">
        <v>13</v>
      </c>
      <c r="C18" s="541" t="s">
        <v>37</v>
      </c>
      <c r="D18" s="346">
        <f t="shared" si="0"/>
        <v>138.28</v>
      </c>
      <c r="E18" s="347">
        <f t="shared" si="1"/>
        <v>15.22045</v>
      </c>
      <c r="F18" s="347">
        <f t="shared" si="2"/>
        <v>54.737499999999997</v>
      </c>
      <c r="G18" s="348" t="str">
        <f t="shared" si="3"/>
        <v/>
      </c>
      <c r="H18" s="346">
        <v>155.56</v>
      </c>
      <c r="I18" s="347">
        <v>16.156300000000002</v>
      </c>
      <c r="J18" s="347">
        <v>49.7</v>
      </c>
      <c r="K18" s="348"/>
      <c r="L18" s="351">
        <v>121</v>
      </c>
      <c r="M18" s="350">
        <v>14.284599999999999</v>
      </c>
      <c r="N18" s="350">
        <v>59.774999999999999</v>
      </c>
      <c r="O18" s="350"/>
    </row>
    <row r="19" spans="1:15" x14ac:dyDescent="0.35">
      <c r="A19" s="54" t="s">
        <v>623</v>
      </c>
      <c r="B19" s="540" t="s">
        <v>203</v>
      </c>
      <c r="C19" s="540" t="s">
        <v>405</v>
      </c>
      <c r="D19" s="121">
        <f t="shared" si="0"/>
        <v>136.30000000000001</v>
      </c>
      <c r="E19" s="57">
        <f t="shared" si="1"/>
        <v>15.2607</v>
      </c>
      <c r="F19" s="57">
        <f t="shared" si="2"/>
        <v>56.379166666499998</v>
      </c>
      <c r="G19" s="123" t="str">
        <f t="shared" si="3"/>
        <v/>
      </c>
      <c r="H19" s="121">
        <v>152.30000000000001</v>
      </c>
      <c r="I19" s="57">
        <v>16.613700000000001</v>
      </c>
      <c r="J19" s="57">
        <v>53.1</v>
      </c>
      <c r="K19" s="123"/>
      <c r="L19" s="55">
        <v>120.3</v>
      </c>
      <c r="M19" s="56">
        <v>13.9077</v>
      </c>
      <c r="N19" s="56">
        <v>59.658333333000002</v>
      </c>
      <c r="O19" s="56"/>
    </row>
    <row r="20" spans="1:15" ht="13.5" thickBot="1" x14ac:dyDescent="0.45">
      <c r="A20" s="76"/>
      <c r="B20" s="542"/>
      <c r="C20" s="542"/>
      <c r="D20" s="122">
        <f>AVERAGE(D5:D19)</f>
        <v>145.035</v>
      </c>
      <c r="E20" s="78">
        <f t="shared" ref="E20:F20" si="4">AVERAGE(E5:E19)</f>
        <v>15.409969999999998</v>
      </c>
      <c r="F20" s="78">
        <f t="shared" si="4"/>
        <v>56.473637474700006</v>
      </c>
      <c r="G20" s="124"/>
      <c r="H20" s="122">
        <f t="shared" ref="H20:J20" si="5">AVERAGE(H5:H19)</f>
        <v>161.87</v>
      </c>
      <c r="I20" s="78">
        <f t="shared" si="5"/>
        <v>16.663186666666665</v>
      </c>
      <c r="J20" s="78">
        <f t="shared" si="5"/>
        <v>52.957779999999993</v>
      </c>
      <c r="K20" s="124"/>
      <c r="L20" s="77">
        <f t="shared" ref="L20:N20" si="6">AVERAGE(L5:L19)</f>
        <v>128.19999999999999</v>
      </c>
      <c r="M20" s="78">
        <f t="shared" si="6"/>
        <v>14.156753333333336</v>
      </c>
      <c r="N20" s="78">
        <f t="shared" si="6"/>
        <v>59.98949494939999</v>
      </c>
      <c r="O20" s="78"/>
    </row>
    <row r="21" spans="1:15" ht="13.15" x14ac:dyDescent="0.4">
      <c r="A21" s="13"/>
      <c r="B21" s="543"/>
      <c r="C21" s="543"/>
      <c r="D21" s="14"/>
      <c r="E21" s="16"/>
      <c r="F21" s="16"/>
      <c r="G21" s="16"/>
      <c r="H21" s="14"/>
      <c r="I21" s="16"/>
      <c r="J21" s="16"/>
      <c r="K21" s="16"/>
      <c r="L21" s="14"/>
      <c r="M21" s="16"/>
      <c r="N21" s="15"/>
      <c r="O21" s="15"/>
    </row>
    <row r="26" spans="1:15" x14ac:dyDescent="0.35">
      <c r="M26" s="15"/>
    </row>
    <row r="29" spans="1:15" ht="14.25" x14ac:dyDescent="0.35">
      <c r="A29" s="17"/>
      <c r="B29" s="545"/>
      <c r="C29" s="545"/>
      <c r="D29" s="17"/>
      <c r="E29" s="17"/>
      <c r="F29" s="17"/>
      <c r="G29" s="17"/>
      <c r="H29" s="17"/>
      <c r="I29" s="17"/>
      <c r="L29" s="17"/>
      <c r="M29" s="17"/>
      <c r="N29" s="17"/>
      <c r="O29" s="17"/>
    </row>
    <row r="32" spans="1:15" x14ac:dyDescent="0.35">
      <c r="H32" s="58" t="s">
        <v>34</v>
      </c>
      <c r="L32" s="58" t="s">
        <v>34</v>
      </c>
    </row>
    <row r="34" spans="14:15" x14ac:dyDescent="0.35">
      <c r="N34" s="58" t="s">
        <v>34</v>
      </c>
      <c r="O34" s="58"/>
    </row>
  </sheetData>
  <sortState xmlns:xlrd2="http://schemas.microsoft.com/office/spreadsheetml/2017/richdata2" ref="A5:O19">
    <sortCondition descending="1" ref="D5:D19"/>
  </sortState>
  <mergeCells count="4">
    <mergeCell ref="D2:G2"/>
    <mergeCell ref="L2:O2"/>
    <mergeCell ref="A1:O1"/>
    <mergeCell ref="H2:K2"/>
  </mergeCells>
  <conditionalFormatting sqref="A5:O19">
    <cfRule type="expression" dxfId="1111" priority="1">
      <formula>MOD(ROW(),2)=0</formula>
    </cfRule>
  </conditionalFormatting>
  <pageMargins left="0.5" right="0.5" top="0.5" bottom="0.5" header="0.3" footer="0.3"/>
  <pageSetup paperSize="5" scale="94"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59999389629810485"/>
    <pageSetUpPr fitToPage="1"/>
  </sheetPr>
  <dimension ref="A1:AE46"/>
  <sheetViews>
    <sheetView zoomScaleNormal="100" workbookViewId="0">
      <pane ySplit="4" topLeftCell="A5" activePane="bottomLeft" state="frozen"/>
      <selection activeCell="W24" sqref="W24"/>
      <selection pane="bottomLeft" activeCell="K5" sqref="K5:K28"/>
    </sheetView>
  </sheetViews>
  <sheetFormatPr defaultRowHeight="13.15" x14ac:dyDescent="0.4"/>
  <cols>
    <col min="1" max="1" width="25.59765625" customWidth="1"/>
    <col min="2" max="3" width="10.59765625" style="65" customWidth="1"/>
    <col min="4" max="4" width="15.53125" style="1" hidden="1" customWidth="1"/>
    <col min="5" max="5" width="5.19921875" style="161" customWidth="1"/>
    <col min="6" max="6" width="5.19921875" style="11" customWidth="1"/>
    <col min="7" max="7" width="5.19921875" style="161" customWidth="1"/>
    <col min="8" max="8" width="5.19921875" style="11" customWidth="1"/>
    <col min="9" max="9" width="5.19921875" style="161" customWidth="1"/>
    <col min="10" max="10" width="5.19921875" style="11" customWidth="1"/>
    <col min="11" max="11" width="5.19921875" style="171" customWidth="1"/>
    <col min="12" max="12" width="5.19921875" style="65" customWidth="1"/>
    <col min="13" max="13" width="5.19921875" style="171" customWidth="1"/>
    <col min="14" max="14" width="5.19921875" style="65" customWidth="1"/>
    <col min="15" max="15" width="5.19921875" style="171" customWidth="1"/>
    <col min="16" max="16" width="5.19921875" style="65" customWidth="1"/>
    <col min="17" max="17" width="5.19921875" style="171" customWidth="1"/>
    <col min="18" max="18" width="5.19921875" style="65" customWidth="1"/>
    <col min="19" max="19" width="5.19921875" style="171" customWidth="1"/>
    <col min="20" max="20" width="5.19921875" style="65" customWidth="1"/>
    <col min="21" max="21" width="5.19921875" style="171" customWidth="1"/>
    <col min="22" max="22" width="5.19921875" style="65" customWidth="1"/>
    <col min="23" max="23" width="5.19921875" style="183" customWidth="1"/>
    <col min="24" max="24" width="5.19921875" style="152" customWidth="1"/>
    <col min="25" max="25" width="5.19921875" style="183" customWidth="1"/>
    <col min="26" max="26" width="5.19921875" style="152" customWidth="1"/>
    <col min="27" max="27" width="5.19921875" style="183" customWidth="1"/>
    <col min="28" max="28" width="5.19921875" style="152" customWidth="1"/>
    <col min="29" max="31" width="5.19921875" style="2" customWidth="1"/>
  </cols>
  <sheetData>
    <row r="1" spans="1:31" ht="30" customHeight="1" thickBot="1" x14ac:dyDescent="0.45">
      <c r="A1" s="709" t="s">
        <v>642</v>
      </c>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row>
    <row r="2" spans="1:31" ht="40.049999999999997" customHeight="1" x14ac:dyDescent="0.4">
      <c r="A2" s="30" t="s">
        <v>630</v>
      </c>
      <c r="B2" s="532" t="s">
        <v>626</v>
      </c>
      <c r="C2" s="532" t="s">
        <v>627</v>
      </c>
      <c r="D2" s="29"/>
      <c r="E2" s="712" t="s">
        <v>62</v>
      </c>
      <c r="F2" s="713"/>
      <c r="G2" s="713"/>
      <c r="H2" s="713"/>
      <c r="I2" s="713"/>
      <c r="J2" s="714"/>
      <c r="K2" s="712" t="s">
        <v>63</v>
      </c>
      <c r="L2" s="713"/>
      <c r="M2" s="713"/>
      <c r="N2" s="713"/>
      <c r="O2" s="713"/>
      <c r="P2" s="714"/>
      <c r="Q2" s="712" t="s">
        <v>64</v>
      </c>
      <c r="R2" s="713"/>
      <c r="S2" s="713"/>
      <c r="T2" s="713"/>
      <c r="U2" s="713"/>
      <c r="V2" s="714"/>
      <c r="W2" s="712" t="s">
        <v>65</v>
      </c>
      <c r="X2" s="713"/>
      <c r="Y2" s="713"/>
      <c r="Z2" s="713"/>
      <c r="AA2" s="713"/>
      <c r="AB2" s="714"/>
      <c r="AC2" s="710" t="s">
        <v>97</v>
      </c>
      <c r="AD2" s="711"/>
      <c r="AE2" s="711"/>
    </row>
    <row r="3" spans="1:31" ht="20.2" customHeight="1" x14ac:dyDescent="0.4">
      <c r="A3" s="82"/>
      <c r="B3" s="539"/>
      <c r="C3" s="539"/>
      <c r="D3" s="81"/>
      <c r="E3" s="718" t="s">
        <v>94</v>
      </c>
      <c r="F3" s="716"/>
      <c r="G3" s="716" t="s">
        <v>95</v>
      </c>
      <c r="H3" s="716"/>
      <c r="I3" s="716" t="s">
        <v>96</v>
      </c>
      <c r="J3" s="717"/>
      <c r="K3" s="716" t="s">
        <v>94</v>
      </c>
      <c r="L3" s="716"/>
      <c r="M3" s="716" t="s">
        <v>95</v>
      </c>
      <c r="N3" s="716"/>
      <c r="O3" s="716" t="s">
        <v>96</v>
      </c>
      <c r="P3" s="716"/>
      <c r="Q3" s="718" t="s">
        <v>94</v>
      </c>
      <c r="R3" s="716"/>
      <c r="S3" s="716" t="s">
        <v>95</v>
      </c>
      <c r="T3" s="716"/>
      <c r="U3" s="716" t="s">
        <v>96</v>
      </c>
      <c r="V3" s="717"/>
      <c r="W3" s="716" t="s">
        <v>94</v>
      </c>
      <c r="X3" s="716"/>
      <c r="Y3" s="716" t="s">
        <v>95</v>
      </c>
      <c r="Z3" s="716"/>
      <c r="AA3" s="716" t="s">
        <v>96</v>
      </c>
      <c r="AB3" s="716"/>
      <c r="AC3" s="95" t="s">
        <v>94</v>
      </c>
      <c r="AD3" s="88" t="s">
        <v>95</v>
      </c>
      <c r="AE3" s="88" t="s">
        <v>96</v>
      </c>
    </row>
    <row r="4" spans="1:31" ht="40.049999999999997" hidden="1" customHeight="1" x14ac:dyDescent="0.4">
      <c r="A4" s="53" t="s">
        <v>51</v>
      </c>
      <c r="B4" s="411" t="s">
        <v>92</v>
      </c>
      <c r="C4" s="411" t="s">
        <v>93</v>
      </c>
      <c r="D4" s="35"/>
      <c r="E4" s="205" t="s">
        <v>105</v>
      </c>
      <c r="F4" s="208" t="s">
        <v>108</v>
      </c>
      <c r="G4" s="206" t="s">
        <v>106</v>
      </c>
      <c r="H4" s="208" t="s">
        <v>109</v>
      </c>
      <c r="I4" s="206" t="s">
        <v>107</v>
      </c>
      <c r="J4" s="207" t="s">
        <v>110</v>
      </c>
      <c r="K4" s="162" t="s">
        <v>178</v>
      </c>
      <c r="L4" s="73" t="s">
        <v>179</v>
      </c>
      <c r="M4" s="162" t="s">
        <v>180</v>
      </c>
      <c r="N4" s="73" t="s">
        <v>181</v>
      </c>
      <c r="O4" s="162" t="s">
        <v>182</v>
      </c>
      <c r="P4" s="73" t="s">
        <v>183</v>
      </c>
      <c r="Q4" s="205" t="s">
        <v>111</v>
      </c>
      <c r="R4" s="208" t="s">
        <v>112</v>
      </c>
      <c r="S4" s="206" t="s">
        <v>113</v>
      </c>
      <c r="T4" s="208" t="s">
        <v>114</v>
      </c>
      <c r="U4" s="206" t="s">
        <v>115</v>
      </c>
      <c r="V4" s="207" t="s">
        <v>116</v>
      </c>
      <c r="W4" s="206" t="s">
        <v>117</v>
      </c>
      <c r="X4" s="208" t="s">
        <v>118</v>
      </c>
      <c r="Y4" s="206" t="s">
        <v>119</v>
      </c>
      <c r="Z4" s="208" t="s">
        <v>120</v>
      </c>
      <c r="AA4" s="206" t="s">
        <v>121</v>
      </c>
      <c r="AB4" s="208" t="s">
        <v>122</v>
      </c>
      <c r="AC4" s="94" t="s">
        <v>123</v>
      </c>
      <c r="AD4" s="93" t="s">
        <v>124</v>
      </c>
      <c r="AE4" s="93" t="s">
        <v>125</v>
      </c>
    </row>
    <row r="5" spans="1:31" ht="12.75" x14ac:dyDescent="0.35">
      <c r="A5" s="83" t="str">
        <f t="shared" ref="A5:A28" si="0">VLOOKUP(D5,VL_2020,2,FALSE)</f>
        <v>Progeny 8116 SS*</v>
      </c>
      <c r="B5" s="527" t="str">
        <f t="shared" ref="B5:B28" si="1">VLOOKUP(D5,VL_2020,3,FALSE)</f>
        <v>RR, LL </v>
      </c>
      <c r="C5" s="527" t="str">
        <f t="shared" ref="C5:C28" si="2">VLOOKUP(D5,VL_2020,4,FALSE)</f>
        <v>SS</v>
      </c>
      <c r="D5" s="514" t="s">
        <v>225</v>
      </c>
      <c r="E5" s="273">
        <v>165.73</v>
      </c>
      <c r="F5" s="274" t="s">
        <v>103</v>
      </c>
      <c r="G5" s="275">
        <v>187.69</v>
      </c>
      <c r="H5" s="274" t="s">
        <v>103</v>
      </c>
      <c r="I5" s="275">
        <v>204.03</v>
      </c>
      <c r="J5" s="274" t="s">
        <v>104</v>
      </c>
      <c r="K5" s="296">
        <v>17.5778</v>
      </c>
      <c r="L5" s="274" t="s">
        <v>103</v>
      </c>
      <c r="M5" s="299">
        <v>17.425799999999999</v>
      </c>
      <c r="N5" s="274" t="s">
        <v>103</v>
      </c>
      <c r="O5" s="299">
        <v>17.437100000000001</v>
      </c>
      <c r="P5" s="274" t="s">
        <v>103</v>
      </c>
      <c r="Q5" s="273">
        <v>87.777799999999999</v>
      </c>
      <c r="R5" s="274" t="s">
        <v>103</v>
      </c>
      <c r="S5" s="275">
        <v>96.3</v>
      </c>
      <c r="T5" s="274" t="s">
        <v>104</v>
      </c>
      <c r="U5" s="275">
        <v>102.31</v>
      </c>
      <c r="V5" s="274" t="s">
        <v>339</v>
      </c>
      <c r="W5" s="273">
        <v>39.018500000000003</v>
      </c>
      <c r="X5" s="274" t="s">
        <v>328</v>
      </c>
      <c r="Y5" s="275">
        <v>42.522199999999998</v>
      </c>
      <c r="Z5" s="274" t="s">
        <v>103</v>
      </c>
      <c r="AA5" s="275">
        <v>44.1111</v>
      </c>
      <c r="AB5" s="274" t="s">
        <v>103</v>
      </c>
      <c r="AC5" s="276">
        <v>0.41468365969999998</v>
      </c>
      <c r="AD5" s="277">
        <v>0.22198754800000001</v>
      </c>
      <c r="AE5" s="277">
        <v>0.1960125096</v>
      </c>
    </row>
    <row r="6" spans="1:31" ht="12.75" x14ac:dyDescent="0.35">
      <c r="A6" s="513" t="str">
        <f t="shared" si="0"/>
        <v xml:space="preserve">Dyna-Gro D54VC14 </v>
      </c>
      <c r="B6" s="528" t="str">
        <f t="shared" si="1"/>
        <v>RR</v>
      </c>
      <c r="C6" s="528" t="str">
        <f t="shared" si="2"/>
        <v>VT2P</v>
      </c>
      <c r="D6" s="48" t="s">
        <v>543</v>
      </c>
      <c r="E6" s="281">
        <v>164.08</v>
      </c>
      <c r="F6" s="282" t="s">
        <v>103</v>
      </c>
      <c r="G6" s="283"/>
      <c r="H6" s="282"/>
      <c r="I6" s="283"/>
      <c r="J6" s="282"/>
      <c r="K6" s="298">
        <v>17.072600000000001</v>
      </c>
      <c r="L6" s="282" t="s">
        <v>103</v>
      </c>
      <c r="M6" s="301"/>
      <c r="N6" s="282"/>
      <c r="O6" s="301"/>
      <c r="P6" s="282"/>
      <c r="Q6" s="281">
        <v>86.333299999999994</v>
      </c>
      <c r="R6" s="282" t="s">
        <v>103</v>
      </c>
      <c r="S6" s="283"/>
      <c r="T6" s="282"/>
      <c r="U6" s="283"/>
      <c r="V6" s="282"/>
      <c r="W6" s="281">
        <v>36.536999999999999</v>
      </c>
      <c r="X6" s="282" t="s">
        <v>582</v>
      </c>
      <c r="Y6" s="283"/>
      <c r="Z6" s="282"/>
      <c r="AA6" s="283"/>
      <c r="AB6" s="282"/>
      <c r="AC6" s="285">
        <v>0.17980844339999999</v>
      </c>
      <c r="AD6" s="286"/>
      <c r="AE6" s="286"/>
    </row>
    <row r="7" spans="1:31" ht="12.75" x14ac:dyDescent="0.35">
      <c r="A7" s="280" t="str">
        <f t="shared" si="0"/>
        <v>Augusta A7268 VT2Pro</v>
      </c>
      <c r="B7" s="530" t="str">
        <f t="shared" si="1"/>
        <v>RR</v>
      </c>
      <c r="C7" s="530" t="str">
        <f t="shared" si="2"/>
        <v>VT2P</v>
      </c>
      <c r="D7" s="48" t="s">
        <v>542</v>
      </c>
      <c r="E7" s="125">
        <v>163.69999999999999</v>
      </c>
      <c r="F7" s="126" t="s">
        <v>103</v>
      </c>
      <c r="G7" s="128"/>
      <c r="H7" s="126"/>
      <c r="I7" s="128"/>
      <c r="J7" s="126"/>
      <c r="K7" s="302">
        <v>17.452200000000001</v>
      </c>
      <c r="L7" s="126" t="s">
        <v>103</v>
      </c>
      <c r="M7" s="307"/>
      <c r="N7" s="126"/>
      <c r="O7" s="307"/>
      <c r="P7" s="126"/>
      <c r="Q7" s="125">
        <v>87.240700000000004</v>
      </c>
      <c r="R7" s="126" t="s">
        <v>103</v>
      </c>
      <c r="S7" s="128"/>
      <c r="T7" s="126"/>
      <c r="U7" s="128"/>
      <c r="V7" s="126"/>
      <c r="W7" s="125">
        <v>38.092599999999997</v>
      </c>
      <c r="X7" s="126" t="s">
        <v>334</v>
      </c>
      <c r="Y7" s="128"/>
      <c r="Z7" s="126"/>
      <c r="AA7" s="128"/>
      <c r="AB7" s="126"/>
      <c r="AC7" s="62">
        <v>0.97719556330000001</v>
      </c>
      <c r="AD7" s="46"/>
      <c r="AE7" s="46"/>
    </row>
    <row r="8" spans="1:31" ht="12.75" x14ac:dyDescent="0.35">
      <c r="A8" s="47" t="str">
        <f t="shared" si="0"/>
        <v xml:space="preserve">Innvictis A1462 </v>
      </c>
      <c r="B8" s="529" t="str">
        <f t="shared" si="1"/>
        <v>RR</v>
      </c>
      <c r="C8" s="529" t="str">
        <f t="shared" si="2"/>
        <v>VT2P</v>
      </c>
      <c r="D8" s="280" t="s">
        <v>546</v>
      </c>
      <c r="E8" s="281">
        <v>162.69</v>
      </c>
      <c r="F8" s="282" t="s">
        <v>103</v>
      </c>
      <c r="G8" s="283"/>
      <c r="H8" s="282"/>
      <c r="I8" s="283"/>
      <c r="J8" s="282"/>
      <c r="K8" s="298">
        <v>17.421500000000002</v>
      </c>
      <c r="L8" s="282" t="s">
        <v>103</v>
      </c>
      <c r="M8" s="301"/>
      <c r="N8" s="282"/>
      <c r="O8" s="301"/>
      <c r="P8" s="282"/>
      <c r="Q8" s="281">
        <v>88.759299999999996</v>
      </c>
      <c r="R8" s="282" t="s">
        <v>103</v>
      </c>
      <c r="S8" s="283"/>
      <c r="T8" s="282"/>
      <c r="U8" s="283"/>
      <c r="V8" s="282"/>
      <c r="W8" s="281">
        <v>37.351900000000001</v>
      </c>
      <c r="X8" s="282" t="s">
        <v>580</v>
      </c>
      <c r="Y8" s="283"/>
      <c r="Z8" s="282"/>
      <c r="AA8" s="283"/>
      <c r="AB8" s="282"/>
      <c r="AC8" s="285">
        <v>0.61730358669999996</v>
      </c>
      <c r="AD8" s="286"/>
      <c r="AE8" s="286"/>
    </row>
    <row r="9" spans="1:31" ht="12.75" x14ac:dyDescent="0.35">
      <c r="A9" s="47" t="str">
        <f t="shared" si="0"/>
        <v>Revere 1627 TC</v>
      </c>
      <c r="B9" s="529" t="str">
        <f t="shared" si="1"/>
        <v>RR</v>
      </c>
      <c r="C9" s="529" t="str">
        <f t="shared" si="2"/>
        <v>TRE</v>
      </c>
      <c r="D9" s="48" t="s">
        <v>555</v>
      </c>
      <c r="E9" s="125">
        <v>160.16</v>
      </c>
      <c r="F9" s="126" t="s">
        <v>103</v>
      </c>
      <c r="G9" s="128"/>
      <c r="H9" s="126"/>
      <c r="I9" s="128"/>
      <c r="J9" s="126"/>
      <c r="K9" s="302">
        <v>17.6907</v>
      </c>
      <c r="L9" s="126" t="s">
        <v>103</v>
      </c>
      <c r="M9" s="307"/>
      <c r="N9" s="126"/>
      <c r="O9" s="307"/>
      <c r="P9" s="126"/>
      <c r="Q9" s="125">
        <v>88.407399999999996</v>
      </c>
      <c r="R9" s="126" t="s">
        <v>103</v>
      </c>
      <c r="S9" s="128"/>
      <c r="T9" s="126"/>
      <c r="U9" s="128"/>
      <c r="V9" s="126"/>
      <c r="W9" s="125">
        <v>37.722200000000001</v>
      </c>
      <c r="X9" s="126" t="s">
        <v>335</v>
      </c>
      <c r="Y9" s="128"/>
      <c r="Z9" s="126"/>
      <c r="AA9" s="128"/>
      <c r="AB9" s="126"/>
      <c r="AC9" s="62">
        <v>0.39150857839999997</v>
      </c>
      <c r="AD9" s="46"/>
      <c r="AE9" s="46"/>
    </row>
    <row r="10" spans="1:31" ht="12.75" x14ac:dyDescent="0.35">
      <c r="A10" s="280" t="str">
        <f t="shared" si="0"/>
        <v xml:space="preserve">Dekalb DKC65-99** </v>
      </c>
      <c r="B10" s="530" t="str">
        <f t="shared" si="1"/>
        <v>RR</v>
      </c>
      <c r="C10" s="530" t="str">
        <f t="shared" si="2"/>
        <v>TRE</v>
      </c>
      <c r="D10" s="48" t="s">
        <v>212</v>
      </c>
      <c r="E10" s="281">
        <v>159.4</v>
      </c>
      <c r="F10" s="282" t="s">
        <v>103</v>
      </c>
      <c r="G10" s="283">
        <v>184.56</v>
      </c>
      <c r="H10" s="282" t="s">
        <v>103</v>
      </c>
      <c r="I10" s="283">
        <v>207.79</v>
      </c>
      <c r="J10" s="282" t="s">
        <v>104</v>
      </c>
      <c r="K10" s="298">
        <v>17.464099999999998</v>
      </c>
      <c r="L10" s="282" t="s">
        <v>103</v>
      </c>
      <c r="M10" s="301">
        <v>17.346299999999999</v>
      </c>
      <c r="N10" s="282" t="s">
        <v>103</v>
      </c>
      <c r="O10" s="301">
        <v>17.5213</v>
      </c>
      <c r="P10" s="282" t="s">
        <v>103</v>
      </c>
      <c r="Q10" s="281">
        <v>85.185199999999995</v>
      </c>
      <c r="R10" s="282" t="s">
        <v>103</v>
      </c>
      <c r="S10" s="283">
        <v>93.066699999999997</v>
      </c>
      <c r="T10" s="282" t="s">
        <v>252</v>
      </c>
      <c r="U10" s="283">
        <v>98.027799999999999</v>
      </c>
      <c r="V10" s="282" t="s">
        <v>574</v>
      </c>
      <c r="W10" s="281">
        <v>35.351900000000001</v>
      </c>
      <c r="X10" s="282" t="s">
        <v>581</v>
      </c>
      <c r="Y10" s="283">
        <v>38.544400000000003</v>
      </c>
      <c r="Z10" s="282" t="s">
        <v>252</v>
      </c>
      <c r="AA10" s="283">
        <v>38.796300000000002</v>
      </c>
      <c r="AB10" s="282" t="s">
        <v>574</v>
      </c>
      <c r="AC10" s="285">
        <v>0.24528809339999999</v>
      </c>
      <c r="AD10" s="286">
        <v>0.1401646248</v>
      </c>
      <c r="AE10" s="286">
        <v>0.206351534</v>
      </c>
    </row>
    <row r="11" spans="1:31" ht="12.75" x14ac:dyDescent="0.35">
      <c r="A11" s="280" t="str">
        <f t="shared" si="0"/>
        <v xml:space="preserve">Dyna-Gro D55VC80 </v>
      </c>
      <c r="B11" s="530" t="str">
        <f t="shared" si="1"/>
        <v>RR</v>
      </c>
      <c r="C11" s="530" t="str">
        <f t="shared" si="2"/>
        <v>VT2P </v>
      </c>
      <c r="D11" s="280" t="s">
        <v>217</v>
      </c>
      <c r="E11" s="281">
        <v>159.04</v>
      </c>
      <c r="F11" s="282" t="s">
        <v>103</v>
      </c>
      <c r="G11" s="283">
        <v>184.06</v>
      </c>
      <c r="H11" s="282" t="s">
        <v>103</v>
      </c>
      <c r="I11" s="283">
        <v>208.54</v>
      </c>
      <c r="J11" s="282" t="s">
        <v>103</v>
      </c>
      <c r="K11" s="298">
        <v>17.4467</v>
      </c>
      <c r="L11" s="282" t="s">
        <v>103</v>
      </c>
      <c r="M11" s="301">
        <v>17.2654</v>
      </c>
      <c r="N11" s="282" t="s">
        <v>103</v>
      </c>
      <c r="O11" s="301">
        <v>17.4041</v>
      </c>
      <c r="P11" s="282" t="s">
        <v>104</v>
      </c>
      <c r="Q11" s="281">
        <v>90.222200000000001</v>
      </c>
      <c r="R11" s="282" t="s">
        <v>103</v>
      </c>
      <c r="S11" s="283">
        <v>98.511099999999999</v>
      </c>
      <c r="T11" s="282" t="s">
        <v>103</v>
      </c>
      <c r="U11" s="283">
        <v>104.8</v>
      </c>
      <c r="V11" s="282" t="s">
        <v>103</v>
      </c>
      <c r="W11" s="281">
        <v>39.833300000000001</v>
      </c>
      <c r="X11" s="282" t="s">
        <v>104</v>
      </c>
      <c r="Y11" s="283">
        <v>42.377800000000001</v>
      </c>
      <c r="Z11" s="282" t="s">
        <v>103</v>
      </c>
      <c r="AA11" s="283">
        <v>44.194400000000002</v>
      </c>
      <c r="AB11" s="282" t="s">
        <v>103</v>
      </c>
      <c r="AC11" s="285">
        <v>0.41366005490000002</v>
      </c>
      <c r="AD11" s="286">
        <v>0.1054652685</v>
      </c>
      <c r="AE11" s="286">
        <v>7.5954581100000002E-2</v>
      </c>
    </row>
    <row r="12" spans="1:31" ht="12.75" x14ac:dyDescent="0.35">
      <c r="A12" s="47" t="str">
        <f t="shared" si="0"/>
        <v xml:space="preserve">LG Seeds 66C06 </v>
      </c>
      <c r="B12" s="529" t="str">
        <f t="shared" si="1"/>
        <v>RR</v>
      </c>
      <c r="C12" s="529" t="str">
        <f t="shared" si="2"/>
        <v>VT2P</v>
      </c>
      <c r="D12" s="280" t="s">
        <v>549</v>
      </c>
      <c r="E12" s="125">
        <v>158.59</v>
      </c>
      <c r="F12" s="126" t="s">
        <v>103</v>
      </c>
      <c r="G12" s="128"/>
      <c r="H12" s="126"/>
      <c r="I12" s="128"/>
      <c r="J12" s="126"/>
      <c r="K12" s="302">
        <v>17.463000000000001</v>
      </c>
      <c r="L12" s="126" t="s">
        <v>103</v>
      </c>
      <c r="M12" s="307"/>
      <c r="N12" s="126"/>
      <c r="O12" s="307"/>
      <c r="P12" s="126"/>
      <c r="Q12" s="125">
        <v>88.001999999999995</v>
      </c>
      <c r="R12" s="126" t="s">
        <v>103</v>
      </c>
      <c r="S12" s="128"/>
      <c r="T12" s="126"/>
      <c r="U12" s="128"/>
      <c r="V12" s="126"/>
      <c r="W12" s="125">
        <v>37.507899999999999</v>
      </c>
      <c r="X12" s="126" t="s">
        <v>335</v>
      </c>
      <c r="Y12" s="128"/>
      <c r="Z12" s="126"/>
      <c r="AA12" s="128"/>
      <c r="AB12" s="126"/>
      <c r="AC12" s="62">
        <v>0.91946020399999995</v>
      </c>
      <c r="AD12" s="46"/>
      <c r="AE12" s="46"/>
    </row>
    <row r="13" spans="1:31" ht="12.75" x14ac:dyDescent="0.35">
      <c r="A13" s="47" t="str">
        <f t="shared" si="0"/>
        <v xml:space="preserve">Dekalb DKC66-18 </v>
      </c>
      <c r="B13" s="529" t="str">
        <f t="shared" si="1"/>
        <v>RR</v>
      </c>
      <c r="C13" s="529" t="str">
        <f t="shared" si="2"/>
        <v>VT2P</v>
      </c>
      <c r="D13" s="280" t="s">
        <v>213</v>
      </c>
      <c r="E13" s="125">
        <v>158.58000000000001</v>
      </c>
      <c r="F13" s="126" t="s">
        <v>103</v>
      </c>
      <c r="G13" s="128">
        <v>184.74</v>
      </c>
      <c r="H13" s="126" t="s">
        <v>103</v>
      </c>
      <c r="I13" s="128">
        <v>205.86</v>
      </c>
      <c r="J13" s="126" t="s">
        <v>104</v>
      </c>
      <c r="K13" s="302">
        <v>16.951899999999998</v>
      </c>
      <c r="L13" s="126" t="s">
        <v>103</v>
      </c>
      <c r="M13" s="307">
        <v>17.371400000000001</v>
      </c>
      <c r="N13" s="126" t="s">
        <v>103</v>
      </c>
      <c r="O13" s="307">
        <v>17.581199999999999</v>
      </c>
      <c r="P13" s="126" t="s">
        <v>103</v>
      </c>
      <c r="Q13" s="125">
        <v>85.740700000000004</v>
      </c>
      <c r="R13" s="126" t="s">
        <v>103</v>
      </c>
      <c r="S13" s="128">
        <v>92.977800000000002</v>
      </c>
      <c r="T13" s="126" t="s">
        <v>252</v>
      </c>
      <c r="U13" s="128">
        <v>98.842600000000004</v>
      </c>
      <c r="V13" s="126" t="s">
        <v>574</v>
      </c>
      <c r="W13" s="125">
        <v>37.444400000000002</v>
      </c>
      <c r="X13" s="126" t="s">
        <v>331</v>
      </c>
      <c r="Y13" s="128">
        <v>39.622199999999999</v>
      </c>
      <c r="Z13" s="126" t="s">
        <v>339</v>
      </c>
      <c r="AA13" s="128">
        <v>41.1111</v>
      </c>
      <c r="AB13" s="126" t="s">
        <v>339</v>
      </c>
      <c r="AC13" s="62">
        <v>0.63912452500000005</v>
      </c>
      <c r="AD13" s="46">
        <v>0.14699868529999999</v>
      </c>
      <c r="AE13" s="46">
        <v>0.21333246</v>
      </c>
    </row>
    <row r="14" spans="1:31" ht="12.75" x14ac:dyDescent="0.35">
      <c r="A14" s="280" t="str">
        <f t="shared" si="0"/>
        <v>Innvictis A1551 VT2P</v>
      </c>
      <c r="B14" s="530" t="str">
        <f t="shared" si="1"/>
        <v>RR</v>
      </c>
      <c r="C14" s="530" t="str">
        <f t="shared" si="2"/>
        <v>VT2P</v>
      </c>
      <c r="D14" s="48" t="s">
        <v>547</v>
      </c>
      <c r="E14" s="125">
        <v>157.97</v>
      </c>
      <c r="F14" s="126" t="s">
        <v>103</v>
      </c>
      <c r="G14" s="128"/>
      <c r="H14" s="126"/>
      <c r="I14" s="128"/>
      <c r="J14" s="126"/>
      <c r="K14" s="302">
        <v>17.5137</v>
      </c>
      <c r="L14" s="126" t="s">
        <v>103</v>
      </c>
      <c r="M14" s="307"/>
      <c r="N14" s="126"/>
      <c r="O14" s="307"/>
      <c r="P14" s="126"/>
      <c r="Q14" s="125">
        <v>88.703699999999998</v>
      </c>
      <c r="R14" s="126" t="s">
        <v>103</v>
      </c>
      <c r="S14" s="128"/>
      <c r="T14" s="126"/>
      <c r="U14" s="128"/>
      <c r="V14" s="126"/>
      <c r="W14" s="125">
        <v>37.555599999999998</v>
      </c>
      <c r="X14" s="126" t="s">
        <v>335</v>
      </c>
      <c r="Y14" s="128"/>
      <c r="Z14" s="126"/>
      <c r="AA14" s="128"/>
      <c r="AB14" s="126"/>
      <c r="AC14" s="62">
        <v>0.25924359619999998</v>
      </c>
      <c r="AD14" s="46"/>
      <c r="AE14" s="46"/>
    </row>
    <row r="15" spans="1:31" ht="12.75" x14ac:dyDescent="0.35">
      <c r="A15" s="280" t="str">
        <f t="shared" si="0"/>
        <v>LG Seeds LG66C44 VT2Pro**</v>
      </c>
      <c r="B15" s="530" t="str">
        <f t="shared" si="1"/>
        <v>RR</v>
      </c>
      <c r="C15" s="530" t="str">
        <f t="shared" si="2"/>
        <v>VT2P</v>
      </c>
      <c r="D15" s="280" t="s">
        <v>218</v>
      </c>
      <c r="E15" s="125">
        <v>157.69999999999999</v>
      </c>
      <c r="F15" s="126" t="s">
        <v>103</v>
      </c>
      <c r="G15" s="128">
        <v>183.12</v>
      </c>
      <c r="H15" s="126" t="s">
        <v>103</v>
      </c>
      <c r="I15" s="128">
        <v>205.56</v>
      </c>
      <c r="J15" s="126" t="s">
        <v>104</v>
      </c>
      <c r="K15" s="302">
        <v>17.4133</v>
      </c>
      <c r="L15" s="126" t="s">
        <v>103</v>
      </c>
      <c r="M15" s="307">
        <v>17.388100000000001</v>
      </c>
      <c r="N15" s="126" t="s">
        <v>103</v>
      </c>
      <c r="O15" s="307">
        <v>17.468399999999999</v>
      </c>
      <c r="P15" s="126" t="s">
        <v>103</v>
      </c>
      <c r="Q15" s="125">
        <v>86.314800000000005</v>
      </c>
      <c r="R15" s="126" t="s">
        <v>103</v>
      </c>
      <c r="S15" s="128">
        <v>96.411100000000005</v>
      </c>
      <c r="T15" s="126" t="s">
        <v>104</v>
      </c>
      <c r="U15" s="128">
        <v>101.96</v>
      </c>
      <c r="V15" s="126" t="s">
        <v>339</v>
      </c>
      <c r="W15" s="125">
        <v>37.944400000000002</v>
      </c>
      <c r="X15" s="126" t="s">
        <v>332</v>
      </c>
      <c r="Y15" s="128">
        <v>41.355600000000003</v>
      </c>
      <c r="Z15" s="126" t="s">
        <v>104</v>
      </c>
      <c r="AA15" s="128">
        <v>42.25</v>
      </c>
      <c r="AB15" s="126" t="s">
        <v>339</v>
      </c>
      <c r="AC15" s="62">
        <v>0.21001800440000001</v>
      </c>
      <c r="AD15" s="46">
        <v>9.1466086000000002E-2</v>
      </c>
      <c r="AE15" s="46">
        <v>5.7223200000000002E-2</v>
      </c>
    </row>
    <row r="16" spans="1:31" ht="12.75" x14ac:dyDescent="0.35">
      <c r="A16" s="513" t="str">
        <f t="shared" si="0"/>
        <v>Progeny 9114 VT2P*</v>
      </c>
      <c r="B16" s="528" t="str">
        <f t="shared" si="1"/>
        <v>RR</v>
      </c>
      <c r="C16" s="528" t="str">
        <f t="shared" si="2"/>
        <v>VT2P</v>
      </c>
      <c r="D16" s="280" t="s">
        <v>226</v>
      </c>
      <c r="E16" s="281">
        <v>157.16</v>
      </c>
      <c r="F16" s="282" t="s">
        <v>103</v>
      </c>
      <c r="G16" s="283">
        <v>183.54</v>
      </c>
      <c r="H16" s="282" t="s">
        <v>103</v>
      </c>
      <c r="I16" s="283">
        <v>200.71</v>
      </c>
      <c r="J16" s="282" t="s">
        <v>177</v>
      </c>
      <c r="K16" s="298">
        <v>17.340699999999998</v>
      </c>
      <c r="L16" s="282" t="s">
        <v>103</v>
      </c>
      <c r="M16" s="301">
        <v>17.0779</v>
      </c>
      <c r="N16" s="282" t="s">
        <v>103</v>
      </c>
      <c r="O16" s="301">
        <v>17.026800000000001</v>
      </c>
      <c r="P16" s="282" t="s">
        <v>341</v>
      </c>
      <c r="Q16" s="281">
        <v>85.907399999999996</v>
      </c>
      <c r="R16" s="282" t="s">
        <v>103</v>
      </c>
      <c r="S16" s="283">
        <v>92.077799999999996</v>
      </c>
      <c r="T16" s="282" t="s">
        <v>574</v>
      </c>
      <c r="U16" s="283">
        <v>98.462999999999994</v>
      </c>
      <c r="V16" s="282" t="s">
        <v>574</v>
      </c>
      <c r="W16" s="281">
        <v>36.240699999999997</v>
      </c>
      <c r="X16" s="282" t="s">
        <v>583</v>
      </c>
      <c r="Y16" s="283">
        <v>37.299999999999997</v>
      </c>
      <c r="Z16" s="282" t="s">
        <v>574</v>
      </c>
      <c r="AA16" s="283">
        <v>38.463000000000001</v>
      </c>
      <c r="AB16" s="282" t="s">
        <v>574</v>
      </c>
      <c r="AC16" s="285">
        <v>0.52329584559999998</v>
      </c>
      <c r="AD16" s="286">
        <v>0.280425007</v>
      </c>
      <c r="AE16" s="286">
        <v>2.98685783E-2</v>
      </c>
    </row>
    <row r="17" spans="1:31" ht="12.75" x14ac:dyDescent="0.35">
      <c r="A17" s="513" t="str">
        <f t="shared" si="0"/>
        <v xml:space="preserve">Dekalb DKC65-95** </v>
      </c>
      <c r="B17" s="528" t="str">
        <f t="shared" si="1"/>
        <v>RR</v>
      </c>
      <c r="C17" s="528" t="str">
        <f t="shared" si="2"/>
        <v>VT2P</v>
      </c>
      <c r="D17" s="511" t="s">
        <v>211</v>
      </c>
      <c r="E17" s="125">
        <v>156.86000000000001</v>
      </c>
      <c r="F17" s="572" t="s">
        <v>103</v>
      </c>
      <c r="G17" s="574">
        <v>185.27</v>
      </c>
      <c r="H17" s="572" t="s">
        <v>103</v>
      </c>
      <c r="I17" s="574">
        <v>203.49</v>
      </c>
      <c r="J17" s="572" t="s">
        <v>104</v>
      </c>
      <c r="K17" s="302">
        <v>17.665600000000001</v>
      </c>
      <c r="L17" s="572" t="s">
        <v>103</v>
      </c>
      <c r="M17" s="587">
        <v>17.621700000000001</v>
      </c>
      <c r="N17" s="572" t="s">
        <v>103</v>
      </c>
      <c r="O17" s="587">
        <v>17.594899999999999</v>
      </c>
      <c r="P17" s="572" t="s">
        <v>103</v>
      </c>
      <c r="Q17" s="125">
        <v>86.851900000000001</v>
      </c>
      <c r="R17" s="572" t="s">
        <v>103</v>
      </c>
      <c r="S17" s="574">
        <v>95.066699999999997</v>
      </c>
      <c r="T17" s="572" t="s">
        <v>339</v>
      </c>
      <c r="U17" s="574">
        <v>100.37</v>
      </c>
      <c r="V17" s="572" t="s">
        <v>252</v>
      </c>
      <c r="W17" s="125">
        <v>36.629600000000003</v>
      </c>
      <c r="X17" s="572" t="s">
        <v>580</v>
      </c>
      <c r="Y17" s="574">
        <v>39.777799999999999</v>
      </c>
      <c r="Z17" s="572" t="s">
        <v>339</v>
      </c>
      <c r="AA17" s="574">
        <v>40.722200000000001</v>
      </c>
      <c r="AB17" s="572" t="s">
        <v>341</v>
      </c>
      <c r="AC17" s="62">
        <v>0.46646928589999997</v>
      </c>
      <c r="AD17" s="595">
        <v>8.9902572E-2</v>
      </c>
      <c r="AE17" s="595">
        <v>0.1463096824</v>
      </c>
    </row>
    <row r="18" spans="1:31" ht="12.75" x14ac:dyDescent="0.35">
      <c r="A18" s="47" t="str">
        <f t="shared" si="0"/>
        <v>AgriGold A645-16 VT2RIB***</v>
      </c>
      <c r="B18" s="529" t="str">
        <f t="shared" si="1"/>
        <v>RR</v>
      </c>
      <c r="C18" s="529" t="str">
        <f t="shared" si="2"/>
        <v>VT2P</v>
      </c>
      <c r="D18" s="280" t="s">
        <v>210</v>
      </c>
      <c r="E18" s="281">
        <v>156.66</v>
      </c>
      <c r="F18" s="282" t="s">
        <v>103</v>
      </c>
      <c r="G18" s="283">
        <v>184.33</v>
      </c>
      <c r="H18" s="282" t="s">
        <v>103</v>
      </c>
      <c r="I18" s="283">
        <v>206.33</v>
      </c>
      <c r="J18" s="282" t="s">
        <v>104</v>
      </c>
      <c r="K18" s="298">
        <v>17.4741</v>
      </c>
      <c r="L18" s="282" t="s">
        <v>103</v>
      </c>
      <c r="M18" s="301">
        <v>17.390999999999998</v>
      </c>
      <c r="N18" s="282" t="s">
        <v>103</v>
      </c>
      <c r="O18" s="301">
        <v>17.590299999999999</v>
      </c>
      <c r="P18" s="282" t="s">
        <v>103</v>
      </c>
      <c r="Q18" s="281">
        <v>86.314800000000005</v>
      </c>
      <c r="R18" s="282" t="s">
        <v>103</v>
      </c>
      <c r="S18" s="283">
        <v>96.166700000000006</v>
      </c>
      <c r="T18" s="282" t="s">
        <v>104</v>
      </c>
      <c r="U18" s="283">
        <v>102.14</v>
      </c>
      <c r="V18" s="282" t="s">
        <v>339</v>
      </c>
      <c r="W18" s="281">
        <v>36.8889</v>
      </c>
      <c r="X18" s="282" t="s">
        <v>580</v>
      </c>
      <c r="Y18" s="283">
        <v>40.788899999999998</v>
      </c>
      <c r="Z18" s="282" t="s">
        <v>104</v>
      </c>
      <c r="AA18" s="283">
        <v>42.564799999999998</v>
      </c>
      <c r="AB18" s="282" t="s">
        <v>104</v>
      </c>
      <c r="AC18" s="285">
        <v>0.41402791290000002</v>
      </c>
      <c r="AD18" s="286">
        <v>0.19194452170000001</v>
      </c>
      <c r="AE18" s="286">
        <v>5.0773103200000003E-2</v>
      </c>
    </row>
    <row r="19" spans="1:31" ht="12.75" x14ac:dyDescent="0.35">
      <c r="A19" s="47" t="str">
        <f t="shared" si="0"/>
        <v xml:space="preserve">Innvictis A1689 </v>
      </c>
      <c r="B19" s="529" t="str">
        <f t="shared" si="1"/>
        <v>RR</v>
      </c>
      <c r="C19" s="529" t="str">
        <f t="shared" si="2"/>
        <v>TRE</v>
      </c>
      <c r="D19" s="280" t="s">
        <v>548</v>
      </c>
      <c r="E19" s="281">
        <v>156.57</v>
      </c>
      <c r="F19" s="282" t="s">
        <v>103</v>
      </c>
      <c r="G19" s="283"/>
      <c r="H19" s="282"/>
      <c r="I19" s="283"/>
      <c r="J19" s="282"/>
      <c r="K19" s="298">
        <v>17.218499999999999</v>
      </c>
      <c r="L19" s="282" t="s">
        <v>103</v>
      </c>
      <c r="M19" s="301"/>
      <c r="N19" s="282"/>
      <c r="O19" s="301"/>
      <c r="P19" s="282"/>
      <c r="Q19" s="281">
        <v>87.407399999999996</v>
      </c>
      <c r="R19" s="282" t="s">
        <v>103</v>
      </c>
      <c r="S19" s="283"/>
      <c r="T19" s="282"/>
      <c r="U19" s="283"/>
      <c r="V19" s="282"/>
      <c r="W19" s="281">
        <v>38.481499999999997</v>
      </c>
      <c r="X19" s="282" t="s">
        <v>334</v>
      </c>
      <c r="Y19" s="283"/>
      <c r="Z19" s="282"/>
      <c r="AA19" s="283"/>
      <c r="AB19" s="282"/>
      <c r="AC19" s="285">
        <v>0.50334638720000002</v>
      </c>
      <c r="AD19" s="286"/>
      <c r="AE19" s="286"/>
    </row>
    <row r="20" spans="1:31" ht="12.75" x14ac:dyDescent="0.35">
      <c r="A20" s="47" t="str">
        <f t="shared" si="0"/>
        <v>Augusta A7168 VT2Pro</v>
      </c>
      <c r="B20" s="529" t="str">
        <f t="shared" si="1"/>
        <v>RR</v>
      </c>
      <c r="C20" s="529" t="str">
        <f t="shared" si="2"/>
        <v>VT2P</v>
      </c>
      <c r="D20" s="280" t="s">
        <v>541</v>
      </c>
      <c r="E20" s="281">
        <v>156.06</v>
      </c>
      <c r="F20" s="282" t="s">
        <v>103</v>
      </c>
      <c r="G20" s="283"/>
      <c r="H20" s="282"/>
      <c r="I20" s="283"/>
      <c r="J20" s="282"/>
      <c r="K20" s="298">
        <v>17.6952</v>
      </c>
      <c r="L20" s="282" t="s">
        <v>103</v>
      </c>
      <c r="M20" s="301"/>
      <c r="N20" s="282"/>
      <c r="O20" s="301"/>
      <c r="P20" s="282"/>
      <c r="Q20" s="281">
        <v>90.018500000000003</v>
      </c>
      <c r="R20" s="282" t="s">
        <v>103</v>
      </c>
      <c r="S20" s="283"/>
      <c r="T20" s="282"/>
      <c r="U20" s="283"/>
      <c r="V20" s="282"/>
      <c r="W20" s="281">
        <v>38.8611</v>
      </c>
      <c r="X20" s="282" t="s">
        <v>329</v>
      </c>
      <c r="Y20" s="283"/>
      <c r="Z20" s="282"/>
      <c r="AA20" s="283"/>
      <c r="AB20" s="282"/>
      <c r="AC20" s="285">
        <v>0.72678746890000001</v>
      </c>
      <c r="AD20" s="286"/>
      <c r="AE20" s="286"/>
    </row>
    <row r="21" spans="1:31" ht="12.75" x14ac:dyDescent="0.35">
      <c r="A21" s="280" t="str">
        <f t="shared" si="0"/>
        <v>Innvictis A1457 VT2P</v>
      </c>
      <c r="B21" s="530" t="str">
        <f t="shared" si="1"/>
        <v>RR</v>
      </c>
      <c r="C21" s="530" t="str">
        <f t="shared" si="2"/>
        <v>VT2P</v>
      </c>
      <c r="D21" s="48" t="s">
        <v>545</v>
      </c>
      <c r="E21" s="125">
        <v>155.52000000000001</v>
      </c>
      <c r="F21" s="126" t="s">
        <v>103</v>
      </c>
      <c r="G21" s="128"/>
      <c r="H21" s="126"/>
      <c r="I21" s="128"/>
      <c r="J21" s="126"/>
      <c r="K21" s="302">
        <v>16.973299999999998</v>
      </c>
      <c r="L21" s="126" t="s">
        <v>103</v>
      </c>
      <c r="M21" s="307"/>
      <c r="N21" s="126"/>
      <c r="O21" s="307"/>
      <c r="P21" s="126"/>
      <c r="Q21" s="125">
        <v>84.685199999999995</v>
      </c>
      <c r="R21" s="126" t="s">
        <v>103</v>
      </c>
      <c r="S21" s="128"/>
      <c r="T21" s="126"/>
      <c r="U21" s="128"/>
      <c r="V21" s="126"/>
      <c r="W21" s="125">
        <v>35.629600000000003</v>
      </c>
      <c r="X21" s="126" t="s">
        <v>579</v>
      </c>
      <c r="Y21" s="128"/>
      <c r="Z21" s="126"/>
      <c r="AA21" s="128"/>
      <c r="AB21" s="126"/>
      <c r="AC21" s="62">
        <v>0.72186117930000004</v>
      </c>
      <c r="AD21" s="46"/>
      <c r="AE21" s="46"/>
    </row>
    <row r="22" spans="1:31" ht="12.75" x14ac:dyDescent="0.35">
      <c r="A22" s="280" t="str">
        <f t="shared" si="0"/>
        <v>Revere ZS1525 3220A</v>
      </c>
      <c r="B22" s="530" t="str">
        <f t="shared" si="1"/>
        <v>RR, LL </v>
      </c>
      <c r="C22" s="530" t="str">
        <f t="shared" si="2"/>
        <v>3220A</v>
      </c>
      <c r="D22" s="48" t="s">
        <v>556</v>
      </c>
      <c r="E22" s="125">
        <v>154.72999999999999</v>
      </c>
      <c r="F22" s="126" t="s">
        <v>103</v>
      </c>
      <c r="G22" s="128"/>
      <c r="H22" s="126"/>
      <c r="I22" s="128"/>
      <c r="J22" s="126"/>
      <c r="K22" s="302">
        <v>17.75</v>
      </c>
      <c r="L22" s="126" t="s">
        <v>103</v>
      </c>
      <c r="M22" s="307"/>
      <c r="N22" s="126"/>
      <c r="O22" s="307"/>
      <c r="P22" s="126"/>
      <c r="Q22" s="125">
        <v>86</v>
      </c>
      <c r="R22" s="126" t="s">
        <v>103</v>
      </c>
      <c r="S22" s="128"/>
      <c r="T22" s="126"/>
      <c r="U22" s="128"/>
      <c r="V22" s="126"/>
      <c r="W22" s="125">
        <v>36.240699999999997</v>
      </c>
      <c r="X22" s="126" t="s">
        <v>583</v>
      </c>
      <c r="Y22" s="128"/>
      <c r="Z22" s="126"/>
      <c r="AA22" s="128"/>
      <c r="AB22" s="126"/>
      <c r="AC22" s="62">
        <v>0.68098683179999997</v>
      </c>
      <c r="AD22" s="46"/>
      <c r="AE22" s="46"/>
    </row>
    <row r="23" spans="1:31" ht="12.75" x14ac:dyDescent="0.35">
      <c r="A23" s="47" t="str">
        <f t="shared" si="0"/>
        <v xml:space="preserve">Dyna-Gro D54VC34** </v>
      </c>
      <c r="B23" s="529" t="str">
        <f t="shared" si="1"/>
        <v>RR</v>
      </c>
      <c r="C23" s="529" t="str">
        <f t="shared" si="2"/>
        <v>VT2P</v>
      </c>
      <c r="D23" s="280" t="s">
        <v>216</v>
      </c>
      <c r="E23" s="125">
        <v>154.27000000000001</v>
      </c>
      <c r="F23" s="126" t="s">
        <v>103</v>
      </c>
      <c r="G23" s="128">
        <v>182.88</v>
      </c>
      <c r="H23" s="126" t="s">
        <v>103</v>
      </c>
      <c r="I23" s="128">
        <v>203.94</v>
      </c>
      <c r="J23" s="126" t="s">
        <v>104</v>
      </c>
      <c r="K23" s="302">
        <v>17.2563</v>
      </c>
      <c r="L23" s="126" t="s">
        <v>103</v>
      </c>
      <c r="M23" s="307">
        <v>17.302499999999998</v>
      </c>
      <c r="N23" s="126" t="s">
        <v>103</v>
      </c>
      <c r="O23" s="307">
        <v>17.256699999999999</v>
      </c>
      <c r="P23" s="126" t="s">
        <v>328</v>
      </c>
      <c r="Q23" s="125">
        <v>89.537000000000006</v>
      </c>
      <c r="R23" s="126" t="s">
        <v>103</v>
      </c>
      <c r="S23" s="128">
        <v>97.4</v>
      </c>
      <c r="T23" s="126" t="s">
        <v>104</v>
      </c>
      <c r="U23" s="128">
        <v>103.62</v>
      </c>
      <c r="V23" s="126" t="s">
        <v>104</v>
      </c>
      <c r="W23" s="125">
        <v>39.907400000000003</v>
      </c>
      <c r="X23" s="126" t="s">
        <v>103</v>
      </c>
      <c r="Y23" s="128">
        <v>41.088900000000002</v>
      </c>
      <c r="Z23" s="126" t="s">
        <v>104</v>
      </c>
      <c r="AA23" s="128">
        <v>41.898099999999999</v>
      </c>
      <c r="AB23" s="126" t="s">
        <v>339</v>
      </c>
      <c r="AC23" s="62">
        <v>2.0850659673999998</v>
      </c>
      <c r="AD23" s="46">
        <v>0.18803324930000001</v>
      </c>
      <c r="AE23" s="46">
        <v>7.9833368700000004E-2</v>
      </c>
    </row>
    <row r="24" spans="1:31" ht="12.75" x14ac:dyDescent="0.35">
      <c r="A24" s="280" t="str">
        <f t="shared" si="0"/>
        <v>AgriGold A646-30 VT2Pro</v>
      </c>
      <c r="B24" s="530" t="str">
        <f t="shared" si="1"/>
        <v>RR</v>
      </c>
      <c r="C24" s="530" t="str">
        <f t="shared" si="2"/>
        <v>VT2P</v>
      </c>
      <c r="D24" s="280" t="s">
        <v>538</v>
      </c>
      <c r="E24" s="281">
        <v>152.5</v>
      </c>
      <c r="F24" s="282" t="s">
        <v>103</v>
      </c>
      <c r="G24" s="283"/>
      <c r="H24" s="282"/>
      <c r="I24" s="283"/>
      <c r="J24" s="282"/>
      <c r="K24" s="298">
        <v>17.5274</v>
      </c>
      <c r="L24" s="282" t="s">
        <v>103</v>
      </c>
      <c r="M24" s="301"/>
      <c r="N24" s="282"/>
      <c r="O24" s="301"/>
      <c r="P24" s="282"/>
      <c r="Q24" s="281">
        <v>88.722200000000001</v>
      </c>
      <c r="R24" s="282" t="s">
        <v>103</v>
      </c>
      <c r="S24" s="283"/>
      <c r="T24" s="282"/>
      <c r="U24" s="283"/>
      <c r="V24" s="282"/>
      <c r="W24" s="281">
        <v>38.722200000000001</v>
      </c>
      <c r="X24" s="282" t="s">
        <v>329</v>
      </c>
      <c r="Y24" s="283"/>
      <c r="Z24" s="282"/>
      <c r="AA24" s="283"/>
      <c r="AB24" s="282"/>
      <c r="AC24" s="285">
        <v>1.0813362349</v>
      </c>
      <c r="AD24" s="286"/>
      <c r="AE24" s="286"/>
    </row>
    <row r="25" spans="1:31" ht="12.75" x14ac:dyDescent="0.35">
      <c r="A25" s="280" t="str">
        <f t="shared" si="0"/>
        <v>Progeny 2215 VTRE</v>
      </c>
      <c r="B25" s="530" t="str">
        <f t="shared" si="1"/>
        <v>RR</v>
      </c>
      <c r="C25" s="530" t="str">
        <f t="shared" si="2"/>
        <v>TRE</v>
      </c>
      <c r="D25" s="48" t="s">
        <v>553</v>
      </c>
      <c r="E25" s="125">
        <v>150.02000000000001</v>
      </c>
      <c r="F25" s="126" t="s">
        <v>103</v>
      </c>
      <c r="G25" s="128"/>
      <c r="H25" s="126"/>
      <c r="I25" s="128"/>
      <c r="J25" s="126"/>
      <c r="K25" s="302">
        <v>17.6478</v>
      </c>
      <c r="L25" s="126" t="s">
        <v>103</v>
      </c>
      <c r="M25" s="307"/>
      <c r="N25" s="126"/>
      <c r="O25" s="307"/>
      <c r="P25" s="126"/>
      <c r="Q25" s="125">
        <v>87.814800000000005</v>
      </c>
      <c r="R25" s="126" t="s">
        <v>103</v>
      </c>
      <c r="S25" s="128"/>
      <c r="T25" s="126"/>
      <c r="U25" s="128"/>
      <c r="V25" s="126"/>
      <c r="W25" s="125">
        <v>38.222200000000001</v>
      </c>
      <c r="X25" s="126" t="s">
        <v>334</v>
      </c>
      <c r="Y25" s="128"/>
      <c r="Z25" s="126"/>
      <c r="AA25" s="128"/>
      <c r="AB25" s="126"/>
      <c r="AC25" s="62">
        <v>0.44161246900000001</v>
      </c>
      <c r="AD25" s="46"/>
      <c r="AE25" s="46"/>
    </row>
    <row r="26" spans="1:31" ht="12.75" x14ac:dyDescent="0.35">
      <c r="A26" s="280" t="str">
        <f t="shared" si="0"/>
        <v>Progeny 2216 VT2P</v>
      </c>
      <c r="B26" s="530" t="str">
        <f t="shared" si="1"/>
        <v>RR</v>
      </c>
      <c r="C26" s="530" t="str">
        <f t="shared" si="2"/>
        <v>VT2P</v>
      </c>
      <c r="D26" s="48" t="s">
        <v>554</v>
      </c>
      <c r="E26" s="125">
        <v>148.16</v>
      </c>
      <c r="F26" s="126" t="s">
        <v>103</v>
      </c>
      <c r="G26" s="128"/>
      <c r="H26" s="126"/>
      <c r="I26" s="128"/>
      <c r="J26" s="126"/>
      <c r="K26" s="302">
        <v>17.242999999999999</v>
      </c>
      <c r="L26" s="126" t="s">
        <v>103</v>
      </c>
      <c r="M26" s="307"/>
      <c r="N26" s="126"/>
      <c r="O26" s="307"/>
      <c r="P26" s="126"/>
      <c r="Q26" s="125">
        <v>84.351900000000001</v>
      </c>
      <c r="R26" s="126" t="s">
        <v>103</v>
      </c>
      <c r="S26" s="128"/>
      <c r="T26" s="126"/>
      <c r="U26" s="128"/>
      <c r="V26" s="126"/>
      <c r="W26" s="125">
        <v>35.351900000000001</v>
      </c>
      <c r="X26" s="126" t="s">
        <v>581</v>
      </c>
      <c r="Y26" s="128"/>
      <c r="Z26" s="126"/>
      <c r="AA26" s="128"/>
      <c r="AB26" s="126"/>
      <c r="AC26" s="62">
        <v>0.42896356089999998</v>
      </c>
      <c r="AD26" s="46"/>
      <c r="AE26" s="46"/>
    </row>
    <row r="27" spans="1:31" ht="12.75" x14ac:dyDescent="0.35">
      <c r="A27" s="47" t="str">
        <f t="shared" si="0"/>
        <v xml:space="preserve">Spectrum 6416 </v>
      </c>
      <c r="B27" s="529" t="str">
        <f t="shared" si="1"/>
        <v>None</v>
      </c>
      <c r="C27" s="529" t="str">
        <f t="shared" si="2"/>
        <v>None</v>
      </c>
      <c r="D27" s="48" t="s">
        <v>557</v>
      </c>
      <c r="E27" s="281">
        <v>146.85</v>
      </c>
      <c r="F27" s="282" t="s">
        <v>103</v>
      </c>
      <c r="G27" s="283"/>
      <c r="H27" s="282"/>
      <c r="I27" s="283"/>
      <c r="J27" s="282"/>
      <c r="K27" s="298">
        <v>18.297000000000001</v>
      </c>
      <c r="L27" s="282" t="s">
        <v>103</v>
      </c>
      <c r="M27" s="301"/>
      <c r="N27" s="282"/>
      <c r="O27" s="301"/>
      <c r="P27" s="282"/>
      <c r="Q27" s="281">
        <v>85.722200000000001</v>
      </c>
      <c r="R27" s="282" t="s">
        <v>103</v>
      </c>
      <c r="S27" s="283"/>
      <c r="T27" s="282"/>
      <c r="U27" s="283"/>
      <c r="V27" s="282"/>
      <c r="W27" s="281">
        <v>36.870399999999997</v>
      </c>
      <c r="X27" s="282" t="s">
        <v>580</v>
      </c>
      <c r="Y27" s="283"/>
      <c r="Z27" s="282"/>
      <c r="AA27" s="283"/>
      <c r="AB27" s="282"/>
      <c r="AC27" s="285">
        <v>1.2851006471999999</v>
      </c>
      <c r="AD27" s="286"/>
      <c r="AE27" s="286"/>
    </row>
    <row r="28" spans="1:31" ht="12.75" x14ac:dyDescent="0.35">
      <c r="A28" s="280" t="str">
        <f t="shared" si="0"/>
        <v>Progeny 2015 VT2P</v>
      </c>
      <c r="B28" s="530" t="str">
        <f t="shared" si="1"/>
        <v>RR</v>
      </c>
      <c r="C28" s="530" t="str">
        <f t="shared" si="2"/>
        <v>VT2P</v>
      </c>
      <c r="D28" s="48" t="s">
        <v>224</v>
      </c>
      <c r="E28" s="125">
        <v>143.01</v>
      </c>
      <c r="F28" s="126" t="s">
        <v>103</v>
      </c>
      <c r="G28" s="128">
        <v>173.98</v>
      </c>
      <c r="H28" s="126" t="s">
        <v>103</v>
      </c>
      <c r="I28" s="128">
        <v>191.43</v>
      </c>
      <c r="J28" s="126" t="s">
        <v>341</v>
      </c>
      <c r="K28" s="302">
        <v>17.627400000000002</v>
      </c>
      <c r="L28" s="126" t="s">
        <v>103</v>
      </c>
      <c r="M28" s="307">
        <v>17.178799999999999</v>
      </c>
      <c r="N28" s="126" t="s">
        <v>103</v>
      </c>
      <c r="O28" s="307">
        <v>17.072900000000001</v>
      </c>
      <c r="P28" s="126" t="s">
        <v>339</v>
      </c>
      <c r="Q28" s="125">
        <v>87.537000000000006</v>
      </c>
      <c r="R28" s="126" t="s">
        <v>103</v>
      </c>
      <c r="S28" s="128">
        <v>94.866699999999994</v>
      </c>
      <c r="T28" s="126" t="s">
        <v>339</v>
      </c>
      <c r="U28" s="128">
        <v>100.04</v>
      </c>
      <c r="V28" s="126" t="s">
        <v>252</v>
      </c>
      <c r="W28" s="125">
        <v>37.277799999999999</v>
      </c>
      <c r="X28" s="126" t="s">
        <v>580</v>
      </c>
      <c r="Y28" s="128">
        <v>40.2333</v>
      </c>
      <c r="Z28" s="126" t="s">
        <v>339</v>
      </c>
      <c r="AA28" s="128">
        <v>41.231499999999997</v>
      </c>
      <c r="AB28" s="126" t="s">
        <v>339</v>
      </c>
      <c r="AC28" s="62">
        <v>0.41758850959999999</v>
      </c>
      <c r="AD28" s="46">
        <v>0.21378026450000001</v>
      </c>
      <c r="AE28" s="46">
        <v>6.7807687300000002E-2</v>
      </c>
    </row>
    <row r="29" spans="1:31" ht="12.75" customHeight="1" x14ac:dyDescent="0.4">
      <c r="A29" s="67" t="s">
        <v>16</v>
      </c>
      <c r="B29" s="67"/>
      <c r="C29" s="67"/>
      <c r="D29" s="66"/>
      <c r="E29" s="154">
        <v>156.5</v>
      </c>
      <c r="F29" s="138"/>
      <c r="G29" s="163">
        <v>183.42</v>
      </c>
      <c r="H29" s="138"/>
      <c r="I29" s="163">
        <v>203.77</v>
      </c>
      <c r="J29" s="184"/>
      <c r="K29" s="167">
        <v>17.466000000000001</v>
      </c>
      <c r="L29" s="145"/>
      <c r="M29" s="174">
        <v>17.3369</v>
      </c>
      <c r="N29" s="145"/>
      <c r="O29" s="174">
        <v>17.395399999999999</v>
      </c>
      <c r="P29" s="209"/>
      <c r="Q29" s="154">
        <v>87.2316</v>
      </c>
      <c r="R29" s="138"/>
      <c r="S29" s="163">
        <v>95.284400000000005</v>
      </c>
      <c r="T29" s="138"/>
      <c r="U29" s="163">
        <v>101.06</v>
      </c>
      <c r="V29" s="184"/>
      <c r="W29" s="154">
        <v>37.486800000000002</v>
      </c>
      <c r="X29" s="138"/>
      <c r="Y29" s="163">
        <v>40.3611</v>
      </c>
      <c r="Z29" s="138"/>
      <c r="AA29" s="163">
        <v>41.534300000000002</v>
      </c>
      <c r="AB29" s="184"/>
      <c r="AC29" s="106">
        <v>0.62680000000000002</v>
      </c>
      <c r="AD29" s="105">
        <v>0.16700000000000001</v>
      </c>
      <c r="AE29" s="105">
        <v>0.1123</v>
      </c>
    </row>
    <row r="30" spans="1:31" ht="12.75" customHeight="1" x14ac:dyDescent="0.4">
      <c r="A30" s="49" t="s">
        <v>90</v>
      </c>
      <c r="B30" s="49"/>
      <c r="C30" s="49"/>
      <c r="D30" s="52"/>
      <c r="E30" s="155">
        <v>22.243400000000001</v>
      </c>
      <c r="F30" s="139"/>
      <c r="G30" s="164">
        <v>36.846499999999999</v>
      </c>
      <c r="H30" s="139"/>
      <c r="I30" s="164">
        <v>19.289100000000001</v>
      </c>
      <c r="J30" s="185"/>
      <c r="K30" s="168">
        <v>0.71689999999999998</v>
      </c>
      <c r="L30" s="146"/>
      <c r="M30" s="175">
        <v>0.60370000000000001</v>
      </c>
      <c r="N30" s="146"/>
      <c r="O30" s="175">
        <v>0.63880000000000003</v>
      </c>
      <c r="P30" s="200"/>
      <c r="Q30" s="155">
        <v>7.0266000000000002</v>
      </c>
      <c r="R30" s="139"/>
      <c r="S30" s="164">
        <v>10.167400000000001</v>
      </c>
      <c r="T30" s="139"/>
      <c r="U30" s="164">
        <v>6.6787000000000001</v>
      </c>
      <c r="V30" s="185"/>
      <c r="W30" s="155">
        <v>3.9556</v>
      </c>
      <c r="X30" s="139"/>
      <c r="Y30" s="164">
        <v>5.2455999999999996</v>
      </c>
      <c r="Z30" s="139"/>
      <c r="AA30" s="164">
        <v>3.9256000000000002</v>
      </c>
      <c r="AB30" s="185"/>
      <c r="AC30" s="104">
        <v>0.34489999999999998</v>
      </c>
      <c r="AD30" s="103">
        <v>9.2549999999999993E-2</v>
      </c>
      <c r="AE30" s="103">
        <v>6.0569999999999999E-2</v>
      </c>
    </row>
    <row r="31" spans="1:31" ht="12.75" customHeight="1" x14ac:dyDescent="0.5">
      <c r="A31" s="50" t="s">
        <v>56</v>
      </c>
      <c r="B31" s="535"/>
      <c r="C31" s="535"/>
      <c r="D31" s="28"/>
      <c r="E31" s="156" t="s">
        <v>571</v>
      </c>
      <c r="F31" s="140"/>
      <c r="G31" s="165" t="s">
        <v>571</v>
      </c>
      <c r="H31" s="140"/>
      <c r="I31" s="165">
        <v>7.76</v>
      </c>
      <c r="J31" s="186"/>
      <c r="K31" s="169" t="s">
        <v>571</v>
      </c>
      <c r="L31" s="147"/>
      <c r="M31" s="176" t="s">
        <v>571</v>
      </c>
      <c r="N31" s="147"/>
      <c r="O31" s="176">
        <v>0.35</v>
      </c>
      <c r="P31" s="204"/>
      <c r="Q31" s="156" t="s">
        <v>571</v>
      </c>
      <c r="R31" s="140"/>
      <c r="S31" s="165">
        <v>2.76</v>
      </c>
      <c r="T31" s="140"/>
      <c r="U31" s="165">
        <v>2.36</v>
      </c>
      <c r="V31" s="186"/>
      <c r="W31" s="156">
        <v>2.39</v>
      </c>
      <c r="X31" s="140"/>
      <c r="Y31" s="165">
        <v>1.88</v>
      </c>
      <c r="Z31" s="140"/>
      <c r="AA31" s="165">
        <v>1.76</v>
      </c>
      <c r="AB31" s="186"/>
      <c r="AC31" s="101" t="s">
        <v>577</v>
      </c>
      <c r="AD31" s="102" t="s">
        <v>577</v>
      </c>
      <c r="AE31" s="102" t="s">
        <v>577</v>
      </c>
    </row>
    <row r="32" spans="1:31" ht="12.75" customHeight="1" x14ac:dyDescent="0.4">
      <c r="A32" s="50" t="s">
        <v>91</v>
      </c>
      <c r="B32" s="535"/>
      <c r="C32" s="535"/>
      <c r="D32" s="28"/>
      <c r="E32" s="156">
        <v>17.464291263</v>
      </c>
      <c r="F32" s="140"/>
      <c r="G32" s="165">
        <v>12.256750901</v>
      </c>
      <c r="H32" s="140"/>
      <c r="I32" s="165">
        <v>10.883714066</v>
      </c>
      <c r="J32" s="186"/>
      <c r="K32" s="169">
        <v>8.2967790918999995</v>
      </c>
      <c r="L32" s="147"/>
      <c r="M32" s="176">
        <v>6.1382327604000002</v>
      </c>
      <c r="N32" s="147"/>
      <c r="O32" s="176">
        <v>5.7155627565999998</v>
      </c>
      <c r="P32" s="204"/>
      <c r="Q32" s="156">
        <v>6.7131025561</v>
      </c>
      <c r="R32" s="140"/>
      <c r="S32" s="165">
        <v>5.6900266640000003</v>
      </c>
      <c r="T32" s="140"/>
      <c r="U32" s="165">
        <v>5.0383884833000003</v>
      </c>
      <c r="V32" s="186"/>
      <c r="W32" s="156">
        <v>9.7470639247000008</v>
      </c>
      <c r="X32" s="140"/>
      <c r="Y32" s="165">
        <v>9.1805442773999992</v>
      </c>
      <c r="Z32" s="140"/>
      <c r="AA32" s="165">
        <v>9.1570968880999999</v>
      </c>
      <c r="AB32" s="186"/>
      <c r="AC32" s="101" t="s">
        <v>577</v>
      </c>
      <c r="AD32" s="102" t="s">
        <v>577</v>
      </c>
      <c r="AE32" s="102" t="s">
        <v>577</v>
      </c>
    </row>
    <row r="33" spans="1:31" ht="12.75" customHeight="1" x14ac:dyDescent="0.4">
      <c r="A33" s="50" t="s">
        <v>251</v>
      </c>
      <c r="B33" s="535"/>
      <c r="C33" s="535"/>
      <c r="D33" s="28"/>
      <c r="E33" s="156">
        <v>9</v>
      </c>
      <c r="F33" s="140"/>
      <c r="G33" s="165">
        <v>8</v>
      </c>
      <c r="H33" s="140"/>
      <c r="I33" s="165">
        <v>8</v>
      </c>
      <c r="J33" s="186"/>
      <c r="K33" s="156">
        <v>9</v>
      </c>
      <c r="L33" s="140"/>
      <c r="M33" s="165">
        <v>8</v>
      </c>
      <c r="N33" s="140"/>
      <c r="O33" s="165">
        <v>8</v>
      </c>
      <c r="P33" s="186"/>
      <c r="Q33" s="156">
        <v>6</v>
      </c>
      <c r="R33" s="140"/>
      <c r="S33" s="165">
        <v>5</v>
      </c>
      <c r="T33" s="140"/>
      <c r="U33" s="165">
        <v>5</v>
      </c>
      <c r="V33" s="186"/>
      <c r="W33" s="156">
        <v>6</v>
      </c>
      <c r="X33" s="140"/>
      <c r="Y33" s="165">
        <v>5</v>
      </c>
      <c r="Z33" s="140"/>
      <c r="AA33" s="165">
        <v>5</v>
      </c>
      <c r="AB33" s="186"/>
      <c r="AC33" s="217">
        <v>8</v>
      </c>
      <c r="AD33" s="100">
        <v>7</v>
      </c>
      <c r="AE33" s="100">
        <v>7</v>
      </c>
    </row>
    <row r="34" spans="1:31" ht="13.5" thickBot="1" x14ac:dyDescent="0.45">
      <c r="A34" s="51" t="s">
        <v>250</v>
      </c>
      <c r="B34" s="536"/>
      <c r="C34" s="537"/>
      <c r="D34" s="216"/>
      <c r="E34" s="157">
        <f>E33*3*1</f>
        <v>27</v>
      </c>
      <c r="F34" s="141"/>
      <c r="G34" s="166">
        <f>G33*3*2</f>
        <v>48</v>
      </c>
      <c r="H34" s="141"/>
      <c r="I34" s="166">
        <f>I33*3*3</f>
        <v>72</v>
      </c>
      <c r="J34" s="191"/>
      <c r="K34" s="157">
        <f>K33*3*1</f>
        <v>27</v>
      </c>
      <c r="L34" s="141"/>
      <c r="M34" s="166">
        <f>M33*3*2</f>
        <v>48</v>
      </c>
      <c r="N34" s="141"/>
      <c r="O34" s="166">
        <f>O33*3*3</f>
        <v>72</v>
      </c>
      <c r="P34" s="191"/>
      <c r="Q34" s="157">
        <f>Q33*3*1</f>
        <v>18</v>
      </c>
      <c r="R34" s="141"/>
      <c r="S34" s="166">
        <f>S33*3*2</f>
        <v>30</v>
      </c>
      <c r="T34" s="141"/>
      <c r="U34" s="166">
        <f>U33*3*3</f>
        <v>45</v>
      </c>
      <c r="V34" s="191"/>
      <c r="W34" s="157">
        <f>W33*3*1</f>
        <v>18</v>
      </c>
      <c r="X34" s="141"/>
      <c r="Y34" s="166">
        <f>Y33*3*2</f>
        <v>30</v>
      </c>
      <c r="Z34" s="141"/>
      <c r="AA34" s="166">
        <f>AA33*3*3</f>
        <v>45</v>
      </c>
      <c r="AB34" s="191"/>
      <c r="AC34" s="98">
        <f>AC33*3*1</f>
        <v>24</v>
      </c>
      <c r="AD34" s="99">
        <f>AD33*3*2</f>
        <v>42</v>
      </c>
      <c r="AE34" s="99">
        <f>AE33*3*3</f>
        <v>63</v>
      </c>
    </row>
    <row r="35" spans="1:31" s="1" customFormat="1" x14ac:dyDescent="0.4">
      <c r="A35" s="6"/>
      <c r="B35" s="7"/>
      <c r="C35" s="7"/>
      <c r="D35" s="6"/>
      <c r="E35" s="158"/>
      <c r="F35" s="134"/>
      <c r="G35" s="158"/>
      <c r="H35" s="134"/>
      <c r="I35" s="158"/>
      <c r="J35" s="134"/>
      <c r="K35" s="148"/>
      <c r="L35" s="10"/>
      <c r="M35" s="10"/>
      <c r="N35" s="10"/>
    </row>
    <row r="36" spans="1:31" s="1" customFormat="1" x14ac:dyDescent="0.4">
      <c r="A36" s="9"/>
      <c r="B36" s="7"/>
      <c r="C36" s="7"/>
      <c r="D36" s="6"/>
      <c r="E36" s="61"/>
      <c r="F36" s="64"/>
      <c r="G36" s="61"/>
      <c r="H36" s="64"/>
      <c r="I36" s="61"/>
      <c r="J36" s="64"/>
      <c r="K36" s="171"/>
      <c r="L36" s="65"/>
      <c r="M36" s="171"/>
      <c r="N36" s="65"/>
      <c r="O36" s="171"/>
      <c r="P36" s="65"/>
      <c r="Q36" s="178"/>
      <c r="R36" s="148"/>
      <c r="S36" s="178"/>
      <c r="T36" s="148"/>
      <c r="U36" s="178"/>
      <c r="V36" s="148"/>
      <c r="W36" s="171"/>
      <c r="X36" s="65"/>
      <c r="Y36" s="171"/>
      <c r="Z36" s="65"/>
      <c r="AA36" s="171"/>
      <c r="AB36" s="65"/>
      <c r="AC36" s="3"/>
      <c r="AD36" s="3"/>
      <c r="AE36" s="3"/>
    </row>
    <row r="37" spans="1:31" s="1" customFormat="1" x14ac:dyDescent="0.4">
      <c r="A37" s="9"/>
      <c r="B37" s="7"/>
      <c r="C37" s="7"/>
      <c r="D37" s="6"/>
      <c r="E37" s="61"/>
      <c r="F37" s="64"/>
      <c r="G37" s="61"/>
      <c r="H37" s="64"/>
      <c r="I37" s="61"/>
      <c r="J37" s="64"/>
      <c r="K37" s="171"/>
      <c r="L37" s="65"/>
      <c r="M37" s="171"/>
      <c r="N37" s="65"/>
      <c r="O37" s="171"/>
      <c r="P37" s="65"/>
      <c r="Q37" s="179"/>
      <c r="R37" s="7"/>
      <c r="S37" s="179"/>
      <c r="T37" s="7"/>
      <c r="U37" s="179"/>
      <c r="V37" s="7"/>
      <c r="W37" s="171"/>
      <c r="X37" s="65"/>
      <c r="Y37" s="171"/>
      <c r="Z37" s="65"/>
      <c r="AA37" s="171"/>
      <c r="AB37" s="65"/>
      <c r="AC37" s="3"/>
      <c r="AD37" s="3"/>
      <c r="AE37" s="3"/>
    </row>
    <row r="38" spans="1:31" s="1" customFormat="1" x14ac:dyDescent="0.4">
      <c r="A38" s="9"/>
      <c r="B38" s="7"/>
      <c r="C38" s="7"/>
      <c r="D38" s="6"/>
      <c r="E38" s="61"/>
      <c r="F38" s="64"/>
      <c r="G38" s="61"/>
      <c r="H38" s="64"/>
      <c r="I38" s="61"/>
      <c r="J38" s="64"/>
      <c r="K38" s="171"/>
      <c r="L38" s="65"/>
      <c r="M38" s="171"/>
      <c r="N38" s="65"/>
      <c r="O38" s="171"/>
      <c r="P38" s="65"/>
      <c r="Q38" s="171"/>
      <c r="R38" s="65"/>
      <c r="S38" s="171"/>
      <c r="T38" s="65"/>
      <c r="U38" s="171"/>
      <c r="V38" s="65"/>
      <c r="W38" s="171"/>
      <c r="X38" s="65"/>
      <c r="Y38" s="171"/>
      <c r="Z38" s="65"/>
      <c r="AA38" s="171"/>
      <c r="AB38" s="65"/>
      <c r="AC38" s="3"/>
      <c r="AD38" s="3"/>
      <c r="AE38" s="3"/>
    </row>
    <row r="39" spans="1:31" s="1" customFormat="1" x14ac:dyDescent="0.4">
      <c r="A39" s="9"/>
      <c r="B39" s="7"/>
      <c r="C39" s="7"/>
      <c r="D39" s="6"/>
      <c r="E39" s="61"/>
      <c r="F39" s="64"/>
      <c r="G39" s="61"/>
      <c r="H39" s="64"/>
      <c r="I39" s="61"/>
      <c r="J39" s="64"/>
      <c r="K39" s="171"/>
      <c r="L39" s="65"/>
      <c r="M39" s="171"/>
      <c r="N39" s="65"/>
      <c r="O39" s="171"/>
      <c r="P39" s="65"/>
      <c r="Q39" s="171"/>
      <c r="R39" s="65"/>
      <c r="S39" s="171"/>
      <c r="T39" s="65"/>
      <c r="U39" s="171"/>
      <c r="V39" s="65"/>
      <c r="W39" s="171"/>
      <c r="X39" s="65"/>
      <c r="Y39" s="171"/>
      <c r="Z39" s="65"/>
      <c r="AA39" s="171"/>
      <c r="AB39" s="65"/>
      <c r="AC39" s="3"/>
      <c r="AD39" s="3"/>
      <c r="AE39" s="3"/>
    </row>
    <row r="40" spans="1:31" s="1" customFormat="1" x14ac:dyDescent="0.4">
      <c r="A40" s="9"/>
      <c r="B40" s="7"/>
      <c r="C40" s="7"/>
      <c r="D40" s="6"/>
      <c r="E40" s="61"/>
      <c r="F40" s="64"/>
      <c r="G40" s="61"/>
      <c r="H40" s="64"/>
      <c r="I40" s="61"/>
      <c r="J40" s="64"/>
      <c r="K40" s="171"/>
      <c r="L40" s="65"/>
      <c r="M40" s="171"/>
      <c r="N40" s="65"/>
      <c r="O40" s="171"/>
      <c r="P40" s="65"/>
      <c r="Q40" s="171"/>
      <c r="R40" s="65"/>
      <c r="S40" s="171"/>
      <c r="T40" s="65"/>
      <c r="U40" s="171"/>
      <c r="V40" s="65"/>
      <c r="W40" s="171"/>
      <c r="X40" s="65"/>
      <c r="Y40" s="171"/>
      <c r="Z40" s="65"/>
      <c r="AA40" s="171"/>
      <c r="AB40" s="65"/>
      <c r="AC40" s="3"/>
      <c r="AD40" s="3"/>
      <c r="AE40" s="3"/>
    </row>
    <row r="41" spans="1:31" s="1" customFormat="1" x14ac:dyDescent="0.4">
      <c r="A41" s="9"/>
      <c r="B41" s="7"/>
      <c r="C41" s="7"/>
      <c r="D41" s="6"/>
      <c r="E41" s="61"/>
      <c r="F41" s="64"/>
      <c r="G41" s="61"/>
      <c r="H41" s="64"/>
      <c r="I41" s="61"/>
      <c r="J41" s="64"/>
      <c r="K41" s="171"/>
      <c r="L41" s="65"/>
      <c r="M41" s="171"/>
      <c r="N41" s="65"/>
      <c r="O41" s="171"/>
      <c r="P41" s="65"/>
      <c r="Q41" s="171"/>
      <c r="R41" s="65"/>
      <c r="S41" s="171"/>
      <c r="T41" s="65"/>
      <c r="U41" s="171"/>
      <c r="V41" s="65"/>
      <c r="W41" s="171"/>
      <c r="X41" s="65"/>
      <c r="Y41" s="171"/>
      <c r="Z41" s="65"/>
      <c r="AA41" s="171"/>
      <c r="AB41" s="65"/>
      <c r="AC41" s="3"/>
      <c r="AD41" s="3"/>
      <c r="AE41" s="3"/>
    </row>
    <row r="42" spans="1:31" s="1" customFormat="1" x14ac:dyDescent="0.4">
      <c r="A42" s="9"/>
      <c r="B42" s="7"/>
      <c r="C42" s="7"/>
      <c r="D42" s="6"/>
      <c r="E42" s="61"/>
      <c r="F42" s="64"/>
      <c r="G42" s="61"/>
      <c r="H42" s="64"/>
      <c r="I42" s="61"/>
      <c r="J42" s="64"/>
      <c r="K42" s="171"/>
      <c r="L42" s="65"/>
      <c r="M42" s="171"/>
      <c r="N42" s="65"/>
      <c r="O42" s="171"/>
      <c r="P42" s="65"/>
      <c r="Q42" s="171"/>
      <c r="R42" s="65"/>
      <c r="S42" s="171"/>
      <c r="T42" s="65"/>
      <c r="U42" s="171"/>
      <c r="V42" s="65"/>
      <c r="W42" s="171"/>
      <c r="X42" s="65"/>
      <c r="Y42" s="171"/>
      <c r="Z42" s="65"/>
      <c r="AA42" s="171"/>
      <c r="AB42" s="65"/>
      <c r="AC42" s="3"/>
      <c r="AD42" s="3"/>
      <c r="AE42" s="3"/>
    </row>
    <row r="43" spans="1:31" s="1" customFormat="1" x14ac:dyDescent="0.4">
      <c r="A43" s="8"/>
      <c r="B43" s="7"/>
      <c r="C43" s="7"/>
      <c r="D43" s="6"/>
      <c r="E43" s="159"/>
      <c r="F43" s="135"/>
      <c r="G43" s="159"/>
      <c r="H43" s="135"/>
      <c r="I43" s="159"/>
      <c r="J43" s="135"/>
      <c r="K43" s="172"/>
      <c r="L43" s="143"/>
      <c r="M43" s="172"/>
      <c r="N43" s="143"/>
      <c r="O43" s="172"/>
      <c r="P43" s="143"/>
      <c r="Q43" s="172"/>
      <c r="R43" s="143"/>
      <c r="S43" s="172"/>
      <c r="T43" s="143"/>
      <c r="U43" s="172"/>
      <c r="V43" s="143"/>
      <c r="W43" s="172"/>
      <c r="X43" s="143"/>
      <c r="Y43" s="172"/>
      <c r="Z43" s="143"/>
      <c r="AA43" s="172"/>
      <c r="AB43" s="143"/>
      <c r="AC43" s="3"/>
      <c r="AD43" s="3"/>
      <c r="AE43" s="3"/>
    </row>
    <row r="44" spans="1:31" x14ac:dyDescent="0.4">
      <c r="A44" s="9"/>
      <c r="B44" s="7"/>
      <c r="C44" s="7"/>
      <c r="D44" s="6"/>
      <c r="E44" s="61"/>
      <c r="F44" s="64"/>
      <c r="G44" s="61"/>
      <c r="H44" s="64"/>
      <c r="I44" s="61"/>
      <c r="J44" s="64"/>
      <c r="W44" s="171"/>
      <c r="X44" s="65"/>
      <c r="Y44" s="171"/>
      <c r="Z44" s="65"/>
      <c r="AA44" s="171"/>
      <c r="AB44" s="65"/>
      <c r="AC44" s="3"/>
      <c r="AD44" s="3"/>
      <c r="AE44" s="3"/>
    </row>
    <row r="45" spans="1:31" ht="15" x14ac:dyDescent="0.4">
      <c r="A45" s="4"/>
      <c r="B45" s="7"/>
      <c r="C45" s="7"/>
      <c r="D45" s="6"/>
      <c r="E45" s="160"/>
      <c r="F45" s="136"/>
      <c r="G45" s="160"/>
      <c r="H45" s="136"/>
      <c r="I45" s="160"/>
      <c r="J45" s="136"/>
      <c r="K45" s="173"/>
      <c r="L45" s="144"/>
      <c r="M45" s="173"/>
      <c r="N45" s="144"/>
      <c r="O45" s="173"/>
      <c r="P45" s="144"/>
      <c r="Q45" s="173"/>
      <c r="R45" s="144"/>
      <c r="S45" s="173"/>
      <c r="T45" s="144"/>
      <c r="U45" s="173"/>
      <c r="V45" s="144"/>
    </row>
    <row r="46" spans="1:31" x14ac:dyDescent="0.4">
      <c r="B46" s="71"/>
      <c r="C46" s="71"/>
      <c r="D46" s="19"/>
    </row>
  </sheetData>
  <sortState xmlns:xlrd2="http://schemas.microsoft.com/office/spreadsheetml/2017/richdata2" ref="A5:AE28">
    <sortCondition descending="1" ref="E5:E28"/>
  </sortState>
  <mergeCells count="18">
    <mergeCell ref="AA3:AB3"/>
    <mergeCell ref="E3:F3"/>
    <mergeCell ref="G3:H3"/>
    <mergeCell ref="I3:J3"/>
    <mergeCell ref="K3:L3"/>
    <mergeCell ref="M3:N3"/>
    <mergeCell ref="O3:P3"/>
    <mergeCell ref="Q3:R3"/>
    <mergeCell ref="S3:T3"/>
    <mergeCell ref="U3:V3"/>
    <mergeCell ref="W3:X3"/>
    <mergeCell ref="Y3:Z3"/>
    <mergeCell ref="A1:AE1"/>
    <mergeCell ref="E2:J2"/>
    <mergeCell ref="K2:P2"/>
    <mergeCell ref="Q2:V2"/>
    <mergeCell ref="W2:AB2"/>
    <mergeCell ref="AC2:AE2"/>
  </mergeCells>
  <conditionalFormatting sqref="AB5:AB28 F5:F28 H5:H28 J5:J28 L5:L28 N5:N28 P5:P28 R5:R28 T5:T28 V5:V28 X5:X28 Z5:Z28">
    <cfRule type="containsText" priority="3" stopIfTrue="1" operator="containsText" text="AA">
      <formula>NOT(ISERROR(SEARCH("AA",F5)))</formula>
    </cfRule>
    <cfRule type="containsText" dxfId="1110" priority="4" stopIfTrue="1" operator="containsText" text="A">
      <formula>NOT(ISERROR(SEARCH("A",F5)))</formula>
    </cfRule>
  </conditionalFormatting>
  <conditionalFormatting sqref="AC5:AE28">
    <cfRule type="aboveAverage" dxfId="1109" priority="27" stopIfTrue="1"/>
  </conditionalFormatting>
  <conditionalFormatting sqref="E5:AE28">
    <cfRule type="expression" dxfId="1108" priority="1317">
      <formula>MOD(ROW(),2)=0</formula>
    </cfRule>
  </conditionalFormatting>
  <conditionalFormatting sqref="D5:D28">
    <cfRule type="expression" dxfId="1107" priority="2">
      <formula>MOD(ROW(),2)=0</formula>
    </cfRule>
  </conditionalFormatting>
  <conditionalFormatting sqref="A5:C28">
    <cfRule type="expression" dxfId="1106" priority="1">
      <formula>MOD(ROW(),2)=0</formula>
    </cfRule>
  </conditionalFormatting>
  <conditionalFormatting sqref="W5:W28">
    <cfRule type="aboveAverage" dxfId="1105" priority="40" stopIfTrue="1"/>
  </conditionalFormatting>
  <conditionalFormatting sqref="Y5:Y28">
    <cfRule type="aboveAverage" dxfId="1104" priority="1306" stopIfTrue="1"/>
  </conditionalFormatting>
  <conditionalFormatting sqref="AA5:AA28">
    <cfRule type="aboveAverage" dxfId="1103" priority="1307" stopIfTrue="1"/>
  </conditionalFormatting>
  <conditionalFormatting sqref="Q5:Q28">
    <cfRule type="aboveAverage" dxfId="1102" priority="1308" stopIfTrue="1"/>
  </conditionalFormatting>
  <conditionalFormatting sqref="S5:S28">
    <cfRule type="aboveAverage" dxfId="1101" priority="1309" stopIfTrue="1"/>
  </conditionalFormatting>
  <conditionalFormatting sqref="U5:U28">
    <cfRule type="aboveAverage" dxfId="1100" priority="1310" stopIfTrue="1"/>
  </conditionalFormatting>
  <conditionalFormatting sqref="K5:K28">
    <cfRule type="aboveAverage" dxfId="1099" priority="1311" stopIfTrue="1"/>
  </conditionalFormatting>
  <conditionalFormatting sqref="M5:M28">
    <cfRule type="aboveAverage" dxfId="1098" priority="1312" stopIfTrue="1"/>
  </conditionalFormatting>
  <conditionalFormatting sqref="O5:O28">
    <cfRule type="aboveAverage" dxfId="1097" priority="1313" stopIfTrue="1"/>
  </conditionalFormatting>
  <conditionalFormatting sqref="E5:E28">
    <cfRule type="aboveAverage" dxfId="1096" priority="1314" stopIfTrue="1"/>
  </conditionalFormatting>
  <conditionalFormatting sqref="G5:G28">
    <cfRule type="aboveAverage" dxfId="1095" priority="1315" stopIfTrue="1"/>
  </conditionalFormatting>
  <conditionalFormatting sqref="I5:I28">
    <cfRule type="aboveAverage" dxfId="1094" priority="1316" stopIfTrue="1"/>
  </conditionalFormatting>
  <pageMargins left="0.5" right="0.5" top="0.5" bottom="0.5" header="0.3" footer="0.3"/>
  <pageSetup paperSize="5" scale="8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1DCC4704475C34092B8DB587E3AD04D" ma:contentTypeVersion="14" ma:contentTypeDescription="Create a new document." ma:contentTypeScope="" ma:versionID="8be810da0da47ea203e4b1b0db3e486a">
  <xsd:schema xmlns:xsd="http://www.w3.org/2001/XMLSchema" xmlns:xs="http://www.w3.org/2001/XMLSchema" xmlns:p="http://schemas.microsoft.com/office/2006/metadata/properties" xmlns:ns3="07b31f68-5196-40e2-ba8b-033c5f3717f5" xmlns:ns4="5f803d70-3c8f-4bcc-b1ae-dcbbe483775e" targetNamespace="http://schemas.microsoft.com/office/2006/metadata/properties" ma:root="true" ma:fieldsID="a6b0320932d8bce4d41966e7dc2cf09a" ns3:_="" ns4:_="">
    <xsd:import namespace="07b31f68-5196-40e2-ba8b-033c5f3717f5"/>
    <xsd:import namespace="5f803d70-3c8f-4bcc-b1ae-dcbbe483775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31f68-5196-40e2-ba8b-033c5f3717f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803d70-3c8f-4bcc-b1ae-dcbbe483775e"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27712F-074F-419E-936B-01DA79B06FFB}">
  <ds:schemaRefs>
    <ds:schemaRef ds:uri="http://www.w3.org/XML/1998/namespace"/>
    <ds:schemaRef ds:uri="http://purl.org/dc/elements/1.1/"/>
    <ds:schemaRef ds:uri="http://schemas.microsoft.com/office/infopath/2007/PartnerControls"/>
    <ds:schemaRef ds:uri="http://purl.org/dc/dcmitype/"/>
    <ds:schemaRef ds:uri="http://schemas.microsoft.com/office/2006/documentManagement/types"/>
    <ds:schemaRef ds:uri="http://schemas.microsoft.com/office/2006/metadata/properties"/>
    <ds:schemaRef ds:uri="http://schemas.openxmlformats.org/package/2006/metadata/core-properties"/>
    <ds:schemaRef ds:uri="5f803d70-3c8f-4bcc-b1ae-dcbbe483775e"/>
    <ds:schemaRef ds:uri="07b31f68-5196-40e2-ba8b-033c5f3717f5"/>
    <ds:schemaRef ds:uri="http://purl.org/dc/terms/"/>
  </ds:schemaRefs>
</ds:datastoreItem>
</file>

<file path=customXml/itemProps2.xml><?xml version="1.0" encoding="utf-8"?>
<ds:datastoreItem xmlns:ds="http://schemas.openxmlformats.org/officeDocument/2006/customXml" ds:itemID="{168B68BB-167E-42A6-9BB4-E4C2BC72C4F1}">
  <ds:schemaRefs>
    <ds:schemaRef ds:uri="http://schemas.microsoft.com/sharepoint/v3/contenttype/forms"/>
  </ds:schemaRefs>
</ds:datastoreItem>
</file>

<file path=customXml/itemProps3.xml><?xml version="1.0" encoding="utf-8"?>
<ds:datastoreItem xmlns:ds="http://schemas.openxmlformats.org/officeDocument/2006/customXml" ds:itemID="{325BE493-086E-4D20-9E62-E3933B6497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b31f68-5196-40e2-ba8b-033c5f3717f5"/>
    <ds:schemaRef ds:uri="5f803d70-3c8f-4bcc-b1ae-dcbbe48377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47</vt:i4>
      </vt:variant>
      <vt:variant>
        <vt:lpstr>Named Ranges</vt:lpstr>
      </vt:variant>
      <vt:variant>
        <vt:i4>49</vt:i4>
      </vt:variant>
    </vt:vector>
  </HeadingPairs>
  <TitlesOfParts>
    <vt:vector size="96" baseType="lpstr">
      <vt:lpstr>Corn REC Location Info</vt:lpstr>
      <vt:lpstr>County Location Info</vt:lpstr>
      <vt:lpstr>A group</vt:lpstr>
      <vt:lpstr>Early Corn Avg</vt:lpstr>
      <vt:lpstr>Early Corn Avg (2)</vt:lpstr>
      <vt:lpstr>Early Corn Yld By Loc </vt:lpstr>
      <vt:lpstr>ECorn County</vt:lpstr>
      <vt:lpstr>ECorn vs Strip Trials</vt:lpstr>
      <vt:lpstr>Med Corn Ag</vt:lpstr>
      <vt:lpstr>Med Corn Ag (2)</vt:lpstr>
      <vt:lpstr>Med Corn Yld By Loc</vt:lpstr>
      <vt:lpstr>MCorn County</vt:lpstr>
      <vt:lpstr>MCorn vs Strip Trials</vt:lpstr>
      <vt:lpstr>Full Corn Ag</vt:lpstr>
      <vt:lpstr>Full Corn Ag (2)</vt:lpstr>
      <vt:lpstr>Full Corn Yld By Loc </vt:lpstr>
      <vt:lpstr>FCorn County</vt:lpstr>
      <vt:lpstr>FCorn vs Strip Trials</vt:lpstr>
      <vt:lpstr>Corn Traits &amp; Entries</vt:lpstr>
      <vt:lpstr>Corn Company Contacts</vt:lpstr>
      <vt:lpstr>Corn Trait Abbr</vt:lpstr>
      <vt:lpstr>Early Corn Knoxville</vt:lpstr>
      <vt:lpstr>Med Corn Knoxville </vt:lpstr>
      <vt:lpstr>Full Corn Knoxville</vt:lpstr>
      <vt:lpstr>Early Corn Greeneville</vt:lpstr>
      <vt:lpstr>Med Corn Greeneville</vt:lpstr>
      <vt:lpstr>Full Corn Greeneville</vt:lpstr>
      <vt:lpstr>Early Corn Springfield_IR</vt:lpstr>
      <vt:lpstr>Med Corn Springfield_IR</vt:lpstr>
      <vt:lpstr>Full Corn Springfield_IR</vt:lpstr>
      <vt:lpstr>Early Corn Springfield_NIR</vt:lpstr>
      <vt:lpstr>Med Corn Springfield_NIR</vt:lpstr>
      <vt:lpstr>Full Corn Springfield_NIR</vt:lpstr>
      <vt:lpstr>Early Corn Spring Hill</vt:lpstr>
      <vt:lpstr>Med Corn Spring Hill</vt:lpstr>
      <vt:lpstr>Full Corn Spring Hill</vt:lpstr>
      <vt:lpstr>Early Corn Milan_IR</vt:lpstr>
      <vt:lpstr>Med Corn Milan_IR</vt:lpstr>
      <vt:lpstr>Full Corn Milan_IR</vt:lpstr>
      <vt:lpstr>Early Corn Milan_NIR</vt:lpstr>
      <vt:lpstr>Med Corn Milan_NIR</vt:lpstr>
      <vt:lpstr>Full Corn Milan_NIR</vt:lpstr>
      <vt:lpstr>Early Corn Jackson</vt:lpstr>
      <vt:lpstr>Med Corn Jackson</vt:lpstr>
      <vt:lpstr>Full Corn Jackson</vt:lpstr>
      <vt:lpstr>Early Corn Memphis</vt:lpstr>
      <vt:lpstr>Med Corn Memphis</vt:lpstr>
      <vt:lpstr>'Corn Company Contacts'!Print_Area</vt:lpstr>
      <vt:lpstr>'Corn REC Location Info'!Print_Area</vt:lpstr>
      <vt:lpstr>'Corn Trait Abbr'!Print_Area</vt:lpstr>
      <vt:lpstr>'Corn Traits &amp; Entries'!Print_Area</vt:lpstr>
      <vt:lpstr>'Early Corn Avg'!Print_Area</vt:lpstr>
      <vt:lpstr>'Early Corn Avg (2)'!Print_Area</vt:lpstr>
      <vt:lpstr>'Early Corn Greeneville'!Print_Area</vt:lpstr>
      <vt:lpstr>'Early Corn Jackson'!Print_Area</vt:lpstr>
      <vt:lpstr>'Early Corn Knoxville'!Print_Area</vt:lpstr>
      <vt:lpstr>'Early Corn Memphis'!Print_Area</vt:lpstr>
      <vt:lpstr>'Early Corn Milan_IR'!Print_Area</vt:lpstr>
      <vt:lpstr>'Early Corn Milan_NIR'!Print_Area</vt:lpstr>
      <vt:lpstr>'Early Corn Spring Hill'!Print_Area</vt:lpstr>
      <vt:lpstr>'Early Corn Springfield_IR'!Print_Area</vt:lpstr>
      <vt:lpstr>'Early Corn Springfield_NIR'!Print_Area</vt:lpstr>
      <vt:lpstr>'Early Corn Yld By Loc '!Print_Area</vt:lpstr>
      <vt:lpstr>'ECorn County'!Print_Area</vt:lpstr>
      <vt:lpstr>'ECorn vs Strip Trials'!Print_Area</vt:lpstr>
      <vt:lpstr>'FCorn County'!Print_Area</vt:lpstr>
      <vt:lpstr>'FCorn vs Strip Trials'!Print_Area</vt:lpstr>
      <vt:lpstr>'Full Corn Ag'!Print_Area</vt:lpstr>
      <vt:lpstr>'Full Corn Ag (2)'!Print_Area</vt:lpstr>
      <vt:lpstr>'Full Corn Greeneville'!Print_Area</vt:lpstr>
      <vt:lpstr>'Full Corn Jackson'!Print_Area</vt:lpstr>
      <vt:lpstr>'Full Corn Knoxville'!Print_Area</vt:lpstr>
      <vt:lpstr>'Full Corn Milan_IR'!Print_Area</vt:lpstr>
      <vt:lpstr>'Full Corn Milan_NIR'!Print_Area</vt:lpstr>
      <vt:lpstr>'Full Corn Spring Hill'!Print_Area</vt:lpstr>
      <vt:lpstr>'Full Corn Springfield_IR'!Print_Area</vt:lpstr>
      <vt:lpstr>'Full Corn Springfield_NIR'!Print_Area</vt:lpstr>
      <vt:lpstr>'Full Corn Yld By Loc '!Print_Area</vt:lpstr>
      <vt:lpstr>'MCorn County'!Print_Area</vt:lpstr>
      <vt:lpstr>'MCorn vs Strip Trials'!Print_Area</vt:lpstr>
      <vt:lpstr>'Med Corn Ag'!Print_Area</vt:lpstr>
      <vt:lpstr>'Med Corn Ag (2)'!Print_Area</vt:lpstr>
      <vt:lpstr>'Med Corn Greeneville'!Print_Area</vt:lpstr>
      <vt:lpstr>'Med Corn Jackson'!Print_Area</vt:lpstr>
      <vt:lpstr>'Med Corn Knoxville '!Print_Area</vt:lpstr>
      <vt:lpstr>'Med Corn Memphis'!Print_Area</vt:lpstr>
      <vt:lpstr>'Med Corn Milan_IR'!Print_Area</vt:lpstr>
      <vt:lpstr>'Med Corn Milan_NIR'!Print_Area</vt:lpstr>
      <vt:lpstr>'Med Corn Spring Hill'!Print_Area</vt:lpstr>
      <vt:lpstr>'Med Corn Springfield_IR'!Print_Area</vt:lpstr>
      <vt:lpstr>'Med Corn Springfield_NIR'!Print_Area</vt:lpstr>
      <vt:lpstr>'Med Corn Yld By Loc'!Print_Area</vt:lpstr>
      <vt:lpstr>'A group'!Print_Titles</vt:lpstr>
      <vt:lpstr>'Corn Traits &amp; Entries'!Print_Titles</vt:lpstr>
      <vt:lpstr>'County Location Info'!Print_Titles</vt:lpstr>
      <vt:lpstr>VL_2020</vt:lpstr>
    </vt:vector>
  </TitlesOfParts>
  <Company>University of Tennessee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D. Johnson</dc:creator>
  <cp:lastModifiedBy>Sykes, Virginia Roseanna</cp:lastModifiedBy>
  <cp:lastPrinted>2022-11-11T19:23:05Z</cp:lastPrinted>
  <dcterms:created xsi:type="dcterms:W3CDTF">2003-11-14T13:04:45Z</dcterms:created>
  <dcterms:modified xsi:type="dcterms:W3CDTF">2022-11-11T19:23:39Z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0x01010011DCC4704475C34092B8DB587E3AD04D</vt:lpwstr>
  </property>
</Properties>
</file>