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1.xml" ContentType="application/vnd.openxmlformats-officedocument.drawing+xml"/>
  <Override PartName="/xl/tables/table7.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codeName="ThisWorkbook" defaultThemeVersion="124226"/>
  <mc:AlternateContent xmlns:mc="http://schemas.openxmlformats.org/markup-compatibility/2006">
    <mc:Choice Requires="x15">
      <x15ac:absPath xmlns:x15ac="http://schemas.microsoft.com/office/spreadsheetml/2010/11/ac" url="https://liveutk-my.sharepoint.com/personal/vsykes_utk_edu/Documents/Projects/Soybeans/2020/Soybean Report Files/Web/"/>
    </mc:Choice>
  </mc:AlternateContent>
  <xr:revisionPtr revIDLastSave="2" documentId="8_{6D2E7337-0505-4136-A514-0619BC3E84A4}" xr6:coauthVersionLast="36" xr6:coauthVersionMax="36" xr10:uidLastSave="{8BEFBC13-7662-4E75-9AA8-1C65CB5A43C7}"/>
  <bookViews>
    <workbookView xWindow="0" yWindow="-120" windowWidth="23016" windowHeight="8496" tabRatio="925" xr2:uid="{00000000-000D-0000-FFFF-FFFF00000000}"/>
  </bookViews>
  <sheets>
    <sheet name="TOC" sheetId="238" r:id="rId1"/>
    <sheet name="2020 REC Location Info" sheetId="123" r:id="rId2"/>
    <sheet name="2020 County Location Info" sheetId="242" r:id="rId3"/>
    <sheet name="2020 A group" sheetId="245" r:id="rId4"/>
    <sheet name="2020 MG-3 Ag " sheetId="239" r:id="rId5"/>
    <sheet name="2020 MG-3 Qual" sheetId="240" r:id="rId6"/>
    <sheet name="2020 MG-3 Loc " sheetId="241" r:id="rId7"/>
    <sheet name="2020 MG-3 County R2X" sheetId="243" r:id="rId8"/>
    <sheet name="2020 MG-3 vs Strip Trials" sheetId="138" r:id="rId9"/>
    <sheet name="2020 RR3 Disease " sheetId="248" r:id="rId10"/>
    <sheet name="2020 MG-4E Ag" sheetId="223" r:id="rId11"/>
    <sheet name="2020 MG-4E Qual" sheetId="227" r:id="rId12"/>
    <sheet name="2020 MG-4E Loc" sheetId="224" r:id="rId13"/>
    <sheet name="2020 MG-4E County R2X" sheetId="192" r:id="rId14"/>
    <sheet name="2020 MG-4E County LL" sheetId="246" r:id="rId15"/>
    <sheet name="2020 MG-4E vs Strip Trials" sheetId="193" r:id="rId16"/>
    <sheet name="2020 RR4E Disease " sheetId="249" r:id="rId17"/>
    <sheet name="2020 LL4E Disease" sheetId="250" r:id="rId18"/>
    <sheet name="2020 MG-4L Ag" sheetId="225" r:id="rId19"/>
    <sheet name="2020 MG-4L Qual" sheetId="228" r:id="rId20"/>
    <sheet name="2020 MG-4L Loc" sheetId="226" r:id="rId21"/>
    <sheet name="2020 MG-4L County R2X" sheetId="166" r:id="rId22"/>
    <sheet name="2020 MG-4L County LL" sheetId="247" r:id="rId23"/>
    <sheet name="2020 MG-4L vs Strip Trials" sheetId="201" r:id="rId24"/>
    <sheet name="2020 RR4L Disease" sheetId="251" r:id="rId25"/>
    <sheet name="2020 LL4L Disease" sheetId="252" r:id="rId26"/>
    <sheet name="2020 MG-5E Ag" sheetId="204" r:id="rId27"/>
    <sheet name="2020 MG-5E Qual" sheetId="229" r:id="rId28"/>
    <sheet name="2020 MG-5E Loc" sheetId="205" r:id="rId29"/>
    <sheet name="2020 MG-5E County R2X" sheetId="206" r:id="rId30"/>
    <sheet name="2020 MG-5E vs Strip Trials" sheetId="208" r:id="rId31"/>
    <sheet name="2020 RR5E Disease" sheetId="253" r:id="rId32"/>
    <sheet name="2020 Soybean Traits &amp; Entries" sheetId="130" r:id="rId33"/>
    <sheet name="2020 Soybean Company Contacts" sheetId="131" r:id="rId34"/>
    <sheet name="2020 Soybean Trait Abbr" sheetId="142" r:id="rId35"/>
  </sheets>
  <definedNames>
    <definedName name="_xlnm._FilterDatabase" localSheetId="4" hidden="1">'2020 MG-3 Ag '!$A$5:$P$30</definedName>
    <definedName name="_xlnm._FilterDatabase" localSheetId="6" hidden="1">'2020 MG-3 Loc '!$A$5:$AH$28</definedName>
    <definedName name="_xlnm._FilterDatabase" localSheetId="5" hidden="1">'2020 MG-3 Qual'!$A$5:$I$30</definedName>
    <definedName name="_xlnm._FilterDatabase" localSheetId="10" hidden="1">'2020 MG-4E Ag'!$A$5:$P$56</definedName>
    <definedName name="_xlnm._FilterDatabase" localSheetId="12" hidden="1">'2020 MG-4E Loc'!$A$5:$AH$54</definedName>
    <definedName name="_xlnm._FilterDatabase" localSheetId="11" hidden="1">'2020 MG-4E Qual'!$A$5:$I$56</definedName>
    <definedName name="_xlnm._FilterDatabase" localSheetId="18" hidden="1">'2020 MG-4L Ag'!$A$5:$P$93</definedName>
    <definedName name="_xlnm._FilterDatabase" localSheetId="20" hidden="1">'2020 MG-4L Loc'!$A$5:$AH$91</definedName>
    <definedName name="_xlnm._FilterDatabase" localSheetId="19" hidden="1">'2020 MG-4L Qual'!$A$5:$I$93</definedName>
    <definedName name="_xlnm._FilterDatabase" localSheetId="26" hidden="1">'2020 MG-5E Ag'!$A$5:$P$44</definedName>
    <definedName name="_xlnm._FilterDatabase" localSheetId="28" hidden="1">'2020 MG-5E Loc'!$A$5:$AH$42</definedName>
    <definedName name="_xlnm._FilterDatabase" localSheetId="27" hidden="1">'2020 MG-5E Qual'!$A$5:$I$44</definedName>
    <definedName name="_xlnm.Print_Area" localSheetId="3">'2020 A group'!$A$1:$I$85</definedName>
    <definedName name="_xlnm.Print_Area" localSheetId="2">'2020 County Location Info'!#REF!</definedName>
    <definedName name="_xlnm.Print_Area" localSheetId="17">'2020 LL4E Disease'!$A$1:$K$23</definedName>
    <definedName name="_xlnm.Print_Area" localSheetId="25">'2020 LL4L Disease'!$A$1:$P$30</definedName>
    <definedName name="_xlnm.Print_Area" localSheetId="4">'2020 MG-3 Ag '!$A$1:$AA$23</definedName>
    <definedName name="_xlnm.Print_Area" localSheetId="7">'2020 MG-3 County R2X'!$A$1:$I$17</definedName>
    <definedName name="_xlnm.Print_Area" localSheetId="6">'2020 MG-3 Loc '!$A$1:$AX$22</definedName>
    <definedName name="_xlnm.Print_Area" localSheetId="5">'2020 MG-3 Qual'!$A$1:$AA$23</definedName>
    <definedName name="_xlnm.Print_Area" localSheetId="8">'2020 MG-3 vs Strip Trials'!$A$1:$K$13</definedName>
    <definedName name="_xlnm.Print_Area" localSheetId="10">'2020 MG-4E Ag'!$A$1:$AA$49</definedName>
    <definedName name="_xlnm.Print_Area" localSheetId="14">'2020 MG-4E County LL'!$A$1:$K$13</definedName>
    <definedName name="_xlnm.Print_Area" localSheetId="13">'2020 MG-4E County R2X'!$A$1:$M$28</definedName>
    <definedName name="_xlnm.Print_Area" localSheetId="12">'2020 MG-4E Loc'!$A$1:$BD$48</definedName>
    <definedName name="_xlnm.Print_Area" localSheetId="11">'2020 MG-4E Qual'!$A$1:$AA$49</definedName>
    <definedName name="_xlnm.Print_Area" localSheetId="15">'2020 MG-4E vs Strip Trials'!$A$1:$K$27</definedName>
    <definedName name="_xlnm.Print_Area" localSheetId="18">'2020 MG-4L Ag'!$A$1:$AA$86</definedName>
    <definedName name="_xlnm.Print_Area" localSheetId="22">'2020 MG-4L County LL'!$A$1:$H$21</definedName>
    <definedName name="_xlnm.Print_Area" localSheetId="21">'2020 MG-4L County R2X'!$A$1:$O$36</definedName>
    <definedName name="_xlnm.Print_Area" localSheetId="20">'2020 MG-4L Loc'!$A$1:$BD$85</definedName>
    <definedName name="_xlnm.Print_Area" localSheetId="19">'2020 MG-4L Qual'!$A$1:$AA$86</definedName>
    <definedName name="_xlnm.Print_Area" localSheetId="23">'2020 MG-4L vs Strip Trials'!$A$1:$K$32</definedName>
    <definedName name="_xlnm.Print_Area" localSheetId="26">'2020 MG-5E Ag'!$A$1:$AA$38</definedName>
    <definedName name="_xlnm.Print_Area" localSheetId="29">'2020 MG-5E County R2X'!$A$1:$M$18</definedName>
    <definedName name="_xlnm.Print_Area" localSheetId="28">'2020 MG-5E Loc'!$A$1:$BD$36</definedName>
    <definedName name="_xlnm.Print_Area" localSheetId="27">'2020 MG-5E Qual'!$A$1:$AA$38</definedName>
    <definedName name="_xlnm.Print_Area" localSheetId="30">'2020 MG-5E vs Strip Trials'!$A$1:$G$15</definedName>
    <definedName name="_xlnm.Print_Area" localSheetId="1">'2020 REC Location Info'!$A$1:$G$51</definedName>
    <definedName name="_xlnm.Print_Area" localSheetId="9">'2020 RR3 Disease '!$A$1:$L$24</definedName>
    <definedName name="_xlnm.Print_Area" localSheetId="16">'2020 RR4E Disease '!$A$1:$L$36</definedName>
    <definedName name="_xlnm.Print_Area" localSheetId="24">'2020 RR4L Disease'!$A$1:$P$46</definedName>
    <definedName name="_xlnm.Print_Area" localSheetId="31">'2020 RR5E Disease'!$A$1:$L$27</definedName>
    <definedName name="_xlnm.Print_Area" localSheetId="33">'2020 Soybean Company Contacts'!$A$1:$E$25</definedName>
    <definedName name="_xlnm.Print_Area" localSheetId="34">'2020 Soybean Trait Abbr'!$A$1:$C$11</definedName>
    <definedName name="_xlnm.Print_Area" localSheetId="32">'2020 Soybean Traits &amp; Entries'!$B$1:$K$147</definedName>
    <definedName name="_xlnm.Print_Titles" localSheetId="3">'2020 A group'!$1:$3</definedName>
    <definedName name="_xlnm.Print_Titles" localSheetId="18">'2020 MG-4L Ag'!$1:$3</definedName>
    <definedName name="_xlnm.Print_Titles" localSheetId="20">'2020 MG-4L Loc'!$1:$3</definedName>
    <definedName name="_xlnm.Print_Titles" localSheetId="19">'2020 MG-4L Qual'!$1:$3</definedName>
    <definedName name="_xlnm.Print_Titles" localSheetId="32">'2020 Soybean Traits &amp; Entries'!$1:$2</definedName>
    <definedName name="VL_SOY_2020">'2020 Soybean Traits &amp; Entries'!$A$4:$K$142</definedName>
  </definedNames>
  <calcPr calcId="191029"/>
</workbook>
</file>

<file path=xl/calcChain.xml><?xml version="1.0" encoding="utf-8"?>
<calcChain xmlns="http://schemas.openxmlformats.org/spreadsheetml/2006/main">
  <c r="I15" i="253" l="1"/>
  <c r="H15" i="253"/>
  <c r="E15" i="253"/>
  <c r="D15" i="253"/>
  <c r="C15" i="253"/>
  <c r="N18" i="252"/>
  <c r="M18" i="252"/>
  <c r="I18" i="252"/>
  <c r="H18" i="252"/>
  <c r="E18" i="252"/>
  <c r="D18" i="252"/>
  <c r="C18" i="252"/>
  <c r="N33" i="251"/>
  <c r="M33" i="251"/>
  <c r="I33" i="251"/>
  <c r="H33" i="251"/>
  <c r="E33" i="251"/>
  <c r="D33" i="251"/>
  <c r="C33" i="251"/>
  <c r="I10" i="250"/>
  <c r="H10" i="250"/>
  <c r="E10" i="250"/>
  <c r="D10" i="250"/>
  <c r="C10" i="250"/>
  <c r="I25" i="249"/>
  <c r="H25" i="249"/>
  <c r="E25" i="249"/>
  <c r="D25" i="249"/>
  <c r="C25" i="249"/>
  <c r="I14" i="248"/>
  <c r="H14" i="248"/>
  <c r="E14" i="248"/>
  <c r="D14" i="248"/>
  <c r="C14" i="248"/>
  <c r="D22" i="201" l="1"/>
  <c r="C22" i="201"/>
  <c r="E8" i="193" l="1"/>
  <c r="D8" i="193"/>
  <c r="C8" i="193"/>
  <c r="E22" i="193" l="1"/>
  <c r="D22" i="193"/>
  <c r="C22" i="193"/>
  <c r="E5" i="193" l="1"/>
  <c r="E16" i="193"/>
  <c r="E20" i="193"/>
  <c r="E18" i="193"/>
  <c r="E12" i="193"/>
  <c r="E21" i="193"/>
  <c r="E7" i="193"/>
  <c r="E15" i="193"/>
  <c r="E17" i="193"/>
  <c r="E6" i="193"/>
  <c r="E13" i="193"/>
  <c r="E9" i="193"/>
  <c r="E19" i="193"/>
  <c r="E23" i="193"/>
  <c r="E10" i="193"/>
  <c r="E14" i="193"/>
  <c r="E11" i="193"/>
  <c r="E9" i="208" l="1"/>
  <c r="E7" i="208"/>
  <c r="E10" i="208"/>
  <c r="E8" i="208"/>
  <c r="E5" i="208"/>
  <c r="E6" i="208"/>
  <c r="E28" i="201"/>
  <c r="E27" i="201"/>
  <c r="E26" i="201"/>
  <c r="E25" i="201"/>
  <c r="E24" i="201"/>
  <c r="E23" i="201"/>
  <c r="E21" i="201"/>
  <c r="E20" i="201"/>
  <c r="E19" i="201"/>
  <c r="E18" i="201"/>
  <c r="E17" i="201"/>
  <c r="E16" i="201"/>
  <c r="E15" i="201"/>
  <c r="E14" i="201"/>
  <c r="E13" i="201"/>
  <c r="E12" i="201"/>
  <c r="E11" i="201"/>
  <c r="E10" i="201"/>
  <c r="E9" i="201"/>
  <c r="E8" i="201"/>
  <c r="E7" i="201"/>
  <c r="E6" i="201"/>
  <c r="E5" i="201"/>
  <c r="E9" i="138"/>
  <c r="E7" i="138"/>
  <c r="E6" i="138"/>
  <c r="E8" i="138"/>
  <c r="E5" i="138"/>
  <c r="H15" i="247" l="1"/>
  <c r="G15" i="247"/>
  <c r="F15" i="247"/>
  <c r="D15" i="247"/>
  <c r="C15" i="247"/>
  <c r="K7" i="246"/>
  <c r="J7" i="246"/>
  <c r="I7" i="246"/>
  <c r="H7" i="246"/>
  <c r="G7" i="246"/>
  <c r="F7" i="246"/>
  <c r="D7" i="246"/>
  <c r="C7" i="246"/>
  <c r="C12" i="206"/>
  <c r="D12" i="206"/>
  <c r="F12" i="206"/>
  <c r="G12" i="206"/>
  <c r="H12" i="206"/>
  <c r="I12" i="206"/>
  <c r="J12" i="206"/>
  <c r="K12" i="206"/>
  <c r="L12" i="206"/>
  <c r="M12" i="206"/>
  <c r="M22" i="192"/>
  <c r="L22" i="192"/>
  <c r="K22" i="192"/>
  <c r="J22" i="192"/>
  <c r="I22" i="192"/>
  <c r="H22" i="192"/>
  <c r="G22" i="192"/>
  <c r="F22" i="192"/>
  <c r="O30" i="166"/>
  <c r="N30" i="166"/>
  <c r="M30" i="166"/>
  <c r="L30" i="166"/>
  <c r="K30" i="166"/>
  <c r="J30" i="166"/>
  <c r="I30" i="166"/>
  <c r="H30" i="166"/>
  <c r="G30" i="166"/>
  <c r="F30" i="166"/>
  <c r="D30" i="166"/>
  <c r="C30" i="166"/>
  <c r="D22" i="192" l="1"/>
  <c r="C22" i="192"/>
  <c r="I11" i="243"/>
  <c r="H11" i="243"/>
  <c r="G11" i="243"/>
  <c r="F11" i="243"/>
  <c r="D11" i="243"/>
  <c r="C11" i="243"/>
  <c r="A32" i="224" l="1"/>
  <c r="H32" i="205" l="1"/>
  <c r="F32" i="205"/>
  <c r="D32" i="205"/>
  <c r="H32" i="229"/>
  <c r="F32" i="229"/>
  <c r="D32" i="229"/>
  <c r="A25" i="229"/>
  <c r="B25" i="229"/>
  <c r="B6" i="229"/>
  <c r="A6" i="229"/>
  <c r="B13" i="229"/>
  <c r="A13" i="229"/>
  <c r="B9" i="229"/>
  <c r="A9" i="229"/>
  <c r="B25" i="204"/>
  <c r="A25" i="204"/>
  <c r="B6" i="204"/>
  <c r="A6" i="204"/>
  <c r="B13" i="204"/>
  <c r="A13" i="204"/>
  <c r="B25" i="205"/>
  <c r="A25" i="205"/>
  <c r="B6" i="205"/>
  <c r="A6" i="205"/>
  <c r="B13" i="205"/>
  <c r="A13" i="205"/>
  <c r="B9" i="205"/>
  <c r="A9" i="205"/>
  <c r="B16" i="205"/>
  <c r="A16" i="205"/>
  <c r="B23" i="205"/>
  <c r="A23" i="205"/>
  <c r="B27" i="205"/>
  <c r="A27" i="205"/>
  <c r="B20" i="205"/>
  <c r="A20" i="205"/>
  <c r="B16" i="229"/>
  <c r="A16" i="229"/>
  <c r="B23" i="229"/>
  <c r="A23" i="229"/>
  <c r="B27" i="229"/>
  <c r="A27" i="229"/>
  <c r="B20" i="229"/>
  <c r="A20" i="229"/>
  <c r="B9" i="204"/>
  <c r="A9" i="204"/>
  <c r="B16" i="204"/>
  <c r="A16" i="204"/>
  <c r="B23" i="204"/>
  <c r="A23" i="204"/>
  <c r="B27" i="204"/>
  <c r="A27" i="204"/>
  <c r="B20" i="204"/>
  <c r="A20" i="204"/>
  <c r="D32" i="204"/>
  <c r="F32" i="204"/>
  <c r="H32" i="204"/>
  <c r="J32" i="204"/>
  <c r="L32" i="204"/>
  <c r="N32" i="204"/>
  <c r="P32" i="204"/>
  <c r="R32" i="204"/>
  <c r="T32" i="204"/>
  <c r="V32" i="204"/>
  <c r="X32" i="204"/>
  <c r="Z32" i="204"/>
  <c r="B34" i="226" l="1"/>
  <c r="A34" i="226"/>
  <c r="B27" i="226"/>
  <c r="A27" i="226"/>
  <c r="B12" i="226"/>
  <c r="A12" i="226"/>
  <c r="B66" i="226"/>
  <c r="A66" i="226"/>
  <c r="B72" i="226"/>
  <c r="A72" i="226"/>
  <c r="B56" i="226"/>
  <c r="A56" i="226"/>
  <c r="B33" i="226"/>
  <c r="A33" i="226"/>
  <c r="B57" i="226"/>
  <c r="A57" i="226"/>
  <c r="B36" i="226"/>
  <c r="A36" i="226"/>
  <c r="B18" i="226"/>
  <c r="A18" i="226"/>
  <c r="B41" i="226"/>
  <c r="A41" i="226"/>
  <c r="B34" i="228"/>
  <c r="A34" i="228"/>
  <c r="B27" i="228"/>
  <c r="A27" i="228"/>
  <c r="B12" i="228"/>
  <c r="A12" i="228"/>
  <c r="B66" i="228"/>
  <c r="A66" i="228"/>
  <c r="B72" i="228"/>
  <c r="A72" i="228"/>
  <c r="B56" i="228"/>
  <c r="A56" i="228"/>
  <c r="B33" i="228"/>
  <c r="A33" i="228"/>
  <c r="B57" i="228"/>
  <c r="A57" i="228"/>
  <c r="B36" i="228"/>
  <c r="A36" i="228"/>
  <c r="B18" i="228"/>
  <c r="A18" i="228"/>
  <c r="B41" i="228"/>
  <c r="A41" i="228"/>
  <c r="B41" i="225"/>
  <c r="A41" i="225"/>
  <c r="B34" i="225"/>
  <c r="A34" i="225"/>
  <c r="B27" i="225"/>
  <c r="A27" i="225"/>
  <c r="B12" i="225"/>
  <c r="A12" i="225"/>
  <c r="B66" i="225"/>
  <c r="A66" i="225"/>
  <c r="B72" i="225"/>
  <c r="A72" i="225"/>
  <c r="B56" i="225"/>
  <c r="A56" i="225"/>
  <c r="B33" i="225"/>
  <c r="A33" i="225"/>
  <c r="B57" i="225"/>
  <c r="A57" i="225"/>
  <c r="B36" i="225"/>
  <c r="A36" i="225"/>
  <c r="B18" i="225"/>
  <c r="A18" i="225"/>
  <c r="D81" i="225"/>
  <c r="F81" i="225"/>
  <c r="H81" i="225"/>
  <c r="J81" i="225"/>
  <c r="L81" i="225"/>
  <c r="N81" i="225"/>
  <c r="P81" i="225"/>
  <c r="R81" i="225"/>
  <c r="T81" i="225"/>
  <c r="V81" i="225"/>
  <c r="X81" i="225"/>
  <c r="Z81" i="225"/>
  <c r="B45" i="225"/>
  <c r="A45" i="225"/>
  <c r="B26" i="225"/>
  <c r="A26" i="225"/>
  <c r="B8" i="225"/>
  <c r="A8" i="225"/>
  <c r="B74" i="225"/>
  <c r="A74" i="225"/>
  <c r="B46" i="225"/>
  <c r="A46" i="225"/>
  <c r="B60" i="225"/>
  <c r="A60" i="225"/>
  <c r="B69" i="225"/>
  <c r="A69" i="225"/>
  <c r="B35" i="225"/>
  <c r="A35" i="225"/>
  <c r="B37" i="225"/>
  <c r="A37" i="225"/>
  <c r="B38" i="225"/>
  <c r="A38" i="225"/>
  <c r="B64" i="225"/>
  <c r="A64" i="225"/>
  <c r="B19" i="225"/>
  <c r="A19" i="225"/>
  <c r="B20" i="225"/>
  <c r="A20" i="225"/>
  <c r="B65" i="225"/>
  <c r="A65" i="225"/>
  <c r="B63" i="225"/>
  <c r="A63" i="225"/>
  <c r="B53" i="225"/>
  <c r="A53" i="225"/>
  <c r="B29" i="225"/>
  <c r="A29" i="225"/>
  <c r="B55" i="225"/>
  <c r="A55" i="225"/>
  <c r="B11" i="225"/>
  <c r="A11" i="225"/>
  <c r="B62" i="225"/>
  <c r="A62" i="225"/>
  <c r="B67" i="225"/>
  <c r="A67" i="225"/>
  <c r="B59" i="225"/>
  <c r="A59" i="225"/>
  <c r="B70" i="225"/>
  <c r="A70" i="225"/>
  <c r="B58" i="225"/>
  <c r="A58" i="225"/>
  <c r="B71" i="225"/>
  <c r="A71" i="225"/>
  <c r="B75" i="225"/>
  <c r="A75" i="225"/>
  <c r="B44" i="225"/>
  <c r="A44" i="225"/>
  <c r="B32" i="225"/>
  <c r="A32" i="225"/>
  <c r="B52" i="225"/>
  <c r="A52" i="225"/>
  <c r="B73" i="225"/>
  <c r="A73" i="225"/>
  <c r="B76" i="225"/>
  <c r="A76" i="225"/>
  <c r="B25" i="225"/>
  <c r="A25" i="225"/>
  <c r="B54" i="225"/>
  <c r="A54" i="225"/>
  <c r="B31" i="225"/>
  <c r="A31" i="225"/>
  <c r="B47" i="225"/>
  <c r="A47" i="225"/>
  <c r="B10" i="225"/>
  <c r="A10" i="225"/>
  <c r="B24" i="225"/>
  <c r="A24" i="225"/>
  <c r="B5" i="225"/>
  <c r="A5" i="225"/>
  <c r="B49" i="225"/>
  <c r="A49" i="225"/>
  <c r="B48" i="225"/>
  <c r="A48" i="225"/>
  <c r="B30" i="225"/>
  <c r="A30" i="225"/>
  <c r="B68" i="225"/>
  <c r="A68" i="225"/>
  <c r="B17" i="225"/>
  <c r="A17" i="225"/>
  <c r="B6" i="225"/>
  <c r="A6" i="225"/>
  <c r="B23" i="225"/>
  <c r="A23" i="225"/>
  <c r="B16" i="225"/>
  <c r="A16" i="225"/>
  <c r="B51" i="225"/>
  <c r="A51" i="225"/>
  <c r="B43" i="225"/>
  <c r="A43" i="225"/>
  <c r="B15" i="225"/>
  <c r="A15" i="225"/>
  <c r="B21" i="225"/>
  <c r="A21" i="225"/>
  <c r="B42" i="225"/>
  <c r="A42" i="225"/>
  <c r="B22" i="225"/>
  <c r="A22" i="225"/>
  <c r="B7" i="225"/>
  <c r="A7" i="225"/>
  <c r="B13" i="225"/>
  <c r="A13" i="225"/>
  <c r="B40" i="225"/>
  <c r="A40" i="225"/>
  <c r="B9" i="225"/>
  <c r="A9" i="225"/>
  <c r="B28" i="225"/>
  <c r="A28" i="225"/>
  <c r="B50" i="225"/>
  <c r="A50" i="225"/>
  <c r="B14" i="225"/>
  <c r="A14" i="225"/>
  <c r="B39" i="225"/>
  <c r="A39" i="225"/>
  <c r="B61" i="225"/>
  <c r="A61" i="225"/>
  <c r="B11" i="241" l="1"/>
  <c r="A11" i="241"/>
  <c r="B8" i="241"/>
  <c r="A8" i="241"/>
  <c r="B5" i="241"/>
  <c r="A5" i="241"/>
  <c r="B10" i="241"/>
  <c r="A10" i="241"/>
  <c r="B7" i="241"/>
  <c r="A7" i="241"/>
  <c r="B6" i="241"/>
  <c r="A6" i="241"/>
  <c r="B12" i="241"/>
  <c r="A12" i="241"/>
  <c r="B9" i="241"/>
  <c r="A9" i="241"/>
  <c r="B13" i="241"/>
  <c r="A13" i="241"/>
  <c r="B19" i="205" l="1"/>
  <c r="A19" i="205"/>
  <c r="B26" i="205"/>
  <c r="A26" i="205"/>
  <c r="B21" i="205"/>
  <c r="A21" i="205"/>
  <c r="B24" i="205"/>
  <c r="A24" i="205"/>
  <c r="B18" i="205"/>
  <c r="A18" i="205"/>
  <c r="B14" i="205"/>
  <c r="A14" i="205"/>
  <c r="B5" i="205"/>
  <c r="A5" i="205"/>
  <c r="B11" i="205"/>
  <c r="A11" i="205"/>
  <c r="B22" i="205"/>
  <c r="A22" i="205"/>
  <c r="B15" i="205"/>
  <c r="A15" i="205"/>
  <c r="B17" i="205"/>
  <c r="A17" i="205"/>
  <c r="B8" i="205"/>
  <c r="A8" i="205"/>
  <c r="B7" i="205"/>
  <c r="A7" i="205"/>
  <c r="B12" i="205"/>
  <c r="A12" i="205"/>
  <c r="B10" i="205"/>
  <c r="A10" i="205"/>
  <c r="B19" i="229"/>
  <c r="A19" i="229"/>
  <c r="B26" i="229"/>
  <c r="A26" i="229"/>
  <c r="B21" i="229"/>
  <c r="A21" i="229"/>
  <c r="B24" i="229"/>
  <c r="A24" i="229"/>
  <c r="B18" i="229"/>
  <c r="A18" i="229"/>
  <c r="B14" i="229"/>
  <c r="A14" i="229"/>
  <c r="B5" i="229"/>
  <c r="A5" i="229"/>
  <c r="B11" i="229"/>
  <c r="A11" i="229"/>
  <c r="B22" i="229"/>
  <c r="A22" i="229"/>
  <c r="B15" i="229"/>
  <c r="A15" i="229"/>
  <c r="B17" i="229"/>
  <c r="A17" i="229"/>
  <c r="B8" i="229"/>
  <c r="A8" i="229"/>
  <c r="B7" i="229"/>
  <c r="A7" i="229"/>
  <c r="B12" i="229"/>
  <c r="A12" i="229"/>
  <c r="B10" i="229"/>
  <c r="A10" i="229"/>
  <c r="B19" i="204"/>
  <c r="A19" i="204"/>
  <c r="B26" i="204"/>
  <c r="A26" i="204"/>
  <c r="B21" i="204"/>
  <c r="A21" i="204"/>
  <c r="B24" i="204"/>
  <c r="A24" i="204"/>
  <c r="B18" i="204"/>
  <c r="A18" i="204"/>
  <c r="B14" i="204"/>
  <c r="A14" i="204"/>
  <c r="B5" i="204"/>
  <c r="A5" i="204"/>
  <c r="B11" i="204"/>
  <c r="A11" i="204"/>
  <c r="B22" i="204"/>
  <c r="A22" i="204"/>
  <c r="B15" i="204"/>
  <c r="A15" i="204"/>
  <c r="B17" i="204"/>
  <c r="A17" i="204"/>
  <c r="B8" i="204"/>
  <c r="A8" i="204"/>
  <c r="B7" i="204"/>
  <c r="A7" i="204"/>
  <c r="B12" i="204"/>
  <c r="A12" i="204"/>
  <c r="B10" i="204"/>
  <c r="A10" i="204"/>
  <c r="B45" i="226"/>
  <c r="A45" i="226"/>
  <c r="B26" i="226"/>
  <c r="A26" i="226"/>
  <c r="B8" i="226"/>
  <c r="A8" i="226"/>
  <c r="B74" i="226"/>
  <c r="A74" i="226"/>
  <c r="B46" i="226"/>
  <c r="A46" i="226"/>
  <c r="B60" i="226"/>
  <c r="A60" i="226"/>
  <c r="B69" i="226"/>
  <c r="A69" i="226"/>
  <c r="B35" i="226"/>
  <c r="A35" i="226"/>
  <c r="B37" i="226"/>
  <c r="A37" i="226"/>
  <c r="B38" i="226"/>
  <c r="A38" i="226"/>
  <c r="B64" i="226"/>
  <c r="A64" i="226"/>
  <c r="B19" i="226"/>
  <c r="A19" i="226"/>
  <c r="B20" i="226"/>
  <c r="A20" i="226"/>
  <c r="B65" i="226"/>
  <c r="A65" i="226"/>
  <c r="B63" i="226"/>
  <c r="A63" i="226"/>
  <c r="B53" i="226"/>
  <c r="A53" i="226"/>
  <c r="B29" i="226"/>
  <c r="A29" i="226"/>
  <c r="B55" i="226"/>
  <c r="A55" i="226"/>
  <c r="B11" i="226"/>
  <c r="A11" i="226"/>
  <c r="B62" i="226"/>
  <c r="A62" i="226"/>
  <c r="B67" i="226"/>
  <c r="A67" i="226"/>
  <c r="B59" i="226"/>
  <c r="A59" i="226"/>
  <c r="B70" i="226"/>
  <c r="A70" i="226"/>
  <c r="B58" i="226"/>
  <c r="A58" i="226"/>
  <c r="B71" i="226"/>
  <c r="A71" i="226"/>
  <c r="B75" i="226"/>
  <c r="A75" i="226"/>
  <c r="B44" i="226"/>
  <c r="A44" i="226"/>
  <c r="B32" i="226"/>
  <c r="A32" i="226"/>
  <c r="B52" i="226"/>
  <c r="A52" i="226"/>
  <c r="B73" i="226"/>
  <c r="A73" i="226"/>
  <c r="B76" i="226"/>
  <c r="A76" i="226"/>
  <c r="B25" i="226"/>
  <c r="A25" i="226"/>
  <c r="B54" i="226"/>
  <c r="A54" i="226"/>
  <c r="B31" i="226"/>
  <c r="A31" i="226"/>
  <c r="B47" i="226"/>
  <c r="A47" i="226"/>
  <c r="B10" i="226"/>
  <c r="A10" i="226"/>
  <c r="B24" i="226"/>
  <c r="A24" i="226"/>
  <c r="B5" i="226"/>
  <c r="A5" i="226"/>
  <c r="B49" i="226"/>
  <c r="A49" i="226"/>
  <c r="B48" i="226"/>
  <c r="A48" i="226"/>
  <c r="B30" i="226"/>
  <c r="A30" i="226"/>
  <c r="B68" i="226"/>
  <c r="A68" i="226"/>
  <c r="B17" i="226"/>
  <c r="A17" i="226"/>
  <c r="B6" i="226"/>
  <c r="A6" i="226"/>
  <c r="B23" i="226"/>
  <c r="A23" i="226"/>
  <c r="B16" i="226"/>
  <c r="A16" i="226"/>
  <c r="B51" i="226"/>
  <c r="A51" i="226"/>
  <c r="B43" i="226"/>
  <c r="A43" i="226"/>
  <c r="B15" i="226"/>
  <c r="A15" i="226"/>
  <c r="B21" i="226"/>
  <c r="A21" i="226"/>
  <c r="B42" i="226"/>
  <c r="A42" i="226"/>
  <c r="B22" i="226"/>
  <c r="A22" i="226"/>
  <c r="B7" i="226"/>
  <c r="A7" i="226"/>
  <c r="B13" i="226"/>
  <c r="A13" i="226"/>
  <c r="B40" i="226"/>
  <c r="A40" i="226"/>
  <c r="B9" i="226"/>
  <c r="A9" i="226"/>
  <c r="B28" i="226"/>
  <c r="A28" i="226"/>
  <c r="B50" i="226"/>
  <c r="A50" i="226"/>
  <c r="B14" i="226"/>
  <c r="A14" i="226"/>
  <c r="B39" i="226"/>
  <c r="A39" i="226"/>
  <c r="B61" i="226"/>
  <c r="A61" i="226"/>
  <c r="B45" i="228"/>
  <c r="A45" i="228"/>
  <c r="B26" i="228"/>
  <c r="A26" i="228"/>
  <c r="B8" i="228"/>
  <c r="A8" i="228"/>
  <c r="B74" i="228"/>
  <c r="A74" i="228"/>
  <c r="B46" i="228"/>
  <c r="A46" i="228"/>
  <c r="B60" i="228"/>
  <c r="A60" i="228"/>
  <c r="B69" i="228"/>
  <c r="A69" i="228"/>
  <c r="B35" i="228"/>
  <c r="A35" i="228"/>
  <c r="B37" i="228"/>
  <c r="A37" i="228"/>
  <c r="B38" i="228"/>
  <c r="A38" i="228"/>
  <c r="B64" i="228"/>
  <c r="A64" i="228"/>
  <c r="B19" i="228"/>
  <c r="A19" i="228"/>
  <c r="B20" i="228"/>
  <c r="A20" i="228"/>
  <c r="B65" i="228"/>
  <c r="A65" i="228"/>
  <c r="B63" i="228"/>
  <c r="A63" i="228"/>
  <c r="B53" i="228"/>
  <c r="A53" i="228"/>
  <c r="B29" i="228"/>
  <c r="A29" i="228"/>
  <c r="B55" i="228"/>
  <c r="A55" i="228"/>
  <c r="B11" i="228"/>
  <c r="A11" i="228"/>
  <c r="B62" i="228"/>
  <c r="A62" i="228"/>
  <c r="B67" i="228"/>
  <c r="A67" i="228"/>
  <c r="B59" i="228"/>
  <c r="A59" i="228"/>
  <c r="B70" i="228"/>
  <c r="A70" i="228"/>
  <c r="B58" i="228"/>
  <c r="A58" i="228"/>
  <c r="B71" i="228"/>
  <c r="A71" i="228"/>
  <c r="B75" i="228"/>
  <c r="A75" i="228"/>
  <c r="B44" i="228"/>
  <c r="A44" i="228"/>
  <c r="B32" i="228"/>
  <c r="A32" i="228"/>
  <c r="B52" i="228"/>
  <c r="A52" i="228"/>
  <c r="B73" i="228"/>
  <c r="A73" i="228"/>
  <c r="B76" i="228"/>
  <c r="A76" i="228"/>
  <c r="B25" i="228"/>
  <c r="A25" i="228"/>
  <c r="B54" i="228"/>
  <c r="A54" i="228"/>
  <c r="B31" i="228"/>
  <c r="A31" i="228"/>
  <c r="B47" i="228"/>
  <c r="A47" i="228"/>
  <c r="B10" i="228"/>
  <c r="A10" i="228"/>
  <c r="B24" i="228"/>
  <c r="A24" i="228"/>
  <c r="B5" i="228"/>
  <c r="A5" i="228"/>
  <c r="B49" i="228"/>
  <c r="A49" i="228"/>
  <c r="B48" i="228"/>
  <c r="A48" i="228"/>
  <c r="B30" i="228"/>
  <c r="A30" i="228"/>
  <c r="B68" i="228"/>
  <c r="A68" i="228"/>
  <c r="B17" i="228"/>
  <c r="A17" i="228"/>
  <c r="B6" i="228"/>
  <c r="A6" i="228"/>
  <c r="B23" i="228"/>
  <c r="A23" i="228"/>
  <c r="B16" i="228"/>
  <c r="A16" i="228"/>
  <c r="B51" i="228"/>
  <c r="A51" i="228"/>
  <c r="B43" i="228"/>
  <c r="A43" i="228"/>
  <c r="B15" i="228"/>
  <c r="A15" i="228"/>
  <c r="B21" i="228"/>
  <c r="A21" i="228"/>
  <c r="B42" i="228"/>
  <c r="A42" i="228"/>
  <c r="B22" i="228"/>
  <c r="A22" i="228"/>
  <c r="B7" i="228"/>
  <c r="A7" i="228"/>
  <c r="B13" i="228"/>
  <c r="A13" i="228"/>
  <c r="B40" i="228"/>
  <c r="A40" i="228"/>
  <c r="B9" i="228"/>
  <c r="A9" i="228"/>
  <c r="B28" i="228"/>
  <c r="A28" i="228"/>
  <c r="B50" i="228"/>
  <c r="A50" i="228"/>
  <c r="B14" i="228"/>
  <c r="A14" i="228"/>
  <c r="B39" i="228"/>
  <c r="A39" i="228"/>
  <c r="B61" i="228"/>
  <c r="A61" i="228"/>
  <c r="B18" i="224"/>
  <c r="A18" i="224"/>
  <c r="B19" i="224"/>
  <c r="A19" i="224"/>
  <c r="B34" i="224"/>
  <c r="A34" i="224"/>
  <c r="B10" i="224"/>
  <c r="A10" i="224"/>
  <c r="B14" i="224"/>
  <c r="A14" i="224"/>
  <c r="B11" i="224"/>
  <c r="A11" i="224"/>
  <c r="B25" i="224"/>
  <c r="A25" i="224"/>
  <c r="B7" i="224"/>
  <c r="A7" i="224"/>
  <c r="B27" i="224"/>
  <c r="A27" i="224"/>
  <c r="B29" i="224"/>
  <c r="A29" i="224"/>
  <c r="B20" i="224"/>
  <c r="A20" i="224"/>
  <c r="B15" i="224"/>
  <c r="A15" i="224"/>
  <c r="B30" i="224"/>
  <c r="A30" i="224"/>
  <c r="B28" i="224"/>
  <c r="A28" i="224"/>
  <c r="B35" i="224"/>
  <c r="A35" i="224"/>
  <c r="B31" i="224"/>
  <c r="A31" i="224"/>
  <c r="B39" i="224"/>
  <c r="A39" i="224"/>
  <c r="B38" i="224"/>
  <c r="A38" i="224"/>
  <c r="B16" i="224"/>
  <c r="A16" i="224"/>
  <c r="B22" i="224"/>
  <c r="A22" i="224"/>
  <c r="B21" i="224"/>
  <c r="A21" i="224"/>
  <c r="B33" i="224"/>
  <c r="A33" i="224"/>
  <c r="B26" i="224"/>
  <c r="A26" i="224"/>
  <c r="B37" i="224"/>
  <c r="A37" i="224"/>
  <c r="B13" i="224"/>
  <c r="A13" i="224"/>
  <c r="B32" i="224"/>
  <c r="B24" i="224"/>
  <c r="A24" i="224"/>
  <c r="B6" i="224"/>
  <c r="A6" i="224"/>
  <c r="B12" i="224"/>
  <c r="A12" i="224"/>
  <c r="B5" i="224"/>
  <c r="A5" i="224"/>
  <c r="B36" i="224"/>
  <c r="A36" i="224"/>
  <c r="B23" i="224"/>
  <c r="A23" i="224"/>
  <c r="B9" i="224"/>
  <c r="A9" i="224"/>
  <c r="B17" i="224"/>
  <c r="A17" i="224"/>
  <c r="B8" i="224"/>
  <c r="A8" i="224"/>
  <c r="B18" i="227"/>
  <c r="A18" i="227"/>
  <c r="B19" i="227"/>
  <c r="A19" i="227"/>
  <c r="B34" i="227"/>
  <c r="A34" i="227"/>
  <c r="B10" i="227"/>
  <c r="A10" i="227"/>
  <c r="B14" i="227"/>
  <c r="A14" i="227"/>
  <c r="B11" i="227"/>
  <c r="A11" i="227"/>
  <c r="B25" i="227"/>
  <c r="A25" i="227"/>
  <c r="B7" i="227"/>
  <c r="A7" i="227"/>
  <c r="B27" i="227"/>
  <c r="A27" i="227"/>
  <c r="B29" i="227"/>
  <c r="A29" i="227"/>
  <c r="B20" i="227"/>
  <c r="A20" i="227"/>
  <c r="B15" i="227"/>
  <c r="A15" i="227"/>
  <c r="B30" i="227"/>
  <c r="A30" i="227"/>
  <c r="B28" i="227"/>
  <c r="A28" i="227"/>
  <c r="B35" i="227"/>
  <c r="A35" i="227"/>
  <c r="B31" i="227"/>
  <c r="A31" i="227"/>
  <c r="B39" i="227"/>
  <c r="A39" i="227"/>
  <c r="B38" i="227"/>
  <c r="A38" i="227"/>
  <c r="B16" i="227"/>
  <c r="A16" i="227"/>
  <c r="B22" i="227"/>
  <c r="A22" i="227"/>
  <c r="B21" i="227"/>
  <c r="A21" i="227"/>
  <c r="B33" i="227"/>
  <c r="A33" i="227"/>
  <c r="B26" i="227"/>
  <c r="A26" i="227"/>
  <c r="B37" i="227"/>
  <c r="A37" i="227"/>
  <c r="B13" i="227"/>
  <c r="A13" i="227"/>
  <c r="B32" i="227"/>
  <c r="A32" i="227"/>
  <c r="B24" i="227"/>
  <c r="A24" i="227"/>
  <c r="B6" i="227"/>
  <c r="A6" i="227"/>
  <c r="B12" i="227"/>
  <c r="A12" i="227"/>
  <c r="B5" i="227"/>
  <c r="A5" i="227"/>
  <c r="B36" i="227"/>
  <c r="A36" i="227"/>
  <c r="B23" i="227"/>
  <c r="A23" i="227"/>
  <c r="B9" i="227"/>
  <c r="A9" i="227"/>
  <c r="B17" i="227"/>
  <c r="A17" i="227"/>
  <c r="B8" i="227"/>
  <c r="A8" i="227"/>
  <c r="B18" i="223"/>
  <c r="A18" i="223"/>
  <c r="B19" i="223"/>
  <c r="A19" i="223"/>
  <c r="B34" i="223"/>
  <c r="A34" i="223"/>
  <c r="B10" i="223"/>
  <c r="A10" i="223"/>
  <c r="B14" i="223"/>
  <c r="A14" i="223"/>
  <c r="B11" i="223"/>
  <c r="A11" i="223"/>
  <c r="B25" i="223"/>
  <c r="A25" i="223"/>
  <c r="B7" i="223"/>
  <c r="A7" i="223"/>
  <c r="B27" i="223"/>
  <c r="A27" i="223"/>
  <c r="B29" i="223"/>
  <c r="A29" i="223"/>
  <c r="B20" i="223"/>
  <c r="A20" i="223"/>
  <c r="B15" i="223"/>
  <c r="A15" i="223"/>
  <c r="B30" i="223"/>
  <c r="A30" i="223"/>
  <c r="B28" i="223"/>
  <c r="A28" i="223"/>
  <c r="B35" i="223"/>
  <c r="A35" i="223"/>
  <c r="B31" i="223"/>
  <c r="A31" i="223"/>
  <c r="B39" i="223"/>
  <c r="A39" i="223"/>
  <c r="B38" i="223"/>
  <c r="A38" i="223"/>
  <c r="B16" i="223"/>
  <c r="A16" i="223"/>
  <c r="B22" i="223"/>
  <c r="A22" i="223"/>
  <c r="B21" i="223"/>
  <c r="A21" i="223"/>
  <c r="B33" i="223"/>
  <c r="A33" i="223"/>
  <c r="B26" i="223"/>
  <c r="A26" i="223"/>
  <c r="B37" i="223"/>
  <c r="A37" i="223"/>
  <c r="B13" i="223"/>
  <c r="A13" i="223"/>
  <c r="B32" i="223"/>
  <c r="A32" i="223"/>
  <c r="B24" i="223"/>
  <c r="A24" i="223"/>
  <c r="B6" i="223"/>
  <c r="A6" i="223"/>
  <c r="B12" i="223"/>
  <c r="A12" i="223"/>
  <c r="B5" i="223"/>
  <c r="A5" i="223"/>
  <c r="B36" i="223"/>
  <c r="A36" i="223"/>
  <c r="B23" i="223"/>
  <c r="A23" i="223"/>
  <c r="B9" i="223"/>
  <c r="A9" i="223"/>
  <c r="B17" i="223"/>
  <c r="A17" i="223"/>
  <c r="B8" i="223"/>
  <c r="A8" i="223"/>
  <c r="B11" i="240"/>
  <c r="A11" i="240"/>
  <c r="B8" i="240"/>
  <c r="A8" i="240"/>
  <c r="B5" i="240"/>
  <c r="A5" i="240"/>
  <c r="B10" i="240"/>
  <c r="A10" i="240"/>
  <c r="B7" i="240"/>
  <c r="A7" i="240"/>
  <c r="B6" i="240"/>
  <c r="A6" i="240"/>
  <c r="B12" i="240"/>
  <c r="A12" i="240"/>
  <c r="B9" i="240"/>
  <c r="A9" i="240"/>
  <c r="B13" i="240"/>
  <c r="A13" i="240"/>
  <c r="B11" i="239"/>
  <c r="A11" i="239"/>
  <c r="B8" i="239"/>
  <c r="A8" i="239"/>
  <c r="B5" i="239"/>
  <c r="A5" i="239"/>
  <c r="B10" i="239"/>
  <c r="A10" i="239"/>
  <c r="B7" i="239"/>
  <c r="A7" i="239"/>
  <c r="B6" i="239"/>
  <c r="A6" i="239"/>
  <c r="B12" i="239"/>
  <c r="A12" i="239"/>
  <c r="B9" i="239"/>
  <c r="A9" i="239"/>
  <c r="B13" i="239"/>
  <c r="A13" i="239"/>
  <c r="AB81" i="226" l="1"/>
  <c r="G10" i="138"/>
  <c r="F10" i="138"/>
  <c r="J10" i="138"/>
  <c r="I10" i="138"/>
  <c r="D9" i="138"/>
  <c r="C9" i="138"/>
  <c r="D7" i="138"/>
  <c r="C7" i="138"/>
  <c r="D6" i="138"/>
  <c r="C6" i="138"/>
  <c r="D8" i="138"/>
  <c r="C8" i="138"/>
  <c r="D5" i="138"/>
  <c r="C5" i="138"/>
  <c r="G24" i="193"/>
  <c r="F24" i="193"/>
  <c r="J24" i="193"/>
  <c r="I24" i="193"/>
  <c r="D5" i="193"/>
  <c r="C5" i="193"/>
  <c r="D16" i="193"/>
  <c r="C16" i="193"/>
  <c r="D20" i="193"/>
  <c r="C20" i="193"/>
  <c r="D18" i="193"/>
  <c r="C18" i="193"/>
  <c r="D12" i="193"/>
  <c r="C12" i="193"/>
  <c r="D21" i="193"/>
  <c r="C21" i="193"/>
  <c r="D7" i="193"/>
  <c r="C7" i="193"/>
  <c r="D15" i="193"/>
  <c r="C15" i="193"/>
  <c r="D17" i="193"/>
  <c r="C17" i="193"/>
  <c r="D6" i="193"/>
  <c r="C6" i="193"/>
  <c r="D13" i="193"/>
  <c r="C13" i="193"/>
  <c r="D9" i="193"/>
  <c r="C9" i="193"/>
  <c r="D19" i="193"/>
  <c r="C19" i="193"/>
  <c r="D23" i="193"/>
  <c r="C23" i="193"/>
  <c r="D10" i="193"/>
  <c r="C10" i="193"/>
  <c r="D14" i="193"/>
  <c r="C14" i="193"/>
  <c r="D11" i="193"/>
  <c r="C11" i="193"/>
  <c r="G11" i="208"/>
  <c r="F11" i="208"/>
  <c r="J11" i="208"/>
  <c r="I11" i="208"/>
  <c r="D9" i="208"/>
  <c r="C9" i="208"/>
  <c r="D7" i="208"/>
  <c r="C7" i="208"/>
  <c r="D10" i="208"/>
  <c r="C10" i="208"/>
  <c r="D8" i="208"/>
  <c r="C8" i="208"/>
  <c r="D5" i="208"/>
  <c r="C5" i="208"/>
  <c r="D6" i="208"/>
  <c r="C6" i="208"/>
  <c r="D11" i="208" l="1"/>
  <c r="D24" i="193"/>
  <c r="C24" i="193"/>
  <c r="C11" i="208"/>
  <c r="C10" i="138"/>
  <c r="D10" i="138"/>
  <c r="D28" i="201"/>
  <c r="C28" i="201"/>
  <c r="D27" i="201"/>
  <c r="C27" i="201"/>
  <c r="D26" i="201"/>
  <c r="C26" i="201"/>
  <c r="D25" i="201"/>
  <c r="C25" i="201"/>
  <c r="D24" i="201"/>
  <c r="C24" i="201"/>
  <c r="D23" i="201"/>
  <c r="C23" i="201"/>
  <c r="D21" i="201"/>
  <c r="C21" i="201"/>
  <c r="D20" i="201"/>
  <c r="C20" i="201"/>
  <c r="D19" i="201"/>
  <c r="C19" i="201"/>
  <c r="D18" i="201"/>
  <c r="C18" i="201"/>
  <c r="D17" i="201"/>
  <c r="C17" i="201"/>
  <c r="D16" i="201"/>
  <c r="C16" i="201"/>
  <c r="D15" i="201"/>
  <c r="C15" i="201"/>
  <c r="D14" i="201"/>
  <c r="C14" i="201"/>
  <c r="D13" i="201"/>
  <c r="C13" i="201"/>
  <c r="D12" i="201"/>
  <c r="C12" i="201"/>
  <c r="D11" i="201"/>
  <c r="C11" i="201"/>
  <c r="D10" i="201"/>
  <c r="C10" i="201"/>
  <c r="D9" i="201"/>
  <c r="C9" i="201"/>
  <c r="D8" i="201"/>
  <c r="C8" i="201"/>
  <c r="D7" i="201"/>
  <c r="C7" i="201"/>
  <c r="D6" i="201"/>
  <c r="C6" i="201"/>
  <c r="D5" i="201"/>
  <c r="C5" i="201"/>
  <c r="C29" i="201" l="1"/>
  <c r="L81" i="228"/>
  <c r="F81" i="228"/>
  <c r="D81" i="228"/>
  <c r="H81" i="228"/>
  <c r="N18" i="239"/>
  <c r="L18" i="239"/>
  <c r="J18" i="239"/>
  <c r="H18" i="239"/>
  <c r="F18" i="239"/>
  <c r="D18" i="239"/>
  <c r="H18" i="240"/>
  <c r="F18" i="240"/>
  <c r="D18" i="240"/>
  <c r="P18" i="239"/>
  <c r="R18" i="239"/>
  <c r="T18" i="239"/>
  <c r="V18" i="239"/>
  <c r="X18" i="239"/>
  <c r="Z18" i="239"/>
  <c r="P18" i="240"/>
  <c r="N18" i="240"/>
  <c r="L18" i="240"/>
  <c r="J18" i="240"/>
  <c r="N32" i="229"/>
  <c r="L32" i="229"/>
  <c r="J32" i="229"/>
  <c r="N81" i="228"/>
  <c r="J81" i="228"/>
  <c r="P81" i="228"/>
  <c r="N44" i="227"/>
  <c r="L44" i="227"/>
  <c r="J44" i="227"/>
  <c r="V81" i="228"/>
  <c r="P44" i="227"/>
  <c r="H44" i="227"/>
  <c r="F44" i="227"/>
  <c r="D44" i="227"/>
  <c r="G29" i="201"/>
  <c r="F29" i="201"/>
  <c r="J29" i="201"/>
  <c r="I29" i="201"/>
  <c r="AT81" i="226"/>
  <c r="AN81" i="226"/>
  <c r="AH81" i="226"/>
  <c r="V81" i="226"/>
  <c r="P81" i="226"/>
  <c r="H81" i="226"/>
  <c r="F81" i="226"/>
  <c r="D81" i="226"/>
  <c r="Z44" i="223"/>
  <c r="X44" i="223"/>
  <c r="V44" i="223"/>
  <c r="T44" i="223"/>
  <c r="R44" i="223"/>
  <c r="P44" i="223"/>
  <c r="N44" i="223"/>
  <c r="L44" i="223"/>
  <c r="J44" i="223"/>
  <c r="H44" i="223"/>
  <c r="F44" i="223"/>
  <c r="D44" i="223"/>
  <c r="H44" i="224"/>
  <c r="F44" i="224"/>
  <c r="D44" i="224"/>
  <c r="D29" i="20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3" type="4" refreshedVersion="5" background="1" saveData="1">
    <webPr sourceData="1" parsePre="1" consecutive="1" xl2000="1" url="file://C:\Users\Ryan Blair\AppData\Local\Temp\SAS Temporary Files\_TD8104_EXTENSION-PC_\danda\sashtml2.htm#IDX20" htmlTables="1">
      <tables count="1">
        <x v="30"/>
      </tables>
    </webPr>
  </connection>
</connections>
</file>

<file path=xl/sharedStrings.xml><?xml version="1.0" encoding="utf-8"?>
<sst xmlns="http://schemas.openxmlformats.org/spreadsheetml/2006/main" count="8053" uniqueCount="1289">
  <si>
    <t>Milan</t>
  </si>
  <si>
    <t>Springfield</t>
  </si>
  <si>
    <t>Knoxville</t>
  </si>
  <si>
    <t>Location</t>
  </si>
  <si>
    <t>Planting Date</t>
  </si>
  <si>
    <t>Harvest Date</t>
  </si>
  <si>
    <t>Soil Type</t>
  </si>
  <si>
    <t>Grenada Silt Loam</t>
  </si>
  <si>
    <t>R</t>
  </si>
  <si>
    <t>RR</t>
  </si>
  <si>
    <t>RR2</t>
  </si>
  <si>
    <t>East Tennessee</t>
  </si>
  <si>
    <t>Average</t>
  </si>
  <si>
    <t>Company</t>
  </si>
  <si>
    <t>Phone</t>
  </si>
  <si>
    <t>Email</t>
  </si>
  <si>
    <t>Contact</t>
  </si>
  <si>
    <t>www.agrigold.com</t>
  </si>
  <si>
    <t>www.dynagroseed.com</t>
  </si>
  <si>
    <t>Web site</t>
  </si>
  <si>
    <t>REC Tests</t>
  </si>
  <si>
    <t>CST Tests</t>
  </si>
  <si>
    <t>Avg. of CST and REC Tests</t>
  </si>
  <si>
    <t>NK Brand (Syngenta)</t>
  </si>
  <si>
    <t>Armor Seed</t>
  </si>
  <si>
    <t>www.armorseed.com</t>
  </si>
  <si>
    <t>901-326-7140</t>
  </si>
  <si>
    <t xml:space="preserve"> </t>
  </si>
  <si>
    <t>LG Seeds</t>
  </si>
  <si>
    <t>Abbreviation</t>
  </si>
  <si>
    <t>Name</t>
  </si>
  <si>
    <t>Characteristic</t>
  </si>
  <si>
    <t>LL</t>
  </si>
  <si>
    <t>West Tennessee</t>
  </si>
  <si>
    <t>Jackson</t>
  </si>
  <si>
    <t>Memphis</t>
  </si>
  <si>
    <t>Irrigation</t>
  </si>
  <si>
    <t>Irrigated</t>
  </si>
  <si>
    <t>Agricenter International</t>
  </si>
  <si>
    <t>Shady Loam</t>
  </si>
  <si>
    <t>Hybrid</t>
  </si>
  <si>
    <r>
      <t xml:space="preserve"> Avg. Yield</t>
    </r>
    <r>
      <rPr>
        <b/>
        <vertAlign val="superscript"/>
        <sz val="10"/>
        <color theme="0"/>
        <rFont val="Arial"/>
        <family val="2"/>
      </rPr>
      <t>§</t>
    </r>
    <r>
      <rPr>
        <b/>
        <sz val="10"/>
        <color theme="0"/>
        <rFont val="Arial"/>
        <family val="2"/>
      </rPr>
      <t xml:space="preserve">
(bu</t>
    </r>
    <r>
      <rPr>
        <b/>
        <i/>
        <sz val="10"/>
        <color theme="0"/>
        <rFont val="Arial"/>
        <family val="2"/>
      </rPr>
      <t>/acre</t>
    </r>
    <r>
      <rPr>
        <b/>
        <sz val="10"/>
        <color theme="0"/>
        <rFont val="Arial"/>
        <family val="2"/>
      </rPr>
      <t>)</t>
    </r>
  </si>
  <si>
    <t>Column1</t>
  </si>
  <si>
    <t>Column2</t>
  </si>
  <si>
    <t>Column3</t>
  </si>
  <si>
    <r>
      <t>L.S.D.</t>
    </r>
    <r>
      <rPr>
        <b/>
        <vertAlign val="subscript"/>
        <sz val="10"/>
        <color theme="0"/>
        <rFont val="Arial"/>
        <family val="2"/>
      </rPr>
      <t xml:space="preserve">.05 </t>
    </r>
  </si>
  <si>
    <t>Column4</t>
  </si>
  <si>
    <t>Column5</t>
  </si>
  <si>
    <t>Column6</t>
  </si>
  <si>
    <t>Column7</t>
  </si>
  <si>
    <r>
      <t>Avg. Yield</t>
    </r>
    <r>
      <rPr>
        <b/>
        <vertAlign val="superscript"/>
        <sz val="10"/>
        <color theme="0"/>
        <rFont val="Arial"/>
        <family val="2"/>
      </rPr>
      <t xml:space="preserve">§ </t>
    </r>
    <r>
      <rPr>
        <b/>
        <sz val="10"/>
        <color theme="0"/>
        <rFont val="Arial"/>
        <family val="2"/>
      </rPr>
      <t xml:space="preserve">
(bu/ac)</t>
    </r>
  </si>
  <si>
    <t>Moisture at Harvest 
(%)</t>
  </si>
  <si>
    <t>Plant Height 
(in.)</t>
  </si>
  <si>
    <r>
      <t>L.S.D.</t>
    </r>
    <r>
      <rPr>
        <b/>
        <vertAlign val="subscript"/>
        <sz val="10"/>
        <color theme="0"/>
        <rFont val="Arial"/>
        <family val="2"/>
      </rPr>
      <t>.05</t>
    </r>
  </si>
  <si>
    <t>MS† 
Avg. 
Yield</t>
  </si>
  <si>
    <t>Avg. Moisture
(%)</t>
  </si>
  <si>
    <r>
      <t>Avg.
 Yield</t>
    </r>
    <r>
      <rPr>
        <b/>
        <vertAlign val="superscript"/>
        <sz val="10"/>
        <color theme="0"/>
        <rFont val="Arial"/>
        <family val="2"/>
      </rPr>
      <t>§</t>
    </r>
    <r>
      <rPr>
        <b/>
        <sz val="10"/>
        <color theme="0"/>
        <rFont val="Arial"/>
        <family val="2"/>
      </rPr>
      <t xml:space="preserve">
(bu</t>
    </r>
    <r>
      <rPr>
        <b/>
        <i/>
        <sz val="10"/>
        <color theme="0"/>
        <rFont val="Arial"/>
        <family val="2"/>
      </rPr>
      <t>/acre</t>
    </r>
    <r>
      <rPr>
        <b/>
        <sz val="10"/>
        <color theme="0"/>
        <rFont val="Arial"/>
        <family val="2"/>
      </rPr>
      <t>)</t>
    </r>
  </si>
  <si>
    <r>
      <t>Avg. Yield</t>
    </r>
    <r>
      <rPr>
        <b/>
        <vertAlign val="superscript"/>
        <sz val="10"/>
        <color theme="0"/>
        <rFont val="Arial"/>
        <family val="2"/>
      </rPr>
      <t>§</t>
    </r>
    <r>
      <rPr>
        <b/>
        <sz val="10"/>
        <color theme="0"/>
        <rFont val="Arial"/>
        <family val="2"/>
      </rPr>
      <t xml:space="preserve">
(bu</t>
    </r>
    <r>
      <rPr>
        <b/>
        <i/>
        <sz val="10"/>
        <color theme="0"/>
        <rFont val="Arial"/>
        <family val="2"/>
      </rPr>
      <t>/acre</t>
    </r>
    <r>
      <rPr>
        <b/>
        <sz val="10"/>
        <color theme="0"/>
        <rFont val="Arial"/>
        <family val="2"/>
      </rPr>
      <t>)</t>
    </r>
  </si>
  <si>
    <t>W</t>
  </si>
  <si>
    <t>Seed Treatment</t>
  </si>
  <si>
    <t>County</t>
  </si>
  <si>
    <t>Cooperator</t>
  </si>
  <si>
    <t>Agent</t>
  </si>
  <si>
    <t>Table of Contents</t>
  </si>
  <si>
    <t>Location Information</t>
  </si>
  <si>
    <t>Standard Error</t>
  </si>
  <si>
    <t>C.V.</t>
  </si>
  <si>
    <t>Plots per entry (reps x locs.)</t>
  </si>
  <si>
    <r>
      <t>Herbicide Pkg</t>
    </r>
    <r>
      <rPr>
        <b/>
        <vertAlign val="superscript"/>
        <sz val="10"/>
        <color theme="0"/>
        <rFont val="Arial"/>
        <family val="2"/>
      </rPr>
      <t>†</t>
    </r>
  </si>
  <si>
    <t>1 yr</t>
  </si>
  <si>
    <t>2 yr</t>
  </si>
  <si>
    <t>3 yr</t>
  </si>
  <si>
    <t>www.lgseeds.com</t>
  </si>
  <si>
    <t>GT</t>
  </si>
  <si>
    <t>Additional Trial Information</t>
  </si>
  <si>
    <t xml:space="preserve">Highland Rim </t>
  </si>
  <si>
    <t>AgResearch and Education Center</t>
  </si>
  <si>
    <t>Avg. Yield§ 
(bu/ac)
1 yr</t>
  </si>
  <si>
    <t>Avg. Yield§ 
(bu/ac)
2 yr</t>
  </si>
  <si>
    <t>Avg. Yield§ 
(bu/ac)
3 yr</t>
  </si>
  <si>
    <t>MS 
Avg. Yield§ 
1 yr</t>
  </si>
  <si>
    <t>MS 
Avg. Yield§ 
2 yr</t>
  </si>
  <si>
    <t>MS 
Avg. Yield§ 
3 yr</t>
  </si>
  <si>
    <t>Plant Height 
(in.)
1 yr</t>
  </si>
  <si>
    <t>MS 
Plant Height 
1 yr</t>
  </si>
  <si>
    <t>Plant Height 
(in.)
2 yr</t>
  </si>
  <si>
    <t>MS 
Plant Height 
2 yr</t>
  </si>
  <si>
    <t>Plant Height 
(in.)
3 yr</t>
  </si>
  <si>
    <t>MS 
Plant Height 
3 yr</t>
  </si>
  <si>
    <t>Lodging¶
(%)
1 yr</t>
  </si>
  <si>
    <t>Lodging¶
(%)
2 yr</t>
  </si>
  <si>
    <t>Lodging¶
(%)
3 yr</t>
  </si>
  <si>
    <t>Knoxville 
Irr.
(bu/acre)
1 yr</t>
  </si>
  <si>
    <t>Knoxville 
Irr.
(bu/acre)
2 yr</t>
  </si>
  <si>
    <t>Knoxville 
Irr.
(bu/acre)
3 yr</t>
  </si>
  <si>
    <t>Springfield 
Irr.
(bu/acre)
1 yr</t>
  </si>
  <si>
    <t>Springfield 
Irr.
(bu/acre)
2 yr</t>
  </si>
  <si>
    <t>Springfield 
Irr.
(bu/acre)
3 yr</t>
  </si>
  <si>
    <t>Springfield 
Non-Irr.
(bu/acre)
1 yr</t>
  </si>
  <si>
    <t>Springfield 
Non-Irr.
(bu/acre)
2 yr</t>
  </si>
  <si>
    <t>Springfield 
Non-Irr.
(bu/acre)
3 yr</t>
  </si>
  <si>
    <t>Milan
 Irr.
(bu/acre)
1 yr</t>
  </si>
  <si>
    <t>Milan
 Irr.
(bu/acre)
2 yr</t>
  </si>
  <si>
    <t>Milan
 Irr.
(bu/acre)
3 yr</t>
  </si>
  <si>
    <t>Milan 
Non-Irr.
(bu/acre)
1 yr</t>
  </si>
  <si>
    <t>Milan 
Non-Irr.
(bu/acre)
2 yr</t>
  </si>
  <si>
    <t>Milan 
Non-Irr.
(bu/acre)
3 yr</t>
  </si>
  <si>
    <t>Jackson 
Irr.
(bu/acre)
1 yr</t>
  </si>
  <si>
    <t>Jackson 
Irr.
(bu/acre)
2 yr</t>
  </si>
  <si>
    <t>Jackson 
Irr.
(bu/acre)
3 yr</t>
  </si>
  <si>
    <t>Memphis 
Irr.
(bu/acre)
1 yr</t>
  </si>
  <si>
    <t>Memphis 
Irr.
(bu/acre)
2 yr</t>
  </si>
  <si>
    <t>Memphis 
Irr.
(bu/acre)
3 yr</t>
  </si>
  <si>
    <r>
      <t>CST
Avg. Yield</t>
    </r>
    <r>
      <rPr>
        <b/>
        <vertAlign val="superscript"/>
        <sz val="10"/>
        <color theme="0"/>
        <rFont val="Arial"/>
        <family val="2"/>
      </rPr>
      <t>§</t>
    </r>
    <r>
      <rPr>
        <b/>
        <sz val="10"/>
        <color theme="0"/>
        <rFont val="Arial"/>
        <family val="2"/>
      </rPr>
      <t xml:space="preserve">
(bu</t>
    </r>
    <r>
      <rPr>
        <b/>
        <i/>
        <sz val="10"/>
        <color theme="0"/>
        <rFont val="Arial"/>
        <family val="2"/>
      </rPr>
      <t>/acre</t>
    </r>
    <r>
      <rPr>
        <b/>
        <sz val="10"/>
        <color theme="0"/>
        <rFont val="Arial"/>
        <family val="2"/>
      </rPr>
      <t>)</t>
    </r>
  </si>
  <si>
    <t>CST
Avg. Moisture
(%)</t>
  </si>
  <si>
    <r>
      <t>REC
Avg. Yield</t>
    </r>
    <r>
      <rPr>
        <b/>
        <vertAlign val="superscript"/>
        <sz val="10"/>
        <color theme="0"/>
        <rFont val="Arial"/>
        <family val="2"/>
      </rPr>
      <t>§</t>
    </r>
    <r>
      <rPr>
        <b/>
        <sz val="10"/>
        <color theme="0"/>
        <rFont val="Arial"/>
        <family val="2"/>
      </rPr>
      <t xml:space="preserve">
(bu</t>
    </r>
    <r>
      <rPr>
        <b/>
        <i/>
        <sz val="10"/>
        <color theme="0"/>
        <rFont val="Arial"/>
        <family val="2"/>
      </rPr>
      <t>/acre</t>
    </r>
    <r>
      <rPr>
        <b/>
        <sz val="10"/>
        <color theme="0"/>
        <rFont val="Arial"/>
        <family val="2"/>
      </rPr>
      <t>)</t>
    </r>
  </si>
  <si>
    <t>REC
Avg. Moisture
(%)</t>
  </si>
  <si>
    <r>
      <t>CST &amp; REC
Avg. Yield</t>
    </r>
    <r>
      <rPr>
        <b/>
        <vertAlign val="superscript"/>
        <sz val="10"/>
        <color theme="0"/>
        <rFont val="Arial"/>
        <family val="2"/>
      </rPr>
      <t>§</t>
    </r>
    <r>
      <rPr>
        <b/>
        <sz val="10"/>
        <color theme="0"/>
        <rFont val="Arial"/>
        <family val="2"/>
      </rPr>
      <t xml:space="preserve">
(bu</t>
    </r>
    <r>
      <rPr>
        <b/>
        <i/>
        <sz val="10"/>
        <color theme="0"/>
        <rFont val="Arial"/>
        <family val="2"/>
      </rPr>
      <t>/acre</t>
    </r>
    <r>
      <rPr>
        <b/>
        <sz val="10"/>
        <color theme="0"/>
        <rFont val="Arial"/>
        <family val="2"/>
      </rPr>
      <t>)</t>
    </r>
  </si>
  <si>
    <t>CST &amp; REC
Avg. Moisture
(%)</t>
  </si>
  <si>
    <t>Percent of locs. with yield above loc. avg.</t>
  </si>
  <si>
    <t>Moisture
(%)
1 yr</t>
  </si>
  <si>
    <t>MS 
Moisture 
1 yr</t>
  </si>
  <si>
    <t>Moisture
(%)
2 yr</t>
  </si>
  <si>
    <t>MS 
Moisture
2 yr</t>
  </si>
  <si>
    <t>Moisture
(%)
3 yr</t>
  </si>
  <si>
    <t>MS  
Moisture
3 yr</t>
  </si>
  <si>
    <t>Maturity 
(DAP)
1 yr</t>
  </si>
  <si>
    <t>MS 
Maturity 
1 yr</t>
  </si>
  <si>
    <t>Maturity 
(DAP)
2 yr</t>
  </si>
  <si>
    <t>MS 
Maturity 
2 yr</t>
  </si>
  <si>
    <t>Maturity Group III</t>
  </si>
  <si>
    <t>Seeding Rate</t>
  </si>
  <si>
    <t>Non-irrigated</t>
  </si>
  <si>
    <t>Maturity Group Early IV (4.0 - 4.5)</t>
  </si>
  <si>
    <t>Maturity Group Late IV (4.6 - 4.9)</t>
  </si>
  <si>
    <t>Maturity Group Early V (5.0 - 5.5)</t>
  </si>
  <si>
    <t xml:space="preserve">  </t>
  </si>
  <si>
    <t>Highland Rim</t>
  </si>
  <si>
    <t>Maturity Group Early IV (4.0 - 4.4)</t>
  </si>
  <si>
    <t>Maturity Group Late IV (4.5-4.9)</t>
  </si>
  <si>
    <t xml:space="preserve">Summary from Small Plot Research </t>
  </si>
  <si>
    <t xml:space="preserve">Avg.  </t>
  </si>
  <si>
    <t>On-farm Location in Jackson (JAX)</t>
  </si>
  <si>
    <t>Yield</t>
  </si>
  <si>
    <t>RECM - YLD</t>
  </si>
  <si>
    <t>Frogeye</t>
  </si>
  <si>
    <t>Target</t>
  </si>
  <si>
    <t>JAX - YLD</t>
  </si>
  <si>
    <t>MS</t>
  </si>
  <si>
    <t>Variety</t>
  </si>
  <si>
    <t>(bu/ac)</t>
  </si>
  <si>
    <t>*Treated</t>
  </si>
  <si>
    <t>Non-treated</t>
  </si>
  <si>
    <t>leaf spot</t>
  </si>
  <si>
    <t>Spot</t>
  </si>
  <si>
    <t>AgriGold Hybrids</t>
  </si>
  <si>
    <t>Larry Ganann (Lakeland, TN)</t>
  </si>
  <si>
    <t>Lucas Owen</t>
  </si>
  <si>
    <t>731-793-3530</t>
  </si>
  <si>
    <t>www.cropscience.bayer.us/products/seeds/credenz</t>
  </si>
  <si>
    <t>http://www.winfield.com/farmer/croplan/</t>
  </si>
  <si>
    <t>University of Missouri</t>
  </si>
  <si>
    <t>Pengyin Chen</t>
  </si>
  <si>
    <t>573-379-5431</t>
  </si>
  <si>
    <t>chenpe@missouri.edu</t>
  </si>
  <si>
    <t>www.missouri.edu</t>
  </si>
  <si>
    <t>www.progenyag.com</t>
  </si>
  <si>
    <t>Stratton Seed Company (AgSouth Genetics &amp; Go Soy)</t>
  </si>
  <si>
    <t>Heath North</t>
  </si>
  <si>
    <t>hnorth@strattonseed.com</t>
  </si>
  <si>
    <t>www.strattonseed.com</t>
  </si>
  <si>
    <t>UniSouth Genetics, Inc. (USG)</t>
  </si>
  <si>
    <t>Fandrich Supply Co. (Belvidere, TN)</t>
  </si>
  <si>
    <t>931-967-3377</t>
  </si>
  <si>
    <t>www.usgseed.com</t>
  </si>
  <si>
    <t>Huffstetler &amp; Sons Seed Inc. (Greenfield, TN)</t>
  </si>
  <si>
    <t>731-235-2167</t>
  </si>
  <si>
    <t>Hurt Seed Co. Inc. (Halls, TN)</t>
  </si>
  <si>
    <t>731-836-7574</t>
  </si>
  <si>
    <t>Sellers Seed (Obion, TN)</t>
  </si>
  <si>
    <t>731-538-2990</t>
  </si>
  <si>
    <t>Bayer CropScience LibertyLink®</t>
  </si>
  <si>
    <t>Glufosinate tolerance.</t>
  </si>
  <si>
    <t xml:space="preserve">RR </t>
  </si>
  <si>
    <t xml:space="preserve">Monsanto Roundup Ready® </t>
  </si>
  <si>
    <t xml:space="preserve">Glyphosate tolerance. </t>
  </si>
  <si>
    <t>Monsanto Roundup Ready 2®</t>
  </si>
  <si>
    <t>R2X</t>
  </si>
  <si>
    <t>Monsanto Roundup Ready 2 eXtend®</t>
  </si>
  <si>
    <t>STS</t>
  </si>
  <si>
    <t>Sulfonylurea tolerance</t>
  </si>
  <si>
    <r>
      <t>Stem Canker</t>
    </r>
    <r>
      <rPr>
        <b/>
        <vertAlign val="superscript"/>
        <sz val="10"/>
        <color theme="0"/>
        <rFont val="Arial"/>
        <family val="2"/>
      </rPr>
      <t xml:space="preserve">‡ </t>
    </r>
  </si>
  <si>
    <r>
      <t>SDS</t>
    </r>
    <r>
      <rPr>
        <b/>
        <vertAlign val="superscript"/>
        <sz val="10"/>
        <color theme="0"/>
        <rFont val="Arial"/>
        <family val="2"/>
      </rPr>
      <t>‡</t>
    </r>
    <r>
      <rPr>
        <b/>
        <sz val="10"/>
        <color theme="0"/>
        <rFont val="Arial"/>
        <family val="2"/>
      </rPr>
      <t xml:space="preserve"> </t>
    </r>
  </si>
  <si>
    <r>
      <t>Frogeye</t>
    </r>
    <r>
      <rPr>
        <b/>
        <vertAlign val="superscript"/>
        <sz val="10"/>
        <color theme="0"/>
        <rFont val="Arial"/>
        <family val="2"/>
      </rPr>
      <t xml:space="preserve">‡ </t>
    </r>
  </si>
  <si>
    <r>
      <t>Flower Color</t>
    </r>
    <r>
      <rPr>
        <b/>
        <vertAlign val="superscript"/>
        <sz val="10"/>
        <color theme="0"/>
        <rFont val="Arial"/>
        <family val="2"/>
      </rPr>
      <t>§</t>
    </r>
  </si>
  <si>
    <t>Column8</t>
  </si>
  <si>
    <t>Column9</t>
  </si>
  <si>
    <t>Column10</t>
  </si>
  <si>
    <t>S</t>
  </si>
  <si>
    <t>P</t>
  </si>
  <si>
    <t>G</t>
  </si>
  <si>
    <t>T</t>
  </si>
  <si>
    <t>MR</t>
  </si>
  <si>
    <t>LT</t>
  </si>
  <si>
    <t>Dyna-Gro S41XS98</t>
  </si>
  <si>
    <t>Dyna-Gro S45XS37</t>
  </si>
  <si>
    <t>Ipconazole, Metalaxyl, Imidicloprid</t>
  </si>
  <si>
    <t xml:space="preserve">USG 7496XTS </t>
  </si>
  <si>
    <t>Vicksburg Silt Loam/Collins Silt Loam</t>
  </si>
  <si>
    <t>Maturity
(DAP)</t>
  </si>
  <si>
    <t>Plots per entry (reps x locs x years.)</t>
  </si>
  <si>
    <t>Plots per entry (reps x locs. x years)</t>
  </si>
  <si>
    <t>Local Seed Company</t>
  </si>
  <si>
    <t>www.localseed.com</t>
  </si>
  <si>
    <t>Virginia Tech</t>
  </si>
  <si>
    <t>Bo Zhang</t>
  </si>
  <si>
    <t>bozhang@vt.edu</t>
  </si>
  <si>
    <t>cropgenetics.cses.vt.edu/soybean-breeding.html</t>
  </si>
  <si>
    <t>-</t>
  </si>
  <si>
    <t>Local Seed Co. LS5087X</t>
  </si>
  <si>
    <t>Progeny P5252RX</t>
  </si>
  <si>
    <t>Falaya Silt Loam</t>
  </si>
  <si>
    <r>
      <t>Lodging</t>
    </r>
    <r>
      <rPr>
        <b/>
        <vertAlign val="superscript"/>
        <sz val="10"/>
        <color theme="0"/>
        <rFont val="Arial"/>
        <family val="2"/>
      </rPr>
      <t xml:space="preserve">‖ </t>
    </r>
    <r>
      <rPr>
        <b/>
        <sz val="10"/>
        <color theme="0"/>
        <rFont val="Arial"/>
        <family val="2"/>
      </rPr>
      <t xml:space="preserve">
(1-5)</t>
    </r>
  </si>
  <si>
    <r>
      <t>Protein</t>
    </r>
    <r>
      <rPr>
        <b/>
        <vertAlign val="superscript"/>
        <sz val="10"/>
        <color theme="0"/>
        <rFont val="Arial"/>
        <family val="2"/>
      </rPr>
      <t>¶</t>
    </r>
    <r>
      <rPr>
        <b/>
        <sz val="10"/>
        <color theme="0"/>
        <rFont val="Arial"/>
        <family val="2"/>
      </rPr>
      <t xml:space="preserve">
(%)</t>
    </r>
  </si>
  <si>
    <r>
      <t>Oil</t>
    </r>
    <r>
      <rPr>
        <b/>
        <vertAlign val="superscript"/>
        <sz val="10"/>
        <color theme="0"/>
        <rFont val="Arial"/>
        <family val="2"/>
      </rPr>
      <t>¶</t>
    </r>
    <r>
      <rPr>
        <b/>
        <sz val="10"/>
        <color theme="0"/>
        <rFont val="Arial"/>
        <family val="2"/>
      </rPr>
      <t xml:space="preserve">
(%)</t>
    </r>
  </si>
  <si>
    <t>Knoxville 
Irr.
 (bu/ac)</t>
  </si>
  <si>
    <t>Springfield 
Irr.
 (bu/ac)</t>
  </si>
  <si>
    <t>Springfield 
Non-Irr.
 (bu/ac)</t>
  </si>
  <si>
    <t>Milan
 Irr.
 (bu/ac)</t>
  </si>
  <si>
    <t>Milan 
Non-Irr.
 (bu/ac)</t>
  </si>
  <si>
    <t>Jackson 
Non-Irr.
 (bu/ac)</t>
  </si>
  <si>
    <t>Memphis
Irr.
 (bu/ac)</t>
  </si>
  <si>
    <t>Memphis 
Irr.
 (bu/ac)</t>
  </si>
  <si>
    <r>
      <t xml:space="preserve"> Avg. Yield</t>
    </r>
    <r>
      <rPr>
        <b/>
        <vertAlign val="superscript"/>
        <sz val="10"/>
        <color theme="0"/>
        <rFont val="Arial"/>
        <family val="2"/>
      </rPr>
      <t>§</t>
    </r>
    <r>
      <rPr>
        <b/>
        <sz val="10"/>
        <color theme="0"/>
        <rFont val="Arial"/>
        <family val="2"/>
      </rPr>
      <t xml:space="preserve">
(bu/ac)</t>
    </r>
  </si>
  <si>
    <t>USG 7489XT</t>
  </si>
  <si>
    <t>Dan Mitchell</t>
  </si>
  <si>
    <t>812-457-3132</t>
  </si>
  <si>
    <t>dan.mitchell@lgseeds.com</t>
  </si>
  <si>
    <r>
      <t>Herb. Tol.</t>
    </r>
    <r>
      <rPr>
        <b/>
        <vertAlign val="superscript"/>
        <sz val="10"/>
        <color theme="0"/>
        <rFont val="Arial"/>
        <family val="2"/>
      </rPr>
      <t>†</t>
    </r>
  </si>
  <si>
    <t>Rel. Mat.</t>
  </si>
  <si>
    <r>
      <t>SCN</t>
    </r>
    <r>
      <rPr>
        <b/>
        <vertAlign val="superscript"/>
        <sz val="10"/>
        <color theme="0"/>
        <rFont val="Arial"/>
        <family val="2"/>
      </rPr>
      <t>‡</t>
    </r>
    <r>
      <rPr>
        <b/>
        <sz val="10"/>
        <color theme="0"/>
        <rFont val="Arial"/>
        <family val="2"/>
      </rPr>
      <t xml:space="preserve"> </t>
    </r>
  </si>
  <si>
    <r>
      <t>Pub. Color</t>
    </r>
    <r>
      <rPr>
        <b/>
        <vertAlign val="superscript"/>
        <sz val="10"/>
        <color theme="0"/>
        <rFont val="Arial"/>
        <family val="2"/>
      </rPr>
      <t xml:space="preserve">‖ </t>
    </r>
  </si>
  <si>
    <t>Summary from County Tests</t>
  </si>
  <si>
    <t xml:space="preserve">Other </t>
  </si>
  <si>
    <t>Diseases</t>
  </si>
  <si>
    <t>MS
Lodging¶
1 yr</t>
  </si>
  <si>
    <t>MS
Lodging¶
2 yr</t>
  </si>
  <si>
    <r>
      <t>Protein</t>
    </r>
    <r>
      <rPr>
        <b/>
        <vertAlign val="superscript"/>
        <sz val="10"/>
        <color theme="0"/>
        <rFont val="Arial"/>
        <family val="2"/>
      </rPr>
      <t>¶</t>
    </r>
    <r>
      <rPr>
        <b/>
        <sz val="10"/>
        <color theme="0"/>
        <rFont val="Arial"/>
        <family val="2"/>
      </rPr>
      <t xml:space="preserve">
(%)
1 yr</t>
    </r>
  </si>
  <si>
    <r>
      <t>Protein</t>
    </r>
    <r>
      <rPr>
        <b/>
        <vertAlign val="superscript"/>
        <sz val="10"/>
        <color theme="0"/>
        <rFont val="Arial"/>
        <family val="2"/>
      </rPr>
      <t>¶</t>
    </r>
    <r>
      <rPr>
        <b/>
        <sz val="10"/>
        <color theme="0"/>
        <rFont val="Arial"/>
        <family val="2"/>
      </rPr>
      <t xml:space="preserve">
(%)
2 yr</t>
    </r>
  </si>
  <si>
    <r>
      <t>Oil</t>
    </r>
    <r>
      <rPr>
        <b/>
        <vertAlign val="superscript"/>
        <sz val="10"/>
        <color theme="0"/>
        <rFont val="Arial"/>
        <family val="2"/>
      </rPr>
      <t>¶</t>
    </r>
    <r>
      <rPr>
        <b/>
        <sz val="10"/>
        <color theme="0"/>
        <rFont val="Arial"/>
        <family val="2"/>
      </rPr>
      <t xml:space="preserve">
(%)
1 yr</t>
    </r>
  </si>
  <si>
    <r>
      <t>Oil</t>
    </r>
    <r>
      <rPr>
        <b/>
        <vertAlign val="superscript"/>
        <sz val="10"/>
        <color theme="0"/>
        <rFont val="Arial"/>
        <family val="2"/>
      </rPr>
      <t>¶</t>
    </r>
    <r>
      <rPr>
        <b/>
        <sz val="10"/>
        <color theme="0"/>
        <rFont val="Arial"/>
        <family val="2"/>
      </rPr>
      <t xml:space="preserve">
(%)
2 yr</t>
    </r>
  </si>
  <si>
    <t>MS
Lodging¶
3 yr</t>
  </si>
  <si>
    <t>Maturity 
(DAP)
3 yr</t>
  </si>
  <si>
    <t>MS 
Maturity  
3 yr</t>
  </si>
  <si>
    <r>
      <t>MS
Protein</t>
    </r>
    <r>
      <rPr>
        <b/>
        <vertAlign val="superscript"/>
        <sz val="10"/>
        <color theme="0"/>
        <rFont val="Arial"/>
        <family val="2"/>
      </rPr>
      <t>¶</t>
    </r>
    <r>
      <rPr>
        <b/>
        <sz val="10"/>
        <color theme="0"/>
        <rFont val="Arial"/>
        <family val="2"/>
      </rPr>
      <t xml:space="preserve">
2 yr</t>
    </r>
  </si>
  <si>
    <r>
      <t>MS
Protein</t>
    </r>
    <r>
      <rPr>
        <b/>
        <vertAlign val="superscript"/>
        <sz val="10"/>
        <color theme="0"/>
        <rFont val="Arial"/>
        <family val="2"/>
      </rPr>
      <t>¶</t>
    </r>
    <r>
      <rPr>
        <b/>
        <sz val="10"/>
        <color theme="0"/>
        <rFont val="Arial"/>
        <family val="2"/>
      </rPr>
      <t xml:space="preserve">
3 yr</t>
    </r>
  </si>
  <si>
    <r>
      <t>Protein</t>
    </r>
    <r>
      <rPr>
        <b/>
        <vertAlign val="superscript"/>
        <sz val="10"/>
        <color theme="0"/>
        <rFont val="Arial"/>
        <family val="2"/>
      </rPr>
      <t>¶</t>
    </r>
    <r>
      <rPr>
        <b/>
        <sz val="10"/>
        <color theme="0"/>
        <rFont val="Arial"/>
        <family val="2"/>
      </rPr>
      <t xml:space="preserve">
(%)
3 yr</t>
    </r>
  </si>
  <si>
    <r>
      <t>MS
Protein</t>
    </r>
    <r>
      <rPr>
        <b/>
        <vertAlign val="superscript"/>
        <sz val="10"/>
        <color theme="0"/>
        <rFont val="Arial"/>
        <family val="2"/>
      </rPr>
      <t>¶</t>
    </r>
    <r>
      <rPr>
        <b/>
        <sz val="10"/>
        <color theme="0"/>
        <rFont val="Arial"/>
        <family val="2"/>
      </rPr>
      <t xml:space="preserve">
1 yr</t>
    </r>
  </si>
  <si>
    <r>
      <t>MS
Oil</t>
    </r>
    <r>
      <rPr>
        <b/>
        <vertAlign val="superscript"/>
        <sz val="10"/>
        <color theme="0"/>
        <rFont val="Arial"/>
        <family val="2"/>
      </rPr>
      <t>¶</t>
    </r>
    <r>
      <rPr>
        <b/>
        <sz val="10"/>
        <color theme="0"/>
        <rFont val="Arial"/>
        <family val="2"/>
      </rPr>
      <t xml:space="preserve">
1 yr</t>
    </r>
  </si>
  <si>
    <r>
      <t>MS
Oil</t>
    </r>
    <r>
      <rPr>
        <b/>
        <vertAlign val="superscript"/>
        <sz val="10"/>
        <color theme="0"/>
        <rFont val="Arial"/>
        <family val="2"/>
      </rPr>
      <t>¶</t>
    </r>
    <r>
      <rPr>
        <b/>
        <sz val="10"/>
        <color theme="0"/>
        <rFont val="Arial"/>
        <family val="2"/>
      </rPr>
      <t xml:space="preserve">
2 yr</t>
    </r>
  </si>
  <si>
    <r>
      <t>Oil</t>
    </r>
    <r>
      <rPr>
        <b/>
        <vertAlign val="superscript"/>
        <sz val="10"/>
        <color theme="0"/>
        <rFont val="Arial"/>
        <family val="2"/>
      </rPr>
      <t>¶</t>
    </r>
    <r>
      <rPr>
        <b/>
        <sz val="10"/>
        <color theme="0"/>
        <rFont val="Arial"/>
        <family val="2"/>
      </rPr>
      <t xml:space="preserve">
(%)
3 yr</t>
    </r>
  </si>
  <si>
    <r>
      <t>MS
Oil</t>
    </r>
    <r>
      <rPr>
        <b/>
        <vertAlign val="superscript"/>
        <sz val="10"/>
        <color theme="0"/>
        <rFont val="Arial"/>
        <family val="2"/>
      </rPr>
      <t>¶</t>
    </r>
    <r>
      <rPr>
        <b/>
        <sz val="10"/>
        <color theme="0"/>
        <rFont val="Arial"/>
        <family val="2"/>
      </rPr>
      <t xml:space="preserve">
3 yr</t>
    </r>
  </si>
  <si>
    <t>Jackson 
Non-Irr.
(bu/acre)
1 yr</t>
  </si>
  <si>
    <t>Jackson 
Non-Irr.
(bu/acre)
2 yr</t>
  </si>
  <si>
    <t>Jackson 
Non-Irr.
(bu/acre)
3 yr</t>
  </si>
  <si>
    <t xml:space="preserve">Justin Warren </t>
  </si>
  <si>
    <t>justin.warren@agrigold.com</t>
  </si>
  <si>
    <t>Bayer Company</t>
  </si>
  <si>
    <t>larry.ganann@bayer.com</t>
  </si>
  <si>
    <t>www.bayer.com</t>
  </si>
  <si>
    <t>Credenz (BASF)</t>
  </si>
  <si>
    <t>lucas.owen@basf.com</t>
  </si>
  <si>
    <t>Croplan (WinField United)</t>
  </si>
  <si>
    <t>800-264-4433</t>
  </si>
  <si>
    <t>Stacy Burwick</t>
  </si>
  <si>
    <t>sburwick@usgseed.com</t>
  </si>
  <si>
    <t>Asgrow AG39X7</t>
  </si>
  <si>
    <t>AgriGold G3722RX</t>
  </si>
  <si>
    <t>Asgrow AG36X6</t>
  </si>
  <si>
    <t>LG Seeds LGS4227RX</t>
  </si>
  <si>
    <t>AgriGold G4255RX</t>
  </si>
  <si>
    <t>Progeny P4265RXS</t>
  </si>
  <si>
    <t>LL GT27</t>
  </si>
  <si>
    <t>Dyna-Gro S43XS70</t>
  </si>
  <si>
    <t>Credenz CZ 4539 GTLL</t>
  </si>
  <si>
    <t>Asgrow AG53X0</t>
  </si>
  <si>
    <t>Progeny P5170RX</t>
  </si>
  <si>
    <t>VA V15-2261ST</t>
  </si>
  <si>
    <t>MO S16-3747RY</t>
  </si>
  <si>
    <t>Credenz CZ 5299 X</t>
  </si>
  <si>
    <t>Roundup Ready/Dicamba tolerant Group III</t>
  </si>
  <si>
    <t>Roundup Ready/Dicamba Tolerant Late IV (4.6 - 4.9)</t>
  </si>
  <si>
    <t>Roundup Ready/Dicamba Tolerant Early V (5.0 - 5.5)</t>
  </si>
  <si>
    <t>Maturity Group V (5.0 - 5.9)</t>
  </si>
  <si>
    <t>Glyphosate and Dicamba tolerance</t>
  </si>
  <si>
    <t>Glufosinate and Glyphosate tolerance</t>
  </si>
  <si>
    <t>2,4-D choline, Glyphosate, and Glufosinate tolerance</t>
  </si>
  <si>
    <t>Asgrow AG46X0</t>
  </si>
  <si>
    <t>Progeny P4821RX</t>
  </si>
  <si>
    <t>Dyna-Gro S46XS60</t>
  </si>
  <si>
    <t>Asgrow AG46X6</t>
  </si>
  <si>
    <t>Asgrow AG48X9</t>
  </si>
  <si>
    <t>USG 7480XT</t>
  </si>
  <si>
    <t>Dyna-Gro S49XT70</t>
  </si>
  <si>
    <t>Credenz CZ 4869 X</t>
  </si>
  <si>
    <t>Asgrow AG49X9</t>
  </si>
  <si>
    <t>LG Seeds LGS4899RX</t>
  </si>
  <si>
    <t xml:space="preserve">Progeny P4620RXS </t>
  </si>
  <si>
    <t>Dyna-Gro S49EN79</t>
  </si>
  <si>
    <t>Credenz CZ 4979 X</t>
  </si>
  <si>
    <t>Asgrow AG52X9</t>
  </si>
  <si>
    <t>Asgrow AG53X9</t>
  </si>
  <si>
    <t>M</t>
  </si>
  <si>
    <t>Local Seed Co. LS3976X</t>
  </si>
  <si>
    <t>Local Seed Co. LS4299XS</t>
  </si>
  <si>
    <t>Local Seed Co. LS4999X</t>
  </si>
  <si>
    <t>Local Seed Co. LS5386X</t>
  </si>
  <si>
    <t>Local Seed Co. ZS4694E3S</t>
  </si>
  <si>
    <t>Corteva Enlist E3</t>
  </si>
  <si>
    <t>Dyna-Gro Seed / Nutrien Ag Solutions</t>
  </si>
  <si>
    <t>Stacey Bruff</t>
  </si>
  <si>
    <t>731-885-1212</t>
  </si>
  <si>
    <t>stacey.bruff@nutrien.com</t>
  </si>
  <si>
    <t>AgriGold G4995RX</t>
  </si>
  <si>
    <t>SDS</t>
  </si>
  <si>
    <t>Research &amp; Education Center at Milan (RECM)</t>
  </si>
  <si>
    <t>Local Seed Co. LS4407X</t>
  </si>
  <si>
    <t>Mat. Group</t>
  </si>
  <si>
    <t>Progeny 4444RXS</t>
  </si>
  <si>
    <t>Trial Information</t>
  </si>
  <si>
    <t>Summary</t>
  </si>
  <si>
    <r>
      <t>REC Yield</t>
    </r>
    <r>
      <rPr>
        <b/>
        <vertAlign val="superscript"/>
        <sz val="10"/>
        <color theme="0"/>
        <rFont val="Arial"/>
        <family val="2"/>
      </rPr>
      <t>§</t>
    </r>
  </si>
  <si>
    <r>
      <t>CST Yield</t>
    </r>
    <r>
      <rPr>
        <b/>
        <vertAlign val="superscript"/>
        <sz val="10"/>
        <color theme="0"/>
        <rFont val="Arial"/>
        <family val="2"/>
      </rPr>
      <t>§</t>
    </r>
  </si>
  <si>
    <t>Table 31. Abbreviations used to identify biotech traits of soybean varieties evaluated in Tennessee during 2020.</t>
  </si>
  <si>
    <t>Table 30. Contact information for soybean seed companies evaluated in yield tests in Tennessee during 2020.</t>
  </si>
  <si>
    <t>618-292-5844</t>
  </si>
  <si>
    <t>Tommy Dublin</t>
  </si>
  <si>
    <t>270-559-1225</t>
  </si>
  <si>
    <t xml:space="preserve">tommydublin@armorseed.com </t>
  </si>
  <si>
    <t>Kaleb Houston</t>
  </si>
  <si>
    <t>731-819-8709</t>
  </si>
  <si>
    <t xml:space="preserve">khouston@landolakes.com </t>
  </si>
  <si>
    <t>Doug Messersmith</t>
  </si>
  <si>
    <t>570-419-3692</t>
  </si>
  <si>
    <t xml:space="preserve">Doug.Messersmith@localseed.com </t>
  </si>
  <si>
    <t>Brad McAlpin</t>
  </si>
  <si>
    <t xml:space="preserve">brad.mcalpin@syngenta.com </t>
  </si>
  <si>
    <t>870-227-0524</t>
  </si>
  <si>
    <t>www.syngenta-us.com/seeds/nk</t>
  </si>
  <si>
    <t>Progeny Ag/ Erwin-Keith, Inc</t>
  </si>
  <si>
    <t>Brian Murray</t>
  </si>
  <si>
    <t>bmurray@progenyag.com</t>
  </si>
  <si>
    <t>870-238-2079</t>
  </si>
  <si>
    <t>540-231-1731</t>
  </si>
  <si>
    <t>University of Arkansas</t>
  </si>
  <si>
    <t>Leandro Mozzoni</t>
  </si>
  <si>
    <t>479-575-6807</t>
  </si>
  <si>
    <t>Mission Seed Solutions</t>
  </si>
  <si>
    <t>Taylor Seed/ Agri-Technology Solutions</t>
  </si>
  <si>
    <t>Ricky Davis</t>
  </si>
  <si>
    <t>rdavis@atsseed.com</t>
  </si>
  <si>
    <t>901-355-2463</t>
  </si>
  <si>
    <t>www.atsseed.com</t>
  </si>
  <si>
    <t>Guilherme Zambrozi</t>
  </si>
  <si>
    <t>870-509-3103</t>
  </si>
  <si>
    <t>ggarcia@gdmseeds.com</t>
  </si>
  <si>
    <t>www.gdmseeds.com</t>
  </si>
  <si>
    <t>University of Tennessee</t>
  </si>
  <si>
    <t>Vince Pantalone</t>
  </si>
  <si>
    <t>865-974-8801</t>
  </si>
  <si>
    <t xml:space="preserve">vpantalo@utk.edu  </t>
  </si>
  <si>
    <t>800-505-3133</t>
  </si>
  <si>
    <t>Table 29. Characteristics of soybean varieties evaluated in Tennessee during 2020, as provided by the seed company.</t>
  </si>
  <si>
    <t xml:space="preserve">lmozzon@uark.edu </t>
  </si>
  <si>
    <t>Soybean Variety Tests in Tennessee 2020</t>
  </si>
  <si>
    <r>
      <t xml:space="preserve">          Table 1. </t>
    </r>
    <r>
      <rPr>
        <b/>
        <sz val="12"/>
        <rFont val="Times New Roman"/>
        <family val="1"/>
      </rPr>
      <t>2020</t>
    </r>
    <r>
      <rPr>
        <sz val="12"/>
        <rFont val="Times New Roman"/>
        <family val="1"/>
      </rPr>
      <t xml:space="preserve"> total entry numbers within each herbicide tolerance trait class and maturity group</t>
    </r>
  </si>
  <si>
    <r>
      <t xml:space="preserve">          Table 2. </t>
    </r>
    <r>
      <rPr>
        <b/>
        <sz val="12"/>
        <rFont val="Times New Roman"/>
        <family val="1"/>
      </rPr>
      <t>2020</t>
    </r>
    <r>
      <rPr>
        <sz val="12"/>
        <rFont val="Times New Roman"/>
        <family val="1"/>
      </rPr>
      <t xml:space="preserve"> AgResearch and Education Center (REC) location information</t>
    </r>
  </si>
  <si>
    <r>
      <t xml:space="preserve">          </t>
    </r>
    <r>
      <rPr>
        <sz val="12"/>
        <rFont val="Times New Roman"/>
        <family val="1"/>
      </rPr>
      <t xml:space="preserve">Table 3. </t>
    </r>
    <r>
      <rPr>
        <b/>
        <sz val="12"/>
        <rFont val="Times New Roman"/>
        <family val="1"/>
      </rPr>
      <t xml:space="preserve">2020 </t>
    </r>
    <r>
      <rPr>
        <sz val="12"/>
        <rFont val="Times New Roman"/>
        <family val="1"/>
      </rPr>
      <t>County Standard Test (CST) location information</t>
    </r>
  </si>
  <si>
    <r>
      <t xml:space="preserve">          Table 4. </t>
    </r>
    <r>
      <rPr>
        <b/>
        <sz val="12"/>
        <rFont val="Times New Roman"/>
        <family val="1"/>
      </rPr>
      <t>2020</t>
    </r>
    <r>
      <rPr>
        <sz val="12"/>
        <rFont val="Times New Roman"/>
        <family val="1"/>
      </rPr>
      <t xml:space="preserve"> "A Group" varieties</t>
    </r>
  </si>
  <si>
    <r>
      <t xml:space="preserve">          Table 5. </t>
    </r>
    <r>
      <rPr>
        <b/>
        <sz val="12"/>
        <rFont val="Times New Roman"/>
        <family val="1"/>
      </rPr>
      <t xml:space="preserve">2020 MG-3 </t>
    </r>
    <r>
      <rPr>
        <sz val="12"/>
        <rFont val="Times New Roman"/>
        <family val="1"/>
      </rPr>
      <t xml:space="preserve">Yield, Agronomic, and Quality Data across </t>
    </r>
    <r>
      <rPr>
        <b/>
        <sz val="12"/>
        <rFont val="Times New Roman"/>
        <family val="1"/>
      </rPr>
      <t>REC</t>
    </r>
    <r>
      <rPr>
        <sz val="12"/>
        <rFont val="Times New Roman"/>
        <family val="1"/>
      </rPr>
      <t xml:space="preserve"> Locations (1yr, 2yr, 3yr)</t>
    </r>
  </si>
  <si>
    <r>
      <t xml:space="preserve">          Table 6. </t>
    </r>
    <r>
      <rPr>
        <b/>
        <sz val="12"/>
        <rFont val="Times New Roman"/>
        <family val="1"/>
      </rPr>
      <t xml:space="preserve">2020 MG-3 </t>
    </r>
    <r>
      <rPr>
        <sz val="12"/>
        <rFont val="Times New Roman"/>
        <family val="1"/>
      </rPr>
      <t xml:space="preserve"> Yield Data by </t>
    </r>
    <r>
      <rPr>
        <b/>
        <sz val="12"/>
        <rFont val="Times New Roman"/>
        <family val="1"/>
      </rPr>
      <t>REC</t>
    </r>
    <r>
      <rPr>
        <sz val="12"/>
        <rFont val="Times New Roman"/>
        <family val="1"/>
      </rPr>
      <t xml:space="preserve"> Location (1yr, 2yr, 3yr)</t>
    </r>
  </si>
  <si>
    <r>
      <t xml:space="preserve">          Table 7. </t>
    </r>
    <r>
      <rPr>
        <b/>
        <sz val="12"/>
        <rFont val="Times New Roman"/>
        <family val="1"/>
      </rPr>
      <t xml:space="preserve">2020 MG-3 </t>
    </r>
    <r>
      <rPr>
        <sz val="12"/>
        <rFont val="Times New Roman"/>
        <family val="1"/>
      </rPr>
      <t xml:space="preserve">Roundup Ready across and by </t>
    </r>
    <r>
      <rPr>
        <b/>
        <sz val="12"/>
        <rFont val="Times New Roman"/>
        <family val="1"/>
      </rPr>
      <t>CST</t>
    </r>
    <r>
      <rPr>
        <sz val="12"/>
        <rFont val="Times New Roman"/>
        <family val="1"/>
      </rPr>
      <t xml:space="preserve"> Locations</t>
    </r>
  </si>
  <si>
    <r>
      <t xml:space="preserve">          Table 8. </t>
    </r>
    <r>
      <rPr>
        <b/>
        <sz val="12"/>
        <rFont val="Times New Roman"/>
        <family val="1"/>
      </rPr>
      <t xml:space="preserve">2020 MG-3  </t>
    </r>
    <r>
      <rPr>
        <sz val="12"/>
        <rFont val="Times New Roman"/>
        <family val="1"/>
      </rPr>
      <t xml:space="preserve">Varieties Common to both </t>
    </r>
    <r>
      <rPr>
        <b/>
        <sz val="12"/>
        <rFont val="Times New Roman"/>
        <family val="1"/>
      </rPr>
      <t>REC</t>
    </r>
    <r>
      <rPr>
        <sz val="12"/>
        <rFont val="Times New Roman"/>
        <family val="1"/>
      </rPr>
      <t xml:space="preserve"> and </t>
    </r>
    <r>
      <rPr>
        <b/>
        <sz val="12"/>
        <rFont val="Times New Roman"/>
        <family val="1"/>
      </rPr>
      <t>CST</t>
    </r>
    <r>
      <rPr>
        <sz val="12"/>
        <rFont val="Times New Roman"/>
        <family val="1"/>
      </rPr>
      <t xml:space="preserve"> Tests</t>
    </r>
  </si>
  <si>
    <r>
      <t xml:space="preserve">          Table 9. </t>
    </r>
    <r>
      <rPr>
        <b/>
        <sz val="12"/>
        <rFont val="Times New Roman"/>
        <family val="1"/>
      </rPr>
      <t xml:space="preserve">2020 MG-3 </t>
    </r>
    <r>
      <rPr>
        <sz val="12"/>
        <rFont val="Times New Roman"/>
        <family val="1"/>
      </rPr>
      <t xml:space="preserve">Roundup Ready </t>
    </r>
    <r>
      <rPr>
        <b/>
        <sz val="12"/>
        <rFont val="Times New Roman"/>
        <family val="1"/>
      </rPr>
      <t>Disease</t>
    </r>
    <r>
      <rPr>
        <sz val="12"/>
        <rFont val="Times New Roman"/>
        <family val="1"/>
      </rPr>
      <t xml:space="preserve"> Tests</t>
    </r>
  </si>
  <si>
    <r>
      <t xml:space="preserve">          Table 10. </t>
    </r>
    <r>
      <rPr>
        <b/>
        <sz val="12"/>
        <rFont val="Times New Roman"/>
        <family val="1"/>
      </rPr>
      <t xml:space="preserve">2020 MG-4E </t>
    </r>
    <r>
      <rPr>
        <sz val="12"/>
        <rFont val="Times New Roman"/>
        <family val="1"/>
      </rPr>
      <t xml:space="preserve">Yield, Agronomic, and Quality Data across </t>
    </r>
    <r>
      <rPr>
        <b/>
        <sz val="12"/>
        <rFont val="Times New Roman"/>
        <family val="1"/>
      </rPr>
      <t>REC</t>
    </r>
    <r>
      <rPr>
        <sz val="12"/>
        <rFont val="Times New Roman"/>
        <family val="1"/>
      </rPr>
      <t xml:space="preserve"> Locations (1yr, 2yr, 3yr)</t>
    </r>
  </si>
  <si>
    <r>
      <t xml:space="preserve">          Table 11. </t>
    </r>
    <r>
      <rPr>
        <b/>
        <sz val="12"/>
        <rFont val="Times New Roman"/>
        <family val="1"/>
      </rPr>
      <t xml:space="preserve">2020 MG-4E </t>
    </r>
    <r>
      <rPr>
        <sz val="12"/>
        <rFont val="Times New Roman"/>
        <family val="1"/>
      </rPr>
      <t xml:space="preserve"> Yield Data by </t>
    </r>
    <r>
      <rPr>
        <b/>
        <sz val="12"/>
        <rFont val="Times New Roman"/>
        <family val="1"/>
      </rPr>
      <t>REC</t>
    </r>
    <r>
      <rPr>
        <sz val="12"/>
        <rFont val="Times New Roman"/>
        <family val="1"/>
      </rPr>
      <t xml:space="preserve"> Location (1yr, 2yr, 3yr)</t>
    </r>
  </si>
  <si>
    <r>
      <t xml:space="preserve">          Table 12. </t>
    </r>
    <r>
      <rPr>
        <b/>
        <sz val="12"/>
        <rFont val="Times New Roman"/>
        <family val="1"/>
      </rPr>
      <t xml:space="preserve">2020 MG-4E </t>
    </r>
    <r>
      <rPr>
        <sz val="12"/>
        <rFont val="Times New Roman"/>
        <family val="1"/>
      </rPr>
      <t xml:space="preserve">Roundup Ready across and by </t>
    </r>
    <r>
      <rPr>
        <b/>
        <sz val="12"/>
        <rFont val="Times New Roman"/>
        <family val="1"/>
      </rPr>
      <t>CST</t>
    </r>
    <r>
      <rPr>
        <sz val="12"/>
        <rFont val="Times New Roman"/>
        <family val="1"/>
      </rPr>
      <t xml:space="preserve"> Locations</t>
    </r>
  </si>
  <si>
    <r>
      <t xml:space="preserve">          Table 13. </t>
    </r>
    <r>
      <rPr>
        <b/>
        <sz val="12"/>
        <rFont val="Times New Roman"/>
        <family val="1"/>
      </rPr>
      <t xml:space="preserve">2020 MG-4E </t>
    </r>
    <r>
      <rPr>
        <sz val="12"/>
        <rFont val="Times New Roman"/>
        <family val="1"/>
      </rPr>
      <t xml:space="preserve">Liberty Link across and by </t>
    </r>
    <r>
      <rPr>
        <b/>
        <sz val="12"/>
        <rFont val="Times New Roman"/>
        <family val="1"/>
      </rPr>
      <t>CST</t>
    </r>
    <r>
      <rPr>
        <sz val="12"/>
        <rFont val="Times New Roman"/>
        <family val="1"/>
      </rPr>
      <t xml:space="preserve"> Locations</t>
    </r>
  </si>
  <si>
    <r>
      <t xml:space="preserve">          Table 14. </t>
    </r>
    <r>
      <rPr>
        <b/>
        <sz val="12"/>
        <rFont val="Times New Roman"/>
        <family val="1"/>
      </rPr>
      <t xml:space="preserve">2020 MG-4E </t>
    </r>
    <r>
      <rPr>
        <sz val="12"/>
        <rFont val="Times New Roman"/>
        <family val="1"/>
      </rPr>
      <t xml:space="preserve">Varieties Common to both </t>
    </r>
    <r>
      <rPr>
        <b/>
        <sz val="12"/>
        <rFont val="Times New Roman"/>
        <family val="1"/>
      </rPr>
      <t>REC</t>
    </r>
    <r>
      <rPr>
        <sz val="12"/>
        <rFont val="Times New Roman"/>
        <family val="1"/>
      </rPr>
      <t xml:space="preserve"> and </t>
    </r>
    <r>
      <rPr>
        <b/>
        <sz val="12"/>
        <rFont val="Times New Roman"/>
        <family val="1"/>
      </rPr>
      <t>CST</t>
    </r>
    <r>
      <rPr>
        <sz val="12"/>
        <rFont val="Times New Roman"/>
        <family val="1"/>
      </rPr>
      <t xml:space="preserve"> Tests</t>
    </r>
  </si>
  <si>
    <r>
      <t xml:space="preserve">          Table 15. </t>
    </r>
    <r>
      <rPr>
        <b/>
        <sz val="12"/>
        <rFont val="Times New Roman"/>
        <family val="1"/>
      </rPr>
      <t xml:space="preserve">2020 MG-4E </t>
    </r>
    <r>
      <rPr>
        <sz val="12"/>
        <rFont val="Times New Roman"/>
        <family val="1"/>
      </rPr>
      <t xml:space="preserve">Roundup Ready </t>
    </r>
    <r>
      <rPr>
        <b/>
        <sz val="12"/>
        <rFont val="Times New Roman"/>
        <family val="1"/>
      </rPr>
      <t>Disease</t>
    </r>
    <r>
      <rPr>
        <sz val="12"/>
        <rFont val="Times New Roman"/>
        <family val="1"/>
      </rPr>
      <t xml:space="preserve"> Tests</t>
    </r>
  </si>
  <si>
    <r>
      <t xml:space="preserve">          Table 16. </t>
    </r>
    <r>
      <rPr>
        <b/>
        <sz val="12"/>
        <rFont val="Times New Roman"/>
        <family val="1"/>
      </rPr>
      <t xml:space="preserve">2020 MG-4E </t>
    </r>
    <r>
      <rPr>
        <sz val="12"/>
        <rFont val="Times New Roman"/>
        <family val="1"/>
      </rPr>
      <t xml:space="preserve">Liberty Link </t>
    </r>
    <r>
      <rPr>
        <b/>
        <sz val="12"/>
        <rFont val="Times New Roman"/>
        <family val="1"/>
      </rPr>
      <t>Disease</t>
    </r>
    <r>
      <rPr>
        <sz val="12"/>
        <rFont val="Times New Roman"/>
        <family val="1"/>
      </rPr>
      <t xml:space="preserve"> Tests</t>
    </r>
  </si>
  <si>
    <r>
      <t xml:space="preserve">          Table 17. </t>
    </r>
    <r>
      <rPr>
        <b/>
        <sz val="12"/>
        <rFont val="Times New Roman"/>
        <family val="1"/>
      </rPr>
      <t xml:space="preserve">2020 MG-4L </t>
    </r>
    <r>
      <rPr>
        <sz val="12"/>
        <rFont val="Times New Roman"/>
        <family val="1"/>
      </rPr>
      <t xml:space="preserve">Yield, Agronomic, and Quality Data across </t>
    </r>
    <r>
      <rPr>
        <b/>
        <sz val="12"/>
        <rFont val="Times New Roman"/>
        <family val="1"/>
      </rPr>
      <t>REC</t>
    </r>
    <r>
      <rPr>
        <sz val="12"/>
        <rFont val="Times New Roman"/>
        <family val="1"/>
      </rPr>
      <t xml:space="preserve"> Locations (1yr, 2yr, 3yr)</t>
    </r>
  </si>
  <si>
    <r>
      <t xml:space="preserve">          Table 18. </t>
    </r>
    <r>
      <rPr>
        <b/>
        <sz val="12"/>
        <rFont val="Times New Roman"/>
        <family val="1"/>
      </rPr>
      <t xml:space="preserve">2020 MG-4L </t>
    </r>
    <r>
      <rPr>
        <sz val="12"/>
        <rFont val="Times New Roman"/>
        <family val="1"/>
      </rPr>
      <t xml:space="preserve">Yield Data by </t>
    </r>
    <r>
      <rPr>
        <b/>
        <sz val="12"/>
        <rFont val="Times New Roman"/>
        <family val="1"/>
      </rPr>
      <t>REC</t>
    </r>
    <r>
      <rPr>
        <sz val="12"/>
        <rFont val="Times New Roman"/>
        <family val="1"/>
      </rPr>
      <t xml:space="preserve"> Location (1yr, 2yr, 3yr)</t>
    </r>
  </si>
  <si>
    <r>
      <t xml:space="preserve">          Table 19. </t>
    </r>
    <r>
      <rPr>
        <b/>
        <sz val="12"/>
        <rFont val="Times New Roman"/>
        <family val="1"/>
      </rPr>
      <t xml:space="preserve">2020 MG-4L </t>
    </r>
    <r>
      <rPr>
        <sz val="12"/>
        <rFont val="Times New Roman"/>
        <family val="1"/>
      </rPr>
      <t xml:space="preserve">Roundup Ready across and by </t>
    </r>
    <r>
      <rPr>
        <b/>
        <sz val="12"/>
        <rFont val="Times New Roman"/>
        <family val="1"/>
      </rPr>
      <t>CST</t>
    </r>
    <r>
      <rPr>
        <sz val="12"/>
        <rFont val="Times New Roman"/>
        <family val="1"/>
      </rPr>
      <t xml:space="preserve"> Locations</t>
    </r>
  </si>
  <si>
    <r>
      <t xml:space="preserve">          Table 20. </t>
    </r>
    <r>
      <rPr>
        <b/>
        <sz val="12"/>
        <rFont val="Times New Roman"/>
        <family val="1"/>
      </rPr>
      <t xml:space="preserve">2020 MG-4L </t>
    </r>
    <r>
      <rPr>
        <sz val="12"/>
        <rFont val="Times New Roman"/>
        <family val="1"/>
      </rPr>
      <t xml:space="preserve">Liberty Link across and by </t>
    </r>
    <r>
      <rPr>
        <b/>
        <sz val="12"/>
        <rFont val="Times New Roman"/>
        <family val="1"/>
      </rPr>
      <t>CST</t>
    </r>
    <r>
      <rPr>
        <sz val="12"/>
        <rFont val="Times New Roman"/>
        <family val="1"/>
      </rPr>
      <t xml:space="preserve"> Locations</t>
    </r>
  </si>
  <si>
    <r>
      <t xml:space="preserve">          Table 21. </t>
    </r>
    <r>
      <rPr>
        <b/>
        <sz val="12"/>
        <rFont val="Times New Roman"/>
        <family val="1"/>
      </rPr>
      <t xml:space="preserve">2020 MG-4L </t>
    </r>
    <r>
      <rPr>
        <sz val="12"/>
        <rFont val="Times New Roman"/>
        <family val="1"/>
      </rPr>
      <t xml:space="preserve">Varieties Common to both </t>
    </r>
    <r>
      <rPr>
        <b/>
        <sz val="12"/>
        <rFont val="Times New Roman"/>
        <family val="1"/>
      </rPr>
      <t>REC</t>
    </r>
    <r>
      <rPr>
        <sz val="12"/>
        <rFont val="Times New Roman"/>
        <family val="1"/>
      </rPr>
      <t xml:space="preserve"> and </t>
    </r>
    <r>
      <rPr>
        <b/>
        <sz val="12"/>
        <rFont val="Times New Roman"/>
        <family val="1"/>
      </rPr>
      <t>CST</t>
    </r>
    <r>
      <rPr>
        <sz val="12"/>
        <rFont val="Times New Roman"/>
        <family val="1"/>
      </rPr>
      <t xml:space="preserve"> Tests</t>
    </r>
  </si>
  <si>
    <r>
      <t xml:space="preserve">          Table 22. </t>
    </r>
    <r>
      <rPr>
        <b/>
        <sz val="12"/>
        <rFont val="Times New Roman"/>
        <family val="1"/>
      </rPr>
      <t xml:space="preserve">2020 MG-4L </t>
    </r>
    <r>
      <rPr>
        <sz val="12"/>
        <rFont val="Times New Roman"/>
        <family val="1"/>
      </rPr>
      <t xml:space="preserve">Roundup Ready </t>
    </r>
    <r>
      <rPr>
        <b/>
        <sz val="12"/>
        <rFont val="Times New Roman"/>
        <family val="1"/>
      </rPr>
      <t>Disease</t>
    </r>
    <r>
      <rPr>
        <sz val="12"/>
        <rFont val="Times New Roman"/>
        <family val="1"/>
      </rPr>
      <t xml:space="preserve"> Tests</t>
    </r>
  </si>
  <si>
    <r>
      <t xml:space="preserve">          Table 23. </t>
    </r>
    <r>
      <rPr>
        <b/>
        <sz val="12"/>
        <rFont val="Times New Roman"/>
        <family val="1"/>
      </rPr>
      <t xml:space="preserve">2020 MG-4L </t>
    </r>
    <r>
      <rPr>
        <sz val="12"/>
        <rFont val="Times New Roman"/>
        <family val="1"/>
      </rPr>
      <t xml:space="preserve">Liberty Link </t>
    </r>
    <r>
      <rPr>
        <b/>
        <sz val="12"/>
        <rFont val="Times New Roman"/>
        <family val="1"/>
      </rPr>
      <t>Disease</t>
    </r>
    <r>
      <rPr>
        <sz val="12"/>
        <rFont val="Times New Roman"/>
        <family val="1"/>
      </rPr>
      <t xml:space="preserve"> Tests</t>
    </r>
  </si>
  <si>
    <r>
      <t xml:space="preserve">          Table 24. </t>
    </r>
    <r>
      <rPr>
        <b/>
        <sz val="12"/>
        <rFont val="Times New Roman"/>
        <family val="1"/>
      </rPr>
      <t xml:space="preserve">2020 MG-5E </t>
    </r>
    <r>
      <rPr>
        <sz val="12"/>
        <rFont val="Times New Roman"/>
        <family val="1"/>
      </rPr>
      <t xml:space="preserve">Yield, Agronomic, and Quality Data across </t>
    </r>
    <r>
      <rPr>
        <b/>
        <sz val="12"/>
        <rFont val="Times New Roman"/>
        <family val="1"/>
      </rPr>
      <t>REC</t>
    </r>
    <r>
      <rPr>
        <sz val="12"/>
        <rFont val="Times New Roman"/>
        <family val="1"/>
      </rPr>
      <t xml:space="preserve"> Locations (1yr, 2yr, 3yr)</t>
    </r>
  </si>
  <si>
    <r>
      <t xml:space="preserve">          Table 25. </t>
    </r>
    <r>
      <rPr>
        <b/>
        <sz val="12"/>
        <rFont val="Times New Roman"/>
        <family val="1"/>
      </rPr>
      <t xml:space="preserve">2020 MG-5E </t>
    </r>
    <r>
      <rPr>
        <sz val="12"/>
        <rFont val="Times New Roman"/>
        <family val="1"/>
      </rPr>
      <t xml:space="preserve">Yield Data by </t>
    </r>
    <r>
      <rPr>
        <b/>
        <sz val="12"/>
        <rFont val="Times New Roman"/>
        <family val="1"/>
      </rPr>
      <t>REC</t>
    </r>
    <r>
      <rPr>
        <sz val="12"/>
        <rFont val="Times New Roman"/>
        <family val="1"/>
      </rPr>
      <t xml:space="preserve"> Location (1yr, 2yr, 3yr)</t>
    </r>
  </si>
  <si>
    <r>
      <t xml:space="preserve">          Table 26. </t>
    </r>
    <r>
      <rPr>
        <b/>
        <sz val="12"/>
        <rFont val="Times New Roman"/>
        <family val="1"/>
      </rPr>
      <t xml:space="preserve">2020 MG-5E </t>
    </r>
    <r>
      <rPr>
        <sz val="12"/>
        <rFont val="Times New Roman"/>
        <family val="1"/>
      </rPr>
      <t xml:space="preserve">Roundup Ready across and by </t>
    </r>
    <r>
      <rPr>
        <b/>
        <sz val="12"/>
        <rFont val="Times New Roman"/>
        <family val="1"/>
      </rPr>
      <t>CST</t>
    </r>
    <r>
      <rPr>
        <sz val="12"/>
        <rFont val="Times New Roman"/>
        <family val="1"/>
      </rPr>
      <t xml:space="preserve"> Locations</t>
    </r>
  </si>
  <si>
    <r>
      <t xml:space="preserve">          Table 27. </t>
    </r>
    <r>
      <rPr>
        <b/>
        <sz val="12"/>
        <rFont val="Times New Roman"/>
        <family val="1"/>
      </rPr>
      <t xml:space="preserve">2020 MG-5E </t>
    </r>
    <r>
      <rPr>
        <sz val="12"/>
        <rFont val="Times New Roman"/>
        <family val="1"/>
      </rPr>
      <t xml:space="preserve">Varieties Common to both </t>
    </r>
    <r>
      <rPr>
        <b/>
        <sz val="12"/>
        <rFont val="Times New Roman"/>
        <family val="1"/>
      </rPr>
      <t>REC</t>
    </r>
    <r>
      <rPr>
        <sz val="12"/>
        <rFont val="Times New Roman"/>
        <family val="1"/>
      </rPr>
      <t xml:space="preserve"> and </t>
    </r>
    <r>
      <rPr>
        <b/>
        <sz val="12"/>
        <rFont val="Times New Roman"/>
        <family val="1"/>
      </rPr>
      <t>CST</t>
    </r>
    <r>
      <rPr>
        <sz val="12"/>
        <rFont val="Times New Roman"/>
        <family val="1"/>
      </rPr>
      <t xml:space="preserve"> Tests</t>
    </r>
  </si>
  <si>
    <r>
      <t xml:space="preserve">          Table 28. </t>
    </r>
    <r>
      <rPr>
        <b/>
        <sz val="12"/>
        <rFont val="Times New Roman"/>
        <family val="1"/>
      </rPr>
      <t xml:space="preserve">2020 MG-5E </t>
    </r>
    <r>
      <rPr>
        <sz val="12"/>
        <rFont val="Times New Roman"/>
        <family val="1"/>
      </rPr>
      <t xml:space="preserve">Roundup Ready </t>
    </r>
    <r>
      <rPr>
        <b/>
        <sz val="12"/>
        <rFont val="Times New Roman"/>
        <family val="1"/>
      </rPr>
      <t>Disease</t>
    </r>
    <r>
      <rPr>
        <sz val="12"/>
        <rFont val="Times New Roman"/>
        <family val="1"/>
      </rPr>
      <t xml:space="preserve"> Tests</t>
    </r>
  </si>
  <si>
    <r>
      <t xml:space="preserve">          Table 29. </t>
    </r>
    <r>
      <rPr>
        <b/>
        <sz val="12"/>
        <rFont val="Times New Roman"/>
        <family val="1"/>
      </rPr>
      <t>2020</t>
    </r>
    <r>
      <rPr>
        <sz val="12"/>
        <rFont val="Times New Roman"/>
        <family val="1"/>
      </rPr>
      <t xml:space="preserve"> Variety Characteristics </t>
    </r>
  </si>
  <si>
    <r>
      <t xml:space="preserve">          Table 30. </t>
    </r>
    <r>
      <rPr>
        <b/>
        <sz val="12"/>
        <rFont val="Times New Roman"/>
        <family val="1"/>
      </rPr>
      <t>2020</t>
    </r>
    <r>
      <rPr>
        <sz val="12"/>
        <rFont val="Times New Roman"/>
        <family val="1"/>
      </rPr>
      <t xml:space="preserve"> Seed Company Contact Information</t>
    </r>
  </si>
  <si>
    <r>
      <t xml:space="preserve">          Table 31. </t>
    </r>
    <r>
      <rPr>
        <b/>
        <sz val="12"/>
        <rFont val="Times New Roman"/>
        <family val="1"/>
      </rPr>
      <t>2020</t>
    </r>
    <r>
      <rPr>
        <sz val="12"/>
        <rFont val="Times New Roman"/>
        <family val="1"/>
      </rPr>
      <t xml:space="preserve"> Abbreviations for Biotech Traits</t>
    </r>
  </si>
  <si>
    <t>Table 2.  Location information from AgResearch and Education Centers where soybean variety tests were conducted in Tennessee in 2020.</t>
  </si>
  <si>
    <t>Table 3. Location information from counties where the soybean variety tests were conducted in 2020.</t>
  </si>
  <si>
    <t>Table 14.  Overall average yields, moistures, and test weights of 21 Maturity Group IV Early (4.0 - 4.4) soybean varieties evaluated in both the County Standard Tests and Research and Education Center Tests in Tennessee during 2020.</t>
  </si>
  <si>
    <t>Table 21.  Overall average yields, moistures, and test weights of 28 Maturity Group IV Late (4.5 - 4.9) soybean varieties evaluated in both the County Standard Tests and Research and Education Center Tests in Tennessee during 2020.</t>
  </si>
  <si>
    <t xml:space="preserve">DONMARIO SEEDS </t>
  </si>
  <si>
    <t>Morgan McDowell</t>
  </si>
  <si>
    <t>662-207-2890</t>
  </si>
  <si>
    <t>morgan.mcdowell@innvictis.com</t>
  </si>
  <si>
    <t>innvictisseed.com</t>
  </si>
  <si>
    <t>Sango Silt Loam</t>
  </si>
  <si>
    <t>Mountview Silt Loam</t>
  </si>
  <si>
    <t>Spring Hill</t>
  </si>
  <si>
    <t>Middle Tennessee</t>
  </si>
  <si>
    <t>Maury Silt Loam</t>
  </si>
  <si>
    <t>S20081</t>
  </si>
  <si>
    <t>S19010</t>
  </si>
  <si>
    <t>S18091</t>
  </si>
  <si>
    <t>S19011</t>
  </si>
  <si>
    <t>S20082</t>
  </si>
  <si>
    <t>S20083</t>
  </si>
  <si>
    <t>S20084</t>
  </si>
  <si>
    <t>S20085</t>
  </si>
  <si>
    <t>S20044</t>
  </si>
  <si>
    <t>S20043</t>
  </si>
  <si>
    <t>S20007</t>
  </si>
  <si>
    <t>S20008</t>
  </si>
  <si>
    <t>S20006</t>
  </si>
  <si>
    <t>S19007</t>
  </si>
  <si>
    <t>S19008</t>
  </si>
  <si>
    <t>S19009</t>
  </si>
  <si>
    <t>S20009</t>
  </si>
  <si>
    <t>S17015</t>
  </si>
  <si>
    <t>S17017</t>
  </si>
  <si>
    <t>S17018</t>
  </si>
  <si>
    <t>S20037</t>
  </si>
  <si>
    <t>S19040</t>
  </si>
  <si>
    <t>S16029</t>
  </si>
  <si>
    <t>S18076</t>
  </si>
  <si>
    <t>S18077</t>
  </si>
  <si>
    <t>S18078</t>
  </si>
  <si>
    <t>S19043</t>
  </si>
  <si>
    <t>S18079</t>
  </si>
  <si>
    <t>S20025</t>
  </si>
  <si>
    <t>S20027</t>
  </si>
  <si>
    <t>S20028</t>
  </si>
  <si>
    <t>S20029</t>
  </si>
  <si>
    <t>S20030</t>
  </si>
  <si>
    <t>S20031</t>
  </si>
  <si>
    <t>S19047</t>
  </si>
  <si>
    <t>S19048</t>
  </si>
  <si>
    <t>S20032</t>
  </si>
  <si>
    <t>S19049</t>
  </si>
  <si>
    <t>S20023</t>
  </si>
  <si>
    <t>S20024</t>
  </si>
  <si>
    <t>S20026</t>
  </si>
  <si>
    <t>S19046</t>
  </si>
  <si>
    <t>S20062</t>
  </si>
  <si>
    <t>S20063</t>
  </si>
  <si>
    <t>S20064</t>
  </si>
  <si>
    <t>S20065</t>
  </si>
  <si>
    <t>S19070</t>
  </si>
  <si>
    <t>S20053</t>
  </si>
  <si>
    <t>S20054</t>
  </si>
  <si>
    <t>S20055</t>
  </si>
  <si>
    <t>S19076</t>
  </si>
  <si>
    <t>S16059</t>
  </si>
  <si>
    <t>S20056</t>
  </si>
  <si>
    <t>S19077</t>
  </si>
  <si>
    <t>S17036</t>
  </si>
  <si>
    <t>S19072</t>
  </si>
  <si>
    <t>S17038</t>
  </si>
  <si>
    <t>S19073</t>
  </si>
  <si>
    <t>S16061</t>
  </si>
  <si>
    <t>S20080</t>
  </si>
  <si>
    <t>S20078</t>
  </si>
  <si>
    <t>S20079</t>
  </si>
  <si>
    <t>S20041</t>
  </si>
  <si>
    <t>S18022</t>
  </si>
  <si>
    <t>S20042</t>
  </si>
  <si>
    <t>S15017</t>
  </si>
  <si>
    <t>S20040</t>
  </si>
  <si>
    <t>S17053</t>
  </si>
  <si>
    <t>S20038</t>
  </si>
  <si>
    <t>S20039</t>
  </si>
  <si>
    <t>S19025</t>
  </si>
  <si>
    <t>S19055</t>
  </si>
  <si>
    <t>S20050</t>
  </si>
  <si>
    <t>S20045</t>
  </si>
  <si>
    <t>S20046</t>
  </si>
  <si>
    <t>S19050</t>
  </si>
  <si>
    <t>S19052</t>
  </si>
  <si>
    <t>S19059</t>
  </si>
  <si>
    <t>S18042</t>
  </si>
  <si>
    <t>S19060</t>
  </si>
  <si>
    <t>S19051</t>
  </si>
  <si>
    <t>S18033</t>
  </si>
  <si>
    <t>S19054</t>
  </si>
  <si>
    <t>S20047</t>
  </si>
  <si>
    <t>S20048</t>
  </si>
  <si>
    <t>S20049</t>
  </si>
  <si>
    <t>S20002</t>
  </si>
  <si>
    <t>S18088</t>
  </si>
  <si>
    <t>S18089</t>
  </si>
  <si>
    <t>S18090</t>
  </si>
  <si>
    <t>S20034</t>
  </si>
  <si>
    <t>S20035</t>
  </si>
  <si>
    <t>S20033</t>
  </si>
  <si>
    <t>S19028</t>
  </si>
  <si>
    <t>S19066</t>
  </si>
  <si>
    <t>S19067</t>
  </si>
  <si>
    <t>S20071</t>
  </si>
  <si>
    <t>S20072</t>
  </si>
  <si>
    <t>S20074</t>
  </si>
  <si>
    <t>S20070</t>
  </si>
  <si>
    <t>S20073</t>
  </si>
  <si>
    <t>S20076</t>
  </si>
  <si>
    <t>S20077</t>
  </si>
  <si>
    <t>S20069</t>
  </si>
  <si>
    <t>S19003</t>
  </si>
  <si>
    <t>S17076</t>
  </si>
  <si>
    <t>S20068</t>
  </si>
  <si>
    <t>S19005</t>
  </si>
  <si>
    <t>S18112</t>
  </si>
  <si>
    <t>S19001</t>
  </si>
  <si>
    <t>S17075</t>
  </si>
  <si>
    <t>S20066</t>
  </si>
  <si>
    <t>S16014</t>
  </si>
  <si>
    <t>S20067</t>
  </si>
  <si>
    <t>S16016</t>
  </si>
  <si>
    <t>S16018</t>
  </si>
  <si>
    <t>S20010</t>
  </si>
  <si>
    <t>S20011</t>
  </si>
  <si>
    <t>S20014</t>
  </si>
  <si>
    <t>S20016</t>
  </si>
  <si>
    <t>S20021</t>
  </si>
  <si>
    <t>S20022</t>
  </si>
  <si>
    <t>S20018</t>
  </si>
  <si>
    <t>S20019</t>
  </si>
  <si>
    <t>S20020</t>
  </si>
  <si>
    <t>S20012</t>
  </si>
  <si>
    <t>S20057</t>
  </si>
  <si>
    <t>S20058</t>
  </si>
  <si>
    <t>S20051</t>
  </si>
  <si>
    <t>S20052</t>
  </si>
  <si>
    <t>S19030</t>
  </si>
  <si>
    <t>S19031</t>
  </si>
  <si>
    <t>S18082</t>
  </si>
  <si>
    <t>S16139</t>
  </si>
  <si>
    <t>S18081</t>
  </si>
  <si>
    <t>S20059</t>
  </si>
  <si>
    <t>S20060</t>
  </si>
  <si>
    <t>S20061</t>
  </si>
  <si>
    <t>S19038</t>
  </si>
  <si>
    <t>R PI88.788</t>
  </si>
  <si>
    <t>Agrishield Max + Saltro</t>
  </si>
  <si>
    <t>R3, MR14</t>
  </si>
  <si>
    <t>CruiserMaxx Vibrance</t>
  </si>
  <si>
    <t>R2X, STS</t>
  </si>
  <si>
    <t>Conv.</t>
  </si>
  <si>
    <t>Intego Suite + Aveo EZ</t>
  </si>
  <si>
    <t>Armor A44-D92</t>
  </si>
  <si>
    <t>WARDENCX</t>
  </si>
  <si>
    <t>Armor A46-D09</t>
  </si>
  <si>
    <t>Armor A48-D25</t>
  </si>
  <si>
    <t>None</t>
  </si>
  <si>
    <t>R3</t>
  </si>
  <si>
    <t>Acceleron, Votivo</t>
  </si>
  <si>
    <t>Poncho, Votivo, ILeVo</t>
  </si>
  <si>
    <t>Poncho, Votivo, ILeVO</t>
  </si>
  <si>
    <t>RR, LL</t>
  </si>
  <si>
    <t>E3</t>
  </si>
  <si>
    <t>Equity VIP plus Saltro</t>
  </si>
  <si>
    <t>Equity</t>
  </si>
  <si>
    <t xml:space="preserve"> E3, STS</t>
  </si>
  <si>
    <t>GoSoy 43C17S</t>
  </si>
  <si>
    <t>RR1</t>
  </si>
  <si>
    <t>2, 3, 5</t>
  </si>
  <si>
    <t>MR(8)</t>
  </si>
  <si>
    <t>MS(6)</t>
  </si>
  <si>
    <t>AgriShield Max</t>
  </si>
  <si>
    <t>MR(7)</t>
  </si>
  <si>
    <t>Radius Premium</t>
  </si>
  <si>
    <t>GT, LL</t>
  </si>
  <si>
    <t>MT</t>
  </si>
  <si>
    <t>ReVize PBI</t>
  </si>
  <si>
    <t>Mission Seed A4618X</t>
  </si>
  <si>
    <t>Mission Seed A4828X</t>
  </si>
  <si>
    <t>Mission Seed A4950X</t>
  </si>
  <si>
    <t>MR2, MR3, MR5</t>
  </si>
  <si>
    <t>FT</t>
  </si>
  <si>
    <t>Warden RTA</t>
  </si>
  <si>
    <t>R5, MR2, MR3</t>
  </si>
  <si>
    <t>R2, R3, R5</t>
  </si>
  <si>
    <t>NK Seed S44C7X</t>
  </si>
  <si>
    <t>Cruiser</t>
  </si>
  <si>
    <t>NK Seed S49F5X</t>
  </si>
  <si>
    <t>R3, 14</t>
  </si>
  <si>
    <t>Poncho/Votivo/Obvius Plus</t>
  </si>
  <si>
    <t>MR3</t>
  </si>
  <si>
    <t>LLGT27</t>
  </si>
  <si>
    <t>Progeny 4851RX</t>
  </si>
  <si>
    <t>MR/MS</t>
  </si>
  <si>
    <t>MS/MR</t>
  </si>
  <si>
    <t>CruiserMaxx</t>
  </si>
  <si>
    <t>unknown</t>
  </si>
  <si>
    <t xml:space="preserve">Warden RTA </t>
  </si>
  <si>
    <t>none</t>
  </si>
  <si>
    <t xml:space="preserve">R5 </t>
  </si>
  <si>
    <t>USG 7447XTS</t>
  </si>
  <si>
    <t xml:space="preserve">Rancona, Summit </t>
  </si>
  <si>
    <t>Rancona, Summit</t>
  </si>
  <si>
    <t>AgriGold G3620RX</t>
  </si>
  <si>
    <t>AgriGold G4318RX</t>
  </si>
  <si>
    <t>AgriGold G4620RX</t>
  </si>
  <si>
    <t>AgriGold G4820RX</t>
  </si>
  <si>
    <t>AGS GS47X19</t>
  </si>
  <si>
    <t>AGS GS42X19S</t>
  </si>
  <si>
    <t xml:space="preserve">AR R15-2422 </t>
  </si>
  <si>
    <t xml:space="preserve">AR R16-259 </t>
  </si>
  <si>
    <t xml:space="preserve">AR R13-14635RR </t>
  </si>
  <si>
    <t>Armor A49-D14</t>
  </si>
  <si>
    <t>Asgrow AG38X8</t>
  </si>
  <si>
    <t>Asgrow AG43X0</t>
  </si>
  <si>
    <t>Credenz CZ 4280 X</t>
  </si>
  <si>
    <t>Credenz CZ 4570 X</t>
  </si>
  <si>
    <t>Credenz CZ 4600 X</t>
  </si>
  <si>
    <t>Credenz CZ 4730 X</t>
  </si>
  <si>
    <t>Credenz CZ 4770 X</t>
  </si>
  <si>
    <t>Credenz CZ 4810 X</t>
  </si>
  <si>
    <t>Credenz CZ 5000 X</t>
  </si>
  <si>
    <t>Credenz CZ 3930 GTLL</t>
  </si>
  <si>
    <t>Credenz CZ 4240 GTLL</t>
  </si>
  <si>
    <t>Credenz CZ 4410 GTLL</t>
  </si>
  <si>
    <t>Croplan CP4150XS</t>
  </si>
  <si>
    <t>Croplan CP4520XS</t>
  </si>
  <si>
    <t>Croplan CP4811XS</t>
  </si>
  <si>
    <t>Croplan CP5010XS</t>
  </si>
  <si>
    <t>Dyna-Gro S43EN61</t>
  </si>
  <si>
    <t>Dyna-Gro S45ES10</t>
  </si>
  <si>
    <t>Dyna-Gro S46EN91</t>
  </si>
  <si>
    <t>Dyna-Gro S48XT90</t>
  </si>
  <si>
    <t>DONMARIO Seeds DM 48E73</t>
  </si>
  <si>
    <t>DONMARIO Seeds DM 45X61</t>
  </si>
  <si>
    <t>DONMARIO Seeds DM 49X13</t>
  </si>
  <si>
    <t>GoSoy 463E20S</t>
  </si>
  <si>
    <t>GoSoy 481E19</t>
  </si>
  <si>
    <t>GoSoy GT Ireane</t>
  </si>
  <si>
    <t>GoSoy 48C17S</t>
  </si>
  <si>
    <t>LG Seeds LGS4464RX</t>
  </si>
  <si>
    <t>LG Seeds LGS4632RX</t>
  </si>
  <si>
    <t>Local Seed Co. ZS5098E3</t>
  </si>
  <si>
    <t>Local Seed Co. LS5009XS</t>
  </si>
  <si>
    <t xml:space="preserve">Mission Seed A4448X </t>
  </si>
  <si>
    <t>MO S16-7922C</t>
  </si>
  <si>
    <t>MO S16-11651C</t>
  </si>
  <si>
    <t>MO S16-5540R</t>
  </si>
  <si>
    <t>Progeny P4775E3S</t>
  </si>
  <si>
    <t>Progeny P4807E3S</t>
  </si>
  <si>
    <t>Progeny P4908E3S</t>
  </si>
  <si>
    <t>Progeny P4682E3</t>
  </si>
  <si>
    <t>Progeny P4902E3</t>
  </si>
  <si>
    <t>Progeny P5211E3</t>
  </si>
  <si>
    <t>Progeny P4602LR</t>
  </si>
  <si>
    <t>Progeny P4241E3</t>
  </si>
  <si>
    <t>Progeny P4970RX</t>
  </si>
  <si>
    <t>Progeny P4505RXS</t>
  </si>
  <si>
    <t>Progeny P4700RXS</t>
  </si>
  <si>
    <t>Taylor Seed T4880X</t>
  </si>
  <si>
    <t>Taylor Seed T4990XS</t>
  </si>
  <si>
    <t>TN Exp TN18-4007</t>
  </si>
  <si>
    <t>TN Exp TN18-4110</t>
  </si>
  <si>
    <t>TN Exp TN16-5024</t>
  </si>
  <si>
    <t>TN Exp TN16-5027</t>
  </si>
  <si>
    <t>TN Exp TN17-5021</t>
  </si>
  <si>
    <t>TN Exp TN18-4130</t>
  </si>
  <si>
    <t>TN Exp TN18-5025</t>
  </si>
  <si>
    <t>TN Exp TN17-4507R2</t>
  </si>
  <si>
    <t>USG 7431ET</t>
  </si>
  <si>
    <t>USG 7471ETS</t>
  </si>
  <si>
    <t>USG 7491ETS</t>
  </si>
  <si>
    <t>USG 7461XT</t>
  </si>
  <si>
    <t xml:space="preserve">VA V16-0293 </t>
  </si>
  <si>
    <t>VA V17-0437</t>
  </si>
  <si>
    <t>VA V17-0462</t>
  </si>
  <si>
    <t>Spring Hill 
Non-Irr.
 (bu/ac)</t>
  </si>
  <si>
    <t>"A group" in both tests</t>
  </si>
  <si>
    <t>"A group"</t>
  </si>
  <si>
    <t>CST &amp; REC A Group</t>
  </si>
  <si>
    <t>CST A Group</t>
  </si>
  <si>
    <t>REC A Group</t>
  </si>
  <si>
    <t>E3, STS</t>
  </si>
  <si>
    <t xml:space="preserve">Percent of Locs. with above avg. yield </t>
  </si>
  <si>
    <t>Spring Hill
Non-Irr.
 (bu/ac)</t>
  </si>
  <si>
    <t>N.S.</t>
  </si>
  <si>
    <t>B-D</t>
  </si>
  <si>
    <t>C</t>
  </si>
  <si>
    <t>A</t>
  </si>
  <si>
    <t>BC</t>
  </si>
  <si>
    <t>B</t>
  </si>
  <si>
    <t>D</t>
  </si>
  <si>
    <t>CD</t>
  </si>
  <si>
    <t>AB</t>
  </si>
  <si>
    <t>D-F</t>
  </si>
  <si>
    <t>DE</t>
  </si>
  <si>
    <t>EF</t>
  </si>
  <si>
    <t>F</t>
  </si>
  <si>
    <t>A-C</t>
  </si>
  <si>
    <t>C-E</t>
  </si>
  <si>
    <t>A-D</t>
  </si>
  <si>
    <t>E</t>
  </si>
  <si>
    <t>H-K</t>
  </si>
  <si>
    <t>F-J</t>
  </si>
  <si>
    <t>C-I</t>
  </si>
  <si>
    <t>B-I</t>
  </si>
  <si>
    <t>B-F</t>
  </si>
  <si>
    <t>A-F</t>
  </si>
  <si>
    <t>I-L</t>
  </si>
  <si>
    <t>I-K</t>
  </si>
  <si>
    <t>E-K</t>
  </si>
  <si>
    <t>B-H</t>
  </si>
  <si>
    <t>J-L</t>
  </si>
  <si>
    <t>OP</t>
  </si>
  <si>
    <t>J</t>
  </si>
  <si>
    <t>Q</t>
  </si>
  <si>
    <t>JK</t>
  </si>
  <si>
    <t>B-E</t>
  </si>
  <si>
    <t>F-L</t>
  </si>
  <si>
    <t>D-H</t>
  </si>
  <si>
    <t>E-J</t>
  </si>
  <si>
    <t>L-N</t>
  </si>
  <si>
    <t>F-I</t>
  </si>
  <si>
    <t>D-J</t>
  </si>
  <si>
    <t>B-G</t>
  </si>
  <si>
    <t>E-I</t>
  </si>
  <si>
    <t>F-M</t>
  </si>
  <si>
    <t>C-G</t>
  </si>
  <si>
    <t>L-O</t>
  </si>
  <si>
    <t>A-E</t>
  </si>
  <si>
    <t>E-H</t>
  </si>
  <si>
    <t>K-M</t>
  </si>
  <si>
    <t>K-N</t>
  </si>
  <si>
    <t>K</t>
  </si>
  <si>
    <t>NO</t>
  </si>
  <si>
    <t>IJ</t>
  </si>
  <si>
    <t>M-P</t>
  </si>
  <si>
    <t>C-H</t>
  </si>
  <si>
    <t>H-N</t>
  </si>
  <si>
    <t>J-N</t>
  </si>
  <si>
    <t>A-G</t>
  </si>
  <si>
    <t>I-N</t>
  </si>
  <si>
    <t>G-N</t>
  </si>
  <si>
    <t>D-I</t>
  </si>
  <si>
    <t>N-P</t>
  </si>
  <si>
    <t>G-J</t>
  </si>
  <si>
    <t>M-O</t>
  </si>
  <si>
    <t>H-J</t>
  </si>
  <si>
    <t>LM</t>
  </si>
  <si>
    <t>K-P</t>
  </si>
  <si>
    <t>E-L</t>
  </si>
  <si>
    <t>N-Q</t>
  </si>
  <si>
    <t>G-L</t>
  </si>
  <si>
    <t>N</t>
  </si>
  <si>
    <t>RS</t>
  </si>
  <si>
    <t>F-H</t>
  </si>
  <si>
    <t>H-L</t>
  </si>
  <si>
    <t>E-G</t>
  </si>
  <si>
    <t>O-Q</t>
  </si>
  <si>
    <t>F-K</t>
  </si>
  <si>
    <t>L-P</t>
  </si>
  <si>
    <t>G-K</t>
  </si>
  <si>
    <t>I-M</t>
  </si>
  <si>
    <t>H-M</t>
  </si>
  <si>
    <t>QR</t>
  </si>
  <si>
    <t>PQ</t>
  </si>
  <si>
    <t>J-M</t>
  </si>
  <si>
    <t>C-F</t>
  </si>
  <si>
    <t>P-R</t>
  </si>
  <si>
    <t>M-Q</t>
  </si>
  <si>
    <t>J-O</t>
  </si>
  <si>
    <t>GH</t>
  </si>
  <si>
    <t>H</t>
  </si>
  <si>
    <t>HI</t>
  </si>
  <si>
    <t>G-I</t>
  </si>
  <si>
    <t>I</t>
  </si>
  <si>
    <t>ABC</t>
  </si>
  <si>
    <t>A-H</t>
  </si>
  <si>
    <t>C-J</t>
  </si>
  <si>
    <t>O</t>
  </si>
  <si>
    <t>L</t>
  </si>
  <si>
    <t>N-U</t>
  </si>
  <si>
    <t>P-S</t>
  </si>
  <si>
    <t>Q-V</t>
  </si>
  <si>
    <t>E-P</t>
  </si>
  <si>
    <t>E-M</t>
  </si>
  <si>
    <t>A-P</t>
  </si>
  <si>
    <t>Q-Z</t>
  </si>
  <si>
    <t>P-V</t>
  </si>
  <si>
    <t>H-T</t>
  </si>
  <si>
    <t>K-S</t>
  </si>
  <si>
    <t>M-V</t>
  </si>
  <si>
    <t>A-L</t>
  </si>
  <si>
    <t>C-S</t>
  </si>
  <si>
    <t>S-A</t>
  </si>
  <si>
    <t>S-V</t>
  </si>
  <si>
    <t>A-M</t>
  </si>
  <si>
    <t>N-V</t>
  </si>
  <si>
    <t>A-K</t>
  </si>
  <si>
    <t>J-S</t>
  </si>
  <si>
    <t>H-S</t>
  </si>
  <si>
    <t>O-V</t>
  </si>
  <si>
    <t>A-I</t>
  </si>
  <si>
    <t>L-V</t>
  </si>
  <si>
    <t>A-R</t>
  </si>
  <si>
    <t>Z-C</t>
  </si>
  <si>
    <t>KL</t>
  </si>
  <si>
    <t>A-N</t>
  </si>
  <si>
    <t>J-T</t>
  </si>
  <si>
    <t>A-S</t>
  </si>
  <si>
    <t>P-Y</t>
  </si>
  <si>
    <t>H-O</t>
  </si>
  <si>
    <t>J-P</t>
  </si>
  <si>
    <t>I-Q</t>
  </si>
  <si>
    <t>A-Q</t>
  </si>
  <si>
    <t>M-U</t>
  </si>
  <si>
    <t>R-V</t>
  </si>
  <si>
    <t>A-J</t>
  </si>
  <si>
    <t>Y-B</t>
  </si>
  <si>
    <t>C-K</t>
  </si>
  <si>
    <t>O-S</t>
  </si>
  <si>
    <t>K-R</t>
  </si>
  <si>
    <t>G-S</t>
  </si>
  <si>
    <t>B-S</t>
  </si>
  <si>
    <t>L-T</t>
  </si>
  <si>
    <t>I-T</t>
  </si>
  <si>
    <t>D-K</t>
  </si>
  <si>
    <t>R-Z</t>
  </si>
  <si>
    <t>L-U</t>
  </si>
  <si>
    <t>D-G</t>
  </si>
  <si>
    <t>I-S</t>
  </si>
  <si>
    <t>Q-S</t>
  </si>
  <si>
    <t>E-S</t>
  </si>
  <si>
    <t>B-N</t>
  </si>
  <si>
    <t>K-T</t>
  </si>
  <si>
    <t>N-X</t>
  </si>
  <si>
    <t>T-V</t>
  </si>
  <si>
    <t>X</t>
  </si>
  <si>
    <t>U-W</t>
  </si>
  <si>
    <t>A-O</t>
  </si>
  <si>
    <t>K-Q</t>
  </si>
  <si>
    <t>T-A</t>
  </si>
  <si>
    <t>H-P</t>
  </si>
  <si>
    <t>V</t>
  </si>
  <si>
    <t>WX</t>
  </si>
  <si>
    <t>M-S</t>
  </si>
  <si>
    <t>(-F</t>
  </si>
  <si>
    <t>Y-C</t>
  </si>
  <si>
    <t>M-T</t>
  </si>
  <si>
    <t>L-S</t>
  </si>
  <si>
    <t>P-U</t>
  </si>
  <si>
    <t>X-B</t>
  </si>
  <si>
    <t>O-U</t>
  </si>
  <si>
    <t>F-S</t>
  </si>
  <si>
    <t>D-M</t>
  </si>
  <si>
    <t>D-L</t>
  </si>
  <si>
    <t>V-B</t>
  </si>
  <si>
    <t>G-O</t>
  </si>
  <si>
    <t>N-S</t>
  </si>
  <si>
    <t>D-P</t>
  </si>
  <si>
    <t>C-O</t>
  </si>
  <si>
    <t>U-B</t>
  </si>
  <si>
    <t>F-R</t>
  </si>
  <si>
    <t>V-X</t>
  </si>
  <si>
    <t>I-O</t>
  </si>
  <si>
    <t>F-Q</t>
  </si>
  <si>
    <t>N-W</t>
  </si>
  <si>
    <t>J-R</t>
  </si>
  <si>
    <t>O-Y</t>
  </si>
  <si>
    <t>D-S</t>
  </si>
  <si>
    <t>UV</t>
  </si>
  <si>
    <t>W-B</t>
  </si>
  <si>
    <t>B-J</t>
  </si>
  <si>
    <t>W-Z</t>
  </si>
  <si>
    <t>YZ</t>
  </si>
  <si>
    <t>U-Y</t>
  </si>
  <si>
    <t>L-R</t>
  </si>
  <si>
    <t>T-Y</t>
  </si>
  <si>
    <t>Q-W</t>
  </si>
  <si>
    <t>G-M</t>
  </si>
  <si>
    <t>Z-D</t>
  </si>
  <si>
    <t>J-Q</t>
  </si>
  <si>
    <t>Q-X</t>
  </si>
  <si>
    <t>Y-D</t>
  </si>
  <si>
    <t>R-Y</t>
  </si>
  <si>
    <t>N-T</t>
  </si>
  <si>
    <t>S-Z</t>
  </si>
  <si>
    <t>S-Y</t>
  </si>
  <si>
    <t>L-Q</t>
  </si>
  <si>
    <t>FG</t>
  </si>
  <si>
    <t>S-W</t>
  </si>
  <si>
    <t>X-C</t>
  </si>
  <si>
    <t>MN</t>
  </si>
  <si>
    <t>V-Y</t>
  </si>
  <si>
    <t>V-A</t>
  </si>
  <si>
    <t>O-T</t>
  </si>
  <si>
    <t>O-W</t>
  </si>
  <si>
    <t>T-X</t>
  </si>
  <si>
    <t>X-Z</t>
  </si>
  <si>
    <t>I-P</t>
  </si>
  <si>
    <t>Z</t>
  </si>
  <si>
    <t>P-W</t>
  </si>
  <si>
    <t>R-X</t>
  </si>
  <si>
    <t>W-Y</t>
  </si>
  <si>
    <t>T-2</t>
  </si>
  <si>
    <t>AA-D</t>
  </si>
  <si>
    <t>AA-F</t>
  </si>
  <si>
    <t>AA-E</t>
  </si>
  <si>
    <t>U-AA</t>
  </si>
  <si>
    <t>S-U</t>
  </si>
  <si>
    <t>B-L</t>
  </si>
  <si>
    <t>C-N</t>
  </si>
  <si>
    <t>P-T</t>
  </si>
  <si>
    <t>Q-U</t>
  </si>
  <si>
    <t>TU</t>
  </si>
  <si>
    <t>R-U</t>
  </si>
  <si>
    <t>D-O</t>
  </si>
  <si>
    <t>H-Q</t>
  </si>
  <si>
    <t>M-R</t>
  </si>
  <si>
    <t>G-Q</t>
  </si>
  <si>
    <t>B-M</t>
  </si>
  <si>
    <t>R-W</t>
  </si>
  <si>
    <t>B-P</t>
  </si>
  <si>
    <t>VW</t>
  </si>
  <si>
    <t>E-R</t>
  </si>
  <si>
    <t>H-R</t>
  </si>
  <si>
    <t>I-R</t>
  </si>
  <si>
    <t>T-W</t>
  </si>
  <si>
    <t>C-L</t>
  </si>
  <si>
    <t>D-Q</t>
  </si>
  <si>
    <t>N-R</t>
  </si>
  <si>
    <t>R-T</t>
  </si>
  <si>
    <t>F-P</t>
  </si>
  <si>
    <t>ST</t>
  </si>
  <si>
    <t>Q-T</t>
  </si>
  <si>
    <t>E-O</t>
  </si>
  <si>
    <t>K-O</t>
  </si>
  <si>
    <t>F-O</t>
  </si>
  <si>
    <t/>
  </si>
  <si>
    <r>
      <t>Table 7. Yields of 10 Late Maturity Group III (3.6 - 3.9) Dicamba tolerant soybean varieties in 4 County Standard Tests in Tennessee during 2020</t>
    </r>
    <r>
      <rPr>
        <b/>
        <vertAlign val="superscript"/>
        <sz val="10"/>
        <color indexed="8"/>
        <rFont val="Arial"/>
        <family val="2"/>
      </rPr>
      <t>‡</t>
    </r>
    <r>
      <rPr>
        <b/>
        <sz val="10"/>
        <color indexed="8"/>
        <rFont val="Arial"/>
        <family val="2"/>
      </rPr>
      <t>.</t>
    </r>
  </si>
  <si>
    <t>Asgrow 39X0</t>
  </si>
  <si>
    <t>Asgrow 36X6</t>
  </si>
  <si>
    <t>Asgrow 39X7</t>
  </si>
  <si>
    <t>Asgrow 38X8</t>
  </si>
  <si>
    <t>LG S3777RX</t>
  </si>
  <si>
    <t>Local Seed LS3976X</t>
  </si>
  <si>
    <t>AgriGold G3850RX</t>
  </si>
  <si>
    <t>Gibs
5/26</t>
  </si>
  <si>
    <t>Henr
6/4</t>
  </si>
  <si>
    <t>Lake
6/8</t>
  </si>
  <si>
    <t>Madi
6/17</t>
  </si>
  <si>
    <t>Call
6/5</t>
  </si>
  <si>
    <t>Cann
6/15</t>
  </si>
  <si>
    <t>Henr
6/26</t>
  </si>
  <si>
    <t>Obio
6/15</t>
  </si>
  <si>
    <t>Warr
6/15</t>
  </si>
  <si>
    <t>Weak
6/3</t>
  </si>
  <si>
    <t>USG 7447 XTS</t>
  </si>
  <si>
    <t>Armor 42D-27</t>
  </si>
  <si>
    <t>NK S44-C7X</t>
  </si>
  <si>
    <t>Asgrow 43X0</t>
  </si>
  <si>
    <t>BCD</t>
  </si>
  <si>
    <t>Credenz 4570X</t>
  </si>
  <si>
    <t>Croplan 4150XS</t>
  </si>
  <si>
    <t>Local Seed 4407X</t>
  </si>
  <si>
    <t>Croplan 4520XS</t>
  </si>
  <si>
    <t>CDE</t>
  </si>
  <si>
    <t>Credenz 4280X</t>
  </si>
  <si>
    <t>Armor 44D-92</t>
  </si>
  <si>
    <t>Progeny 4265RXS</t>
  </si>
  <si>
    <t>Asgrow 45X8</t>
  </si>
  <si>
    <r>
      <t>Table 19. Yields of 27  Maturity Group IV Late (4.6-4.9) Roundup Ready / Dicamba tolerant soybean varieties in 10 County Standard Tests in Tennessee during 2020</t>
    </r>
    <r>
      <rPr>
        <b/>
        <vertAlign val="superscript"/>
        <sz val="10"/>
        <color indexed="8"/>
        <rFont val="Arial"/>
        <family val="2"/>
      </rPr>
      <t>‡</t>
    </r>
    <r>
      <rPr>
        <b/>
        <sz val="10"/>
        <color indexed="8"/>
        <rFont val="Arial"/>
        <family val="2"/>
      </rPr>
      <t>.</t>
    </r>
  </si>
  <si>
    <t>Croc
6/5</t>
  </si>
  <si>
    <t>Dye
6/25</t>
  </si>
  <si>
    <t>Gile
6/3</t>
  </si>
  <si>
    <t>Hayw
6/17</t>
  </si>
  <si>
    <t>Hick
6/8</t>
  </si>
  <si>
    <t>Madi
4/30</t>
  </si>
  <si>
    <t>Mari
6/2</t>
  </si>
  <si>
    <t>Meig
6/</t>
  </si>
  <si>
    <r>
      <t>Table 12. Yields of 19  Maturity Group IV Early (4.0-4.5) Dicamba tolerant soybean varieties in 8 County Standard Tests in Tennessee and Kentucky during 2020</t>
    </r>
    <r>
      <rPr>
        <b/>
        <vertAlign val="superscript"/>
        <sz val="10"/>
        <color indexed="8"/>
        <rFont val="Arial"/>
        <family val="2"/>
      </rPr>
      <t>‡</t>
    </r>
    <r>
      <rPr>
        <b/>
        <sz val="10"/>
        <color rgb="FF000000"/>
        <rFont val="Arial"/>
        <family val="2"/>
      </rPr>
      <t>.</t>
    </r>
  </si>
  <si>
    <t>Asgrow 49X9</t>
  </si>
  <si>
    <t>Asgrow 46X0</t>
  </si>
  <si>
    <t>Local Seed 4806XS</t>
  </si>
  <si>
    <t>ABCD</t>
  </si>
  <si>
    <t>Dyna-Gro S48XS90</t>
  </si>
  <si>
    <t>ABCDE</t>
  </si>
  <si>
    <t>GoSoy GS47X19</t>
  </si>
  <si>
    <t>Dyna-Gro S48XS56</t>
  </si>
  <si>
    <t>LG Seeds 4899RX</t>
  </si>
  <si>
    <t>NK S47-Y9X</t>
  </si>
  <si>
    <t>NK S49-F5X</t>
  </si>
  <si>
    <t>BCDE</t>
  </si>
  <si>
    <t>LG Seeds 4931RX</t>
  </si>
  <si>
    <t>GoSoy GS48X19</t>
  </si>
  <si>
    <t>USG 7496XTS</t>
  </si>
  <si>
    <t>Progeny 4821RX</t>
  </si>
  <si>
    <t>CDEF</t>
  </si>
  <si>
    <t>Taylor Seed 4880XS</t>
  </si>
  <si>
    <t>Taylor Seed 4990XS</t>
  </si>
  <si>
    <t>DEF</t>
  </si>
  <si>
    <t>Armor X48-D25</t>
  </si>
  <si>
    <t>Armor X46-D09</t>
  </si>
  <si>
    <t>Credenz 4770X</t>
  </si>
  <si>
    <t>Credenz 4600X</t>
  </si>
  <si>
    <t>Crock
6/5</t>
  </si>
  <si>
    <t>Gibs
6/26</t>
  </si>
  <si>
    <t>Giles
6/3</t>
  </si>
  <si>
    <t>Tipt
6/3</t>
  </si>
  <si>
    <t>NK S53F7X</t>
  </si>
  <si>
    <t>AgriGold G5000RX</t>
  </si>
  <si>
    <t>Croplan 5010XS</t>
  </si>
  <si>
    <t>GoSoy 52X19S</t>
  </si>
  <si>
    <t>Credenz CZ5000X</t>
  </si>
  <si>
    <r>
      <t>Table 26. Yields of 12 Maturity Group V Early (5.0-5.5) Roundup Ready soybean varieties in 8 County Standard Tests in Tennessee during 2020</t>
    </r>
    <r>
      <rPr>
        <b/>
        <vertAlign val="superscript"/>
        <sz val="10"/>
        <color indexed="8"/>
        <rFont val="Arial"/>
        <family val="2"/>
      </rPr>
      <t>‡</t>
    </r>
    <r>
      <rPr>
        <b/>
        <sz val="10"/>
        <color rgb="FF000000"/>
        <rFont val="Arial"/>
        <family val="2"/>
      </rPr>
      <t>.</t>
    </r>
  </si>
  <si>
    <t>Henry
6/19</t>
  </si>
  <si>
    <t>Jeff
5/12</t>
  </si>
  <si>
    <t>Laud
6/1</t>
  </si>
  <si>
    <t>Madi
6/23</t>
  </si>
  <si>
    <t>Warr
6/10</t>
  </si>
  <si>
    <t>WTREC
6/2</t>
  </si>
  <si>
    <t>Stine 45EB20</t>
  </si>
  <si>
    <t>Stine 41EA12</t>
  </si>
  <si>
    <t>Maur
5/14</t>
  </si>
  <si>
    <t>USG 7471ET</t>
  </si>
  <si>
    <t>Stine 48EB20</t>
  </si>
  <si>
    <t>USG 7480ET</t>
  </si>
  <si>
    <t>GoSoy 491E19S</t>
  </si>
  <si>
    <t>NK S48-E3S</t>
  </si>
  <si>
    <t>NK S46-E3S</t>
  </si>
  <si>
    <t>GoSoy 473E20</t>
  </si>
  <si>
    <t>Stine 46EB23</t>
  </si>
  <si>
    <t>*</t>
  </si>
  <si>
    <t>Table 8.  Overall average yields, moistures, and test weights of 5 Maturity Group III (3.0 - 3.9) soybean varieties evaluated in both the County Standard Tests (CST) and AgResearch and Education Center Tests (REC) in Tennessee during 2020.</t>
  </si>
  <si>
    <t>Table 27.  Overall average yields, moistures, and test weights of 6 Maturity Group V Early (5.0 - 5.4) soybean varieties evaluated in both the County Standard Tests and Research and Education Center Tests in Tennessee during 2020.</t>
  </si>
  <si>
    <t xml:space="preserve">Gibson  </t>
  </si>
  <si>
    <t>Denton Parkins</t>
  </si>
  <si>
    <t xml:space="preserve">Philip Shelby </t>
  </si>
  <si>
    <t>Henry</t>
  </si>
  <si>
    <t>Wilson Farms</t>
  </si>
  <si>
    <t>Ranson Goodman</t>
  </si>
  <si>
    <t>Lake</t>
  </si>
  <si>
    <t>Jon Dickey</t>
  </si>
  <si>
    <t>Greg Allen</t>
  </si>
  <si>
    <t>Madison</t>
  </si>
  <si>
    <t>Jared King</t>
  </si>
  <si>
    <t xml:space="preserve">Jake Mallard </t>
  </si>
  <si>
    <t>Roundup Ready/Dicamba Tolerant Early IV (4.0 - 4.5)</t>
  </si>
  <si>
    <t>Calloway</t>
  </si>
  <si>
    <t>Mike Dixon</t>
  </si>
  <si>
    <t>Tim Lax</t>
  </si>
  <si>
    <t>Cannon</t>
  </si>
  <si>
    <t>Justin Fann</t>
  </si>
  <si>
    <t>Steve Harris</t>
  </si>
  <si>
    <t>Carroll</t>
  </si>
  <si>
    <t>Jeremy Morris</t>
  </si>
  <si>
    <t>Kenny Herndon</t>
  </si>
  <si>
    <t>Gibson</t>
  </si>
  <si>
    <t xml:space="preserve">Madison           </t>
  </si>
  <si>
    <t>Obion</t>
  </si>
  <si>
    <t>Bill Sellers</t>
  </si>
  <si>
    <t>Bob Shumake</t>
  </si>
  <si>
    <t>Perry</t>
  </si>
  <si>
    <t>Craig &amp; Tim Byrd</t>
  </si>
  <si>
    <t>Amanda Mathenia</t>
  </si>
  <si>
    <t xml:space="preserve">Warren </t>
  </si>
  <si>
    <t>Austin Barry</t>
  </si>
  <si>
    <t>Heath Nokes</t>
  </si>
  <si>
    <t xml:space="preserve">Weakley   </t>
  </si>
  <si>
    <t xml:space="preserve">Jay Yeargin   </t>
  </si>
  <si>
    <t xml:space="preserve">Jeff Lannom </t>
  </si>
  <si>
    <t>Crockett</t>
  </si>
  <si>
    <t>Brasfield Farms</t>
  </si>
  <si>
    <t>Daniel Wiggins</t>
  </si>
  <si>
    <t>Dyer</t>
  </si>
  <si>
    <t>YF&amp;R</t>
  </si>
  <si>
    <t>Mitch Pigue</t>
  </si>
  <si>
    <t xml:space="preserve">Gibson   </t>
  </si>
  <si>
    <t xml:space="preserve">Denton Parkins     </t>
  </si>
  <si>
    <t>Giles</t>
  </si>
  <si>
    <t>Richard Sulcer</t>
  </si>
  <si>
    <t xml:space="preserve">Kevin Rose </t>
  </si>
  <si>
    <t>Haywood</t>
  </si>
  <si>
    <t>Rober Allen King</t>
  </si>
  <si>
    <t>Lindsay Stephenson</t>
  </si>
  <si>
    <t xml:space="preserve">Henry    </t>
  </si>
  <si>
    <t xml:space="preserve">Ranson Goodman </t>
  </si>
  <si>
    <t xml:space="preserve">Hickman </t>
  </si>
  <si>
    <t>Claude Callicott</t>
  </si>
  <si>
    <t>Kassie Maierhofer</t>
  </si>
  <si>
    <t xml:space="preserve">Madison   </t>
  </si>
  <si>
    <t xml:space="preserve">Griggs Farms    </t>
  </si>
  <si>
    <t xml:space="preserve">Marion   </t>
  </si>
  <si>
    <t xml:space="preserve">Randy Gilliam   </t>
  </si>
  <si>
    <t xml:space="preserve">Matthew Deist </t>
  </si>
  <si>
    <t>Meigs</t>
  </si>
  <si>
    <t>Swanks Farms</t>
  </si>
  <si>
    <t>David Bilderback</t>
  </si>
  <si>
    <t>Mitch Pique</t>
  </si>
  <si>
    <t xml:space="preserve">Gibson                      </t>
  </si>
  <si>
    <t>Philip Shelby</t>
  </si>
  <si>
    <t>Kevin Rose</t>
  </si>
  <si>
    <t>Robert Allen King</t>
  </si>
  <si>
    <t xml:space="preserve">Gregg Allen </t>
  </si>
  <si>
    <t xml:space="preserve">Madison                    </t>
  </si>
  <si>
    <t>Jake Mallard</t>
  </si>
  <si>
    <t>Tipton</t>
  </si>
  <si>
    <t>Scott Johnson</t>
  </si>
  <si>
    <t>Becky Muller</t>
  </si>
  <si>
    <t>Liberty Link/Enlist Early IV (4.0 - 4.5)</t>
  </si>
  <si>
    <t>Fayette</t>
  </si>
  <si>
    <t>Ames Plantation</t>
  </si>
  <si>
    <t>Jeff Via</t>
  </si>
  <si>
    <t>Brannon Farms</t>
  </si>
  <si>
    <t>Jefferson</t>
  </si>
  <si>
    <t>Jay Moser</t>
  </si>
  <si>
    <t>Ryan Brown</t>
  </si>
  <si>
    <t>Chris Street</t>
  </si>
  <si>
    <t>Warren</t>
  </si>
  <si>
    <t>Marvin Lusk</t>
  </si>
  <si>
    <t>WTREC</t>
  </si>
  <si>
    <t>Andrew Wood</t>
  </si>
  <si>
    <t>Freeman Brown*</t>
  </si>
  <si>
    <t>*Extension Assistant</t>
  </si>
  <si>
    <t>Liberty Link/Enlist Late IV (4.6 - 4.9)</t>
  </si>
  <si>
    <t xml:space="preserve">Chris Street </t>
  </si>
  <si>
    <t>Maury</t>
  </si>
  <si>
    <t>MTREC</t>
  </si>
  <si>
    <t xml:space="preserve">Table 6.  Mean yields across and by location of 9 Maturity Group III (3.0 - 3.9) soybean varieties evaluated in replicated small plot trials at seven AgResearch and Education Center locations in Tennessee during 2020 Analysis included variety performance across a 1 yr (2020), 2 yr (2019-2020), and 3 yr (2018-2020) period. </t>
  </si>
  <si>
    <t>Local Seed Co. LS3976X**</t>
  </si>
  <si>
    <t>Dyna-Gro S39EN19**</t>
  </si>
  <si>
    <t>Dyna-Gro S41XS98***</t>
  </si>
  <si>
    <t>Local Seed Co. LS4565XS**</t>
  </si>
  <si>
    <t>USG 7447XTS**</t>
  </si>
  <si>
    <t>AgriGold G4190RX**</t>
  </si>
  <si>
    <t xml:space="preserve">Progeny P4816RX** </t>
  </si>
  <si>
    <t xml:space="preserve">Dyna-Gro S48XT56*** </t>
  </si>
  <si>
    <t xml:space="preserve">Dyna-Gro S49XS76*** </t>
  </si>
  <si>
    <t>Armor A48-D25**</t>
  </si>
  <si>
    <t>USG 7470XT**</t>
  </si>
  <si>
    <t>Asgrow AG46X0**</t>
  </si>
  <si>
    <t>Local Seed Co. LS4795XS**</t>
  </si>
  <si>
    <t>Local Seed Co. ZS4694E3S**</t>
  </si>
  <si>
    <t>Local Seed Co. LS4999X**</t>
  </si>
  <si>
    <t>Progeny P5016RXS**</t>
  </si>
  <si>
    <t>Asgrow AG52X9***</t>
  </si>
  <si>
    <t>Asgrow AG53X9***</t>
  </si>
  <si>
    <t>Asgrow AG53X0**</t>
  </si>
  <si>
    <t>Dyna-Gro S39EN19</t>
  </si>
  <si>
    <t>MG3</t>
  </si>
  <si>
    <t>Asgrow AG39X0</t>
  </si>
  <si>
    <t>LG Seeds S3777RX</t>
  </si>
  <si>
    <t>MG4E</t>
  </si>
  <si>
    <t>AgriGold G4190RX</t>
  </si>
  <si>
    <t>Local Seed Co. LS4565XS</t>
  </si>
  <si>
    <t>MG4L</t>
  </si>
  <si>
    <t>NK Seed S46-E3S</t>
  </si>
  <si>
    <t>NK Seed S48-E3S</t>
  </si>
  <si>
    <t>Dyna-Gro S48XT56</t>
  </si>
  <si>
    <t>Local Seed Co. LS4806XS</t>
  </si>
  <si>
    <t>NK Seed S47-Y9X</t>
  </si>
  <si>
    <t>USG 7470XT</t>
  </si>
  <si>
    <t>Dyna-Gro S49XS76</t>
  </si>
  <si>
    <t>Local Seed Co. LS4795XS</t>
  </si>
  <si>
    <t>Progeny P4816RX</t>
  </si>
  <si>
    <t>NK Seed S53F7X</t>
  </si>
  <si>
    <t>Progeny P5016RXS</t>
  </si>
  <si>
    <t>Column11</t>
  </si>
  <si>
    <t>MG5</t>
  </si>
  <si>
    <r>
      <t>Table 13. Yields of 4  Maturity Group IV Early (4.0-4.5) Liberty Link soybean varieties in 6 County Standard Tests and one AgResearch and Education Center location in Tennessee during 2020</t>
    </r>
    <r>
      <rPr>
        <b/>
        <vertAlign val="superscript"/>
        <sz val="10"/>
        <color indexed="8"/>
        <rFont val="Arial"/>
        <family val="2"/>
      </rPr>
      <t>‡</t>
    </r>
    <r>
      <rPr>
        <b/>
        <sz val="10"/>
        <color rgb="FF000000"/>
        <rFont val="Arial"/>
        <family val="2"/>
      </rPr>
      <t>.</t>
    </r>
  </si>
  <si>
    <r>
      <t>Table 20. Yields of 12  Maturity Group IV Late (4.6-5.2) Roundup Ready / Dicamba tolerant soybean varieties in 3 County Standard Tests in Tennessee during 2020</t>
    </r>
    <r>
      <rPr>
        <b/>
        <vertAlign val="superscript"/>
        <sz val="10"/>
        <color indexed="8"/>
        <rFont val="Arial"/>
        <family val="2"/>
      </rPr>
      <t>‡</t>
    </r>
    <r>
      <rPr>
        <b/>
        <sz val="10"/>
        <color indexed="8"/>
        <rFont val="Arial"/>
        <family val="2"/>
      </rPr>
      <t>.</t>
    </r>
  </si>
  <si>
    <t xml:space="preserve">Table 10-a.  Mean yield, agronomic traits, and quality of 35 Maturity Group IV Early (4.0 - 4.4) soybean varieties evaluated in small plot replicated trials at eight REC locations in Tennessee during 2020. Analysis included variety performance over a 1 yr (2020), 2 yr (2019-2020), and 3 yr (2018-2020) period. </t>
  </si>
  <si>
    <t xml:space="preserve">Table 10-b.  Mean yield, agronomic traits, and quality of 35 Maturity Group IV Early (4.0 - 4.4) soybean varieties evaluated in small plot replicated trials at eight REC locations in Tennessee during 2020. Analysis included variety performance over a 1 yr (2020), 2 yr (2019-2020), and 3 yr (2018-2020) period. </t>
  </si>
  <si>
    <t xml:space="preserve">Table 11.  Mean yields across and by location of 35 Maturity Group IV Early (4.0 - 4.4) soybean varieties evaluated in replicated small plot trials at eight REC locations in Tennessee during 2020. Analysis included variety performance across a 1 yr (2020), 2 yr (2019-2020), and 3 yr (2018-2020) period. </t>
  </si>
  <si>
    <t xml:space="preserve">Table 17-a.  Mean yield, agronomic traits, and quality of 72 Maturity Group IV Late (4.5 - 4.9) soybean varieties evaluated in small plot replicated trials at eight REC locations in Tennessee during 2020. Analysis included variety performance over a 1 yr (2020), 2 yr (2019-2020), and 3 yr (2018-2020) period. </t>
  </si>
  <si>
    <t xml:space="preserve">Table 17-b.  Mean yield, agronomic traits, and quality of 72 Maturity Group IV Late (4.5 - 4.9) soybean varieties evaluated in small plot replicated trials at eight REC locations in Tennessee during 2020. Analysis included variety performance over a 1 yr (2020), 2 yr (2019-2020), and 3 yr (2018-2020) period. </t>
  </si>
  <si>
    <t xml:space="preserve">Table 18.  Mean yields across and by location of 72 Maturity Group IV Late (4.5 - 4.9) soybean varieties evaluated in replicated small plot trials at eight REC locations in Tennessee during 2020. Analysis included variety performance across a 1 yr (2020), 2 yr (2019-2020), and 3 yr (2018-2020) period. </t>
  </si>
  <si>
    <t xml:space="preserve">Table 24-a.  Mean yield, agronomic traits, and quality of 23 Maturity Group V (5.0 - 5.9) soybean varieties evaluated in small plot replicated trials at eight REC locations in Tennessee during 2020 Analysis included variety performance over a 1 yr (2020), 2 yr (2019-2020), and 3 yr (2018-2020) period. </t>
  </si>
  <si>
    <t xml:space="preserve">Table 24-b.  Mean yield, agronomic traits, and quality of 23 Maturity Group V (5.0 - 5.9) soybean varieties evaluated in small plot replicated trials at eight REC locations in Tennessee during 2020 Analysis included variety performance over a 1 yr (2020), 2 yr (2019-2020), and 3 yr (2018-2020) period. </t>
  </si>
  <si>
    <t xml:space="preserve">Table 25.  Mean yields across and by location of 23 Maturity Group V (5.0 - 5.9) soybean varieties evaluated in replicated small plot trials at eight REC locations in Tennessee during 2020. Analysis included hybrid performance across a 1 yr (2020), 2 yr (2019-2020), and 3 yr (2018-2020) period. </t>
  </si>
  <si>
    <t>AgriGold G3722RX**</t>
  </si>
  <si>
    <t>Armor 42D-27**</t>
  </si>
  <si>
    <t>LG Seeds 4227RX*</t>
  </si>
  <si>
    <t>Dyna-Gro S41XS98*</t>
  </si>
  <si>
    <t>Local Seed 4999RX*</t>
  </si>
  <si>
    <t>USG 7489XT*</t>
  </si>
  <si>
    <t>Asgrow 48X9*</t>
  </si>
  <si>
    <t>Asgrow 46X6**</t>
  </si>
  <si>
    <t>Local Seed ZS4694E3S*</t>
  </si>
  <si>
    <t>Asgrow 53X9**</t>
  </si>
  <si>
    <t>AgriGold G5000RX*</t>
  </si>
  <si>
    <t>Asgrow 53X0*</t>
  </si>
  <si>
    <t>Asgrow 52X9*</t>
  </si>
  <si>
    <t>GoSoy 52X19S*</t>
  </si>
  <si>
    <t>Local Seed 5087X**</t>
  </si>
  <si>
    <t>Years  in A Group</t>
  </si>
  <si>
    <t>Avg. of REC and CST Tests</t>
  </si>
  <si>
    <t>Other Diseases</t>
  </si>
  <si>
    <t>Local Seed 5087X</t>
  </si>
  <si>
    <t>LOW</t>
  </si>
  <si>
    <t>SBS, SDS</t>
  </si>
  <si>
    <t>HIGH</t>
  </si>
  <si>
    <t>Asgrow 53X9</t>
  </si>
  <si>
    <t>CLB, SDS</t>
  </si>
  <si>
    <t>MOD</t>
  </si>
  <si>
    <t>Asgrow 53X0</t>
  </si>
  <si>
    <t>Asgrow 52X9</t>
  </si>
  <si>
    <t>SBS</t>
  </si>
  <si>
    <t>CLB,SDS,SC</t>
  </si>
  <si>
    <t>SC</t>
  </si>
  <si>
    <t>Table 9.  Yields and disease ratings of 8 Maturity Group III Roundup Ready soybean varieties in 4 County Standard Tests and in small plot trials at one Research and Education Center and one on-farm location in Tennessee during 2020</t>
  </si>
  <si>
    <t>SC(HIGH)</t>
  </si>
  <si>
    <t>CLB</t>
  </si>
  <si>
    <t>LG Seeds 4227RX</t>
  </si>
  <si>
    <t>SDS, CLB</t>
  </si>
  <si>
    <t>SC, CLB</t>
  </si>
  <si>
    <t>SC, SDS</t>
  </si>
  <si>
    <t>Table 15.  Yields and disease ratings of 19 Maturity Group IV Early (4.0-4.5) Roundup Ready soybean varieties in 8 County Standard Tests and in small plot trials at one Research and Education Center and one on-farm location in Tennessee during 2020</t>
  </si>
  <si>
    <t>Dyna-Gro S45EN10</t>
  </si>
  <si>
    <t>Table 16.  Yields and disease ratings of 4 Maturity Group IV Early (4.0-4.5) Liberty Link soybean varieties in 6 County Standard Tests and in small plot trials at one Research and Education Center and one on-farm location in Tennessee during 2020</t>
  </si>
  <si>
    <t>On-farm Location in Jackson (JAX1)</t>
  </si>
  <si>
    <t>On-farm Location-Behind Wheat (JAX2)</t>
  </si>
  <si>
    <t>JAX1 - YLD</t>
  </si>
  <si>
    <t>JAX2 - YLD</t>
  </si>
  <si>
    <t>Soybean rust</t>
  </si>
  <si>
    <t>Local Seed 4999RX</t>
  </si>
  <si>
    <t>Asgrow 48X9</t>
  </si>
  <si>
    <t>Asgrow 46X6</t>
  </si>
  <si>
    <t>Local Seed ZS4694E3S</t>
  </si>
  <si>
    <r>
      <t>Table 22.  Yields and disease ratings of 27 Maturity Group IV Late (4.6-4.9) Roundup Ready soybean varieties in 10 County Standard Tests and in small plot trials at one Research and Education Center and two on-farm locations in Tennessee during 20</t>
    </r>
    <r>
      <rPr>
        <b/>
        <sz val="10"/>
        <color rgb="FF000000"/>
        <rFont val="Arial"/>
        <family val="2"/>
      </rPr>
      <t>20</t>
    </r>
    <r>
      <rPr>
        <sz val="10"/>
        <color rgb="FF000000"/>
        <rFont val="Arial"/>
        <family val="2"/>
      </rPr>
      <t xml:space="preserve"> </t>
    </r>
  </si>
  <si>
    <t>Table 23.  Yields and disease ratings of 12 Maturity Group IV Late (4.6-4.9) Liberty Link soybean varieties in 3 County Standard Tests and in small plot trials at one Research and Education Center and two on-farm locations in Tennessee during 2020</t>
  </si>
  <si>
    <t>Table 28.  Yields and disease ratings of 9 Maturity Group V Early (5.0-5.5) Roundup Ready soybean varieties in 8 County Standard Tests and in small plot trials at one Research and Education Center and one on-farm location in Tennessee during 2020</t>
  </si>
  <si>
    <t>Local Seed Co. LS3906GL</t>
  </si>
  <si>
    <t>Local Seed Co. LS4607XS</t>
  </si>
  <si>
    <t>Local Seed Co. LS4706GL</t>
  </si>
  <si>
    <t>REC</t>
  </si>
  <si>
    <t>CST</t>
  </si>
  <si>
    <t xml:space="preserve">Table 4.  Average yields of varieties that were in the "A group" (not statistically different from the highest performing variety) in AgResearch and Education Center (REC) trials, County Standard Tests (CST), or both trial programs in 2020. Varieties are sorted by maturity group (3, 4E, 5, 4L), herbicide pkg, then name. </t>
  </si>
  <si>
    <t xml:space="preserve">Table 5-b.  Mean yield and quality of 9 Maturity Group III (3.0 - 3.9) soybean varieties evaluated in small plot replicated trials at seven AgResearch and Education Center locations in Tennessee during 2020. Analysis included variety performance over a 1 yr (2020), 2 yr (2019-2020), and 3 yr (2018-2020) period. </t>
  </si>
  <si>
    <t xml:space="preserve">Table 5-a. Mean yield and agronomic traits of 9 Maturity Group III (3.0 - 3.9) soybean varieties evaluated in small plot replicated trials at seven AgResearch and Education Center locations in Tennessee during 2020. Analysis included variety performance over a 1 yr (2020), 2 yr (2019-2020), and 3 yr (2018-2020) period. </t>
  </si>
  <si>
    <t>AA-DD</t>
  </si>
  <si>
    <t>AA-EE</t>
  </si>
  <si>
    <t>AA-FF</t>
  </si>
  <si>
    <t>Appendix</t>
  </si>
  <si>
    <t xml:space="preserve">          Table A-1. Mean yields and agronomic data from Knoxville, TN, MG-3</t>
  </si>
  <si>
    <t xml:space="preserve">          Table A-2. Mean yields and agronomic data from Knoxville, TN, MG-4E</t>
  </si>
  <si>
    <t xml:space="preserve">          Table A-3. Mean yields and agronomic data from Knoxville, TN, MG-4L</t>
  </si>
  <si>
    <t xml:space="preserve">          Table A-4. Mean yields and agronomic data from Knoxville, TN, MG-5</t>
  </si>
  <si>
    <t xml:space="preserve">          Table A-5. Mean yields and agronomic data from Springfield, TN Irrigated, MG-3</t>
  </si>
  <si>
    <t xml:space="preserve">          Table A-6. Mean yields and agronomic data from Springfield, TN Irrigated, MG-4E</t>
  </si>
  <si>
    <t xml:space="preserve">          Table A-7. Mean yields and agronomic data from Springfield, TN Irrigated, MG-4L</t>
  </si>
  <si>
    <t xml:space="preserve">          Table A-8. Mean yields and agronomic data from Springfield, TN Irrigated, MG-5</t>
  </si>
  <si>
    <t xml:space="preserve">          Table A-9. Mean yields and agronomic data from Springfield, TN Non-Irrigated, MG-3</t>
  </si>
  <si>
    <t xml:space="preserve">          Table A-10. Mean yields and agronomic data from Springfield, TN Non-Irrigated, MG-4E</t>
  </si>
  <si>
    <t xml:space="preserve">          Table A-11. Mean yields and agronomic data from Springfield, TN Non-Irrigated, MG-4L</t>
  </si>
  <si>
    <t xml:space="preserve">          Table A-12. Mean yields and agronomic data from Springfield, TN Non-Irrigated, MG-5</t>
  </si>
  <si>
    <t xml:space="preserve">          Table A-13. Mean yields and agronomic data from Spring Hill, TN Irrigated, MG-3</t>
  </si>
  <si>
    <t xml:space="preserve">          Table A-14. Mean yields and agronomic data from Spring Hill, TN Irrigated, MG-4E</t>
  </si>
  <si>
    <t xml:space="preserve">          Table A-15. Mean yields and agronomic data from Spring Hill, TN Irrigated, MG-4L</t>
  </si>
  <si>
    <t xml:space="preserve">          Table A-16. Mean yields and agronomic data from Spring Hill, TN Irrigated, MG-5</t>
  </si>
  <si>
    <t xml:space="preserve">          Table A-17. Mean yields and agronomic data from Milan, TN Irrigated, MG-3</t>
  </si>
  <si>
    <t xml:space="preserve">          Table A-18. Mean yields and agronomic data from Milan, TN Irrigated, MG-4E</t>
  </si>
  <si>
    <t xml:space="preserve">          Table A-19. Mean yields and agronomic data from Milan, TN Irrigated, MG-4L</t>
  </si>
  <si>
    <t xml:space="preserve">          Table A-20. Mean yields and agronomic data from Milan, TN Irrigated, MG-5</t>
  </si>
  <si>
    <t xml:space="preserve">          Table A-21. Mean yields and agronomic data from Milan, TN Non-Irrigated, MG-3</t>
  </si>
  <si>
    <t xml:space="preserve">          Table A-22. Mean yields and agronomic data from Milan, TN Non-Irrigated, MG-4E</t>
  </si>
  <si>
    <t xml:space="preserve">          Table A-23. Mean yields and agronomic data from Milan, TN Non-Irrigated, MG-4L</t>
  </si>
  <si>
    <t xml:space="preserve">          Table A-24. Mean yields and agronomic data from Milan, TN Non-Irrigated, MG-5</t>
  </si>
  <si>
    <t xml:space="preserve">          Table A-25. Mean yields and agronomic data from Jackson, TN, MG-3</t>
  </si>
  <si>
    <t xml:space="preserve">          Table A-26. Mean yields and agronomic data from Jackson, TN, MG-4E</t>
  </si>
  <si>
    <t xml:space="preserve">          Table A-27. Mean yields and agronomic data from Jackson, TN, MG-4L</t>
  </si>
  <si>
    <t xml:space="preserve">          Table A-28. Mean yields and agronomic data from Jackson, TN, MG-5</t>
  </si>
  <si>
    <t xml:space="preserve">          Table A-29. Mean yields and agronomic data from Memphis, TN, MG-4E</t>
  </si>
  <si>
    <t xml:space="preserve">          Table A-30. Mean yields and agronomic data from Memphis, TN, MG-4L</t>
  </si>
  <si>
    <t xml:space="preserve">          Table A-31. Mean yields and agronomic data from Memphis, TN, MG-5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</si>
</sst>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409]mmmm\ d\,\ yyyy;@"/>
  </numFmts>
  <fonts count="5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vertAlign val="superscript"/>
      <sz val="10"/>
      <name val="Arial"/>
      <family val="2"/>
    </font>
    <font>
      <vertAlign val="superscript"/>
      <sz val="10"/>
      <name val="Arial"/>
      <family val="2"/>
    </font>
    <font>
      <u/>
      <sz val="10"/>
      <color indexed="12"/>
      <name val="Arial"/>
      <family val="2"/>
    </font>
    <font>
      <sz val="8"/>
      <name val="Arial"/>
      <family val="2"/>
    </font>
    <font>
      <vertAlign val="superscript"/>
      <sz val="8"/>
      <name val="Arial"/>
      <family val="2"/>
    </font>
    <font>
      <sz val="8"/>
      <name val="Arial"/>
      <family val="2"/>
    </font>
    <font>
      <sz val="10"/>
      <name val="MS Sans Serif"/>
    </font>
    <font>
      <b/>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6"/>
      <name val="Arial"/>
      <family val="2"/>
    </font>
    <font>
      <b/>
      <sz val="8"/>
      <name val="Arial"/>
      <family val="2"/>
    </font>
    <font>
      <sz val="6"/>
      <name val="MS Sans Serif"/>
    </font>
    <font>
      <sz val="10"/>
      <color rgb="FF000000"/>
      <name val="Arial"/>
      <family val="2"/>
    </font>
    <font>
      <b/>
      <sz val="10"/>
      <color theme="0"/>
      <name val="Arial"/>
      <family val="2"/>
    </font>
    <font>
      <b/>
      <vertAlign val="superscript"/>
      <sz val="10"/>
      <color theme="0"/>
      <name val="Arial"/>
      <family val="2"/>
    </font>
    <font>
      <b/>
      <i/>
      <sz val="10"/>
      <color theme="0"/>
      <name val="Arial"/>
      <family val="2"/>
    </font>
    <font>
      <b/>
      <vertAlign val="subscript"/>
      <sz val="10"/>
      <color theme="0"/>
      <name val="Arial"/>
      <family val="2"/>
    </font>
    <font>
      <sz val="10"/>
      <color theme="0" tint="-0.499984740745262"/>
      <name val="Arial"/>
      <family val="2"/>
    </font>
    <font>
      <b/>
      <vertAlign val="superscript"/>
      <sz val="10"/>
      <color indexed="8"/>
      <name val="Arial"/>
      <family val="2"/>
    </font>
    <font>
      <sz val="10"/>
      <color theme="0"/>
      <name val="Arial"/>
      <family val="2"/>
    </font>
    <font>
      <sz val="12"/>
      <name val="Times New Roman"/>
      <family val="1"/>
    </font>
    <font>
      <b/>
      <sz val="12"/>
      <name val="Times New Roman"/>
      <family val="1"/>
    </font>
    <font>
      <b/>
      <u/>
      <sz val="12"/>
      <name val="Times New Roman"/>
      <family val="1"/>
    </font>
    <font>
      <sz val="10"/>
      <color indexed="8"/>
      <name val="Arial"/>
      <family val="2"/>
    </font>
    <font>
      <b/>
      <sz val="10"/>
      <color theme="0" tint="-0.499984740745262"/>
      <name val="Arial"/>
      <family val="2"/>
    </font>
    <font>
      <sz val="10"/>
      <color theme="1"/>
      <name val="Arial"/>
      <family val="2"/>
    </font>
    <font>
      <b/>
      <sz val="10"/>
      <color rgb="FF000000"/>
      <name val="Arial"/>
      <family val="2"/>
    </font>
    <font>
      <b/>
      <sz val="11"/>
      <color theme="1"/>
      <name val="Calibri"/>
      <family val="2"/>
      <scheme val="minor"/>
    </font>
    <font>
      <b/>
      <sz val="10"/>
      <color theme="1"/>
      <name val="Arial"/>
      <family val="2"/>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1" tint="0.49998474074526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tint="-0.499984740745262"/>
        <bgColor theme="1" tint="0.499984740745262"/>
      </patternFill>
    </fill>
    <fill>
      <patternFill patternType="solid">
        <fgColor theme="0"/>
        <bgColor theme="0"/>
      </patternFill>
    </fill>
    <fill>
      <patternFill patternType="solid">
        <fgColor theme="0" tint="-4.9989318521683403E-2"/>
        <bgColor theme="0" tint="-0.24994659260841701"/>
      </patternFill>
    </fill>
    <fill>
      <patternFill patternType="solid">
        <fgColor theme="0"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theme="0"/>
      </patternFill>
    </fill>
    <fill>
      <patternFill patternType="solid">
        <fgColor theme="0"/>
        <bgColor theme="0" tint="-0.24994659260841701"/>
      </patternFill>
    </fill>
    <fill>
      <patternFill patternType="solid">
        <fgColor rgb="FFFFE699"/>
        <bgColor indexed="64"/>
      </patternFill>
    </fill>
  </fills>
  <borders count="6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top style="medium">
        <color indexed="64"/>
      </top>
      <bottom/>
      <diagonal/>
    </border>
    <border>
      <left/>
      <right/>
      <top/>
      <bottom style="medium">
        <color auto="1"/>
      </bottom>
      <diagonal/>
    </border>
    <border>
      <left/>
      <right/>
      <top/>
      <bottom style="medium">
        <color auto="1"/>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auto="1"/>
      </bottom>
      <diagonal/>
    </border>
    <border>
      <left/>
      <right style="thin">
        <color indexed="64"/>
      </right>
      <top/>
      <bottom style="medium">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ck">
        <color indexed="64"/>
      </bottom>
      <diagonal/>
    </border>
    <border>
      <left/>
      <right style="thin">
        <color indexed="64"/>
      </right>
      <top style="medium">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right style="thick">
        <color indexed="64"/>
      </right>
      <top/>
      <bottom/>
      <diagonal/>
    </border>
    <border>
      <left style="thick">
        <color indexed="64"/>
      </left>
      <right/>
      <top style="thin">
        <color auto="1"/>
      </top>
      <bottom/>
      <diagonal/>
    </border>
    <border>
      <left style="thick">
        <color indexed="64"/>
      </left>
      <right/>
      <top/>
      <bottom style="medium">
        <color indexed="64"/>
      </bottom>
      <diagonal/>
    </border>
    <border>
      <left/>
      <right style="thick">
        <color indexed="64"/>
      </right>
      <top/>
      <bottom style="medium">
        <color indexed="64"/>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right/>
      <top style="thin">
        <color auto="1"/>
      </top>
      <bottom/>
      <diagonal/>
    </border>
    <border>
      <left style="thin">
        <color indexed="64"/>
      </left>
      <right/>
      <top style="thin">
        <color auto="1"/>
      </top>
      <bottom/>
      <diagonal/>
    </border>
    <border>
      <left/>
      <right style="thin">
        <color indexed="64"/>
      </right>
      <top style="thin">
        <color indexed="64"/>
      </top>
      <bottom/>
      <diagonal/>
    </border>
    <border>
      <left style="thick">
        <color indexed="64"/>
      </left>
      <right/>
      <top style="thick">
        <color indexed="64"/>
      </top>
      <bottom/>
      <diagonal/>
    </border>
    <border>
      <left/>
      <right/>
      <top style="thick">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ck">
        <color indexed="64"/>
      </right>
      <top style="thick">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auto="1"/>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69">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20" fillId="21" borderId="2" applyNumberFormat="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0" fillId="0" borderId="0" applyNumberFormat="0" applyFill="0" applyBorder="0" applyAlignment="0" applyProtection="0">
      <alignment vertical="top"/>
      <protection locked="0"/>
    </xf>
    <xf numFmtId="0" fontId="26" fillId="7" borderId="1" applyNumberFormat="0" applyAlignment="0" applyProtection="0"/>
    <xf numFmtId="0" fontId="27" fillId="0" borderId="6" applyNumberFormat="0" applyFill="0" applyAlignment="0" applyProtection="0"/>
    <xf numFmtId="0" fontId="28" fillId="22" borderId="0" applyNumberFormat="0" applyBorder="0" applyAlignment="0" applyProtection="0"/>
    <xf numFmtId="0" fontId="29" fillId="0" borderId="0"/>
    <xf numFmtId="0" fontId="29" fillId="0" borderId="0"/>
    <xf numFmtId="0" fontId="14" fillId="0" borderId="0"/>
    <xf numFmtId="0" fontId="14" fillId="0" borderId="0"/>
    <xf numFmtId="0" fontId="29" fillId="0" borderId="0"/>
    <xf numFmtId="0" fontId="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4" fillId="0" borderId="0"/>
    <xf numFmtId="0" fontId="5" fillId="23" borderId="7" applyNumberFormat="0" applyFont="0" applyAlignment="0" applyProtection="0"/>
    <xf numFmtId="0" fontId="30" fillId="20"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0" borderId="0" applyNumberFormat="0" applyFill="0" applyBorder="0" applyAlignment="0" applyProtection="0"/>
    <xf numFmtId="0" fontId="5" fillId="0" borderId="0"/>
    <xf numFmtId="0" fontId="5" fillId="0" borderId="0"/>
    <xf numFmtId="0" fontId="4" fillId="0" borderId="0"/>
    <xf numFmtId="0" fontId="29" fillId="0" borderId="0"/>
    <xf numFmtId="0" fontId="29" fillId="0" borderId="0"/>
    <xf numFmtId="0" fontId="29" fillId="0" borderId="0"/>
    <xf numFmtId="0" fontId="3" fillId="0" borderId="0"/>
    <xf numFmtId="0" fontId="5" fillId="0" borderId="0"/>
    <xf numFmtId="0" fontId="2" fillId="0" borderId="0"/>
    <xf numFmtId="0" fontId="1" fillId="0" borderId="0"/>
  </cellStyleXfs>
  <cellXfs count="740">
    <xf numFmtId="0" fontId="0" fillId="0" borderId="0" xfId="0"/>
    <xf numFmtId="0" fontId="6" fillId="0" borderId="0" xfId="0" applyFont="1"/>
    <xf numFmtId="0" fontId="7" fillId="0" borderId="0" xfId="0" applyFont="1" applyAlignment="1">
      <alignment horizontal="center"/>
    </xf>
    <xf numFmtId="0" fontId="0" fillId="0" borderId="0" xfId="0" applyAlignment="1">
      <alignment horizontal="center"/>
    </xf>
    <xf numFmtId="0" fontId="6" fillId="0" borderId="0" xfId="0" applyFont="1" applyBorder="1" applyAlignment="1">
      <alignment horizontal="center"/>
    </xf>
    <xf numFmtId="0" fontId="9" fillId="0" borderId="0" xfId="0" applyFont="1" applyAlignment="1"/>
    <xf numFmtId="164" fontId="6" fillId="0" borderId="0" xfId="0" applyNumberFormat="1" applyFont="1" applyBorder="1" applyAlignment="1">
      <alignment horizontal="center"/>
    </xf>
    <xf numFmtId="1" fontId="7" fillId="0" borderId="0" xfId="0" quotePrefix="1" applyNumberFormat="1" applyFont="1" applyAlignment="1">
      <alignment horizontal="center"/>
    </xf>
    <xf numFmtId="0" fontId="8" fillId="0" borderId="0" xfId="0" applyFont="1" applyAlignment="1">
      <alignment horizontal="center"/>
    </xf>
    <xf numFmtId="0" fontId="11" fillId="0" borderId="0" xfId="0" applyFont="1" applyAlignment="1"/>
    <xf numFmtId="0" fontId="11" fillId="0" borderId="0" xfId="0" applyFont="1"/>
    <xf numFmtId="0" fontId="11" fillId="0" borderId="0" xfId="0" applyFont="1" applyAlignment="1">
      <alignment horizontal="left"/>
    </xf>
    <xf numFmtId="1" fontId="7" fillId="0" borderId="0" xfId="0" applyNumberFormat="1" applyFont="1" applyAlignment="1">
      <alignment horizontal="center"/>
    </xf>
    <xf numFmtId="1" fontId="6" fillId="0" borderId="0" xfId="0" applyNumberFormat="1" applyFont="1" applyAlignment="1">
      <alignment horizontal="center"/>
    </xf>
    <xf numFmtId="0" fontId="6" fillId="0" borderId="0" xfId="0" quotePrefix="1" applyNumberFormat="1" applyFont="1" applyBorder="1" applyAlignment="1">
      <alignment horizontal="center"/>
    </xf>
    <xf numFmtId="164" fontId="6" fillId="0" borderId="0" xfId="0" quotePrefix="1" applyNumberFormat="1" applyFont="1" applyBorder="1" applyAlignment="1">
      <alignment horizontal="center"/>
    </xf>
    <xf numFmtId="0" fontId="0" fillId="0" borderId="0" xfId="0" applyAlignment="1">
      <alignment horizontal="left"/>
    </xf>
    <xf numFmtId="0" fontId="6" fillId="0" borderId="0" xfId="43" applyFont="1" applyBorder="1" applyAlignment="1">
      <alignment horizontal="center"/>
    </xf>
    <xf numFmtId="0" fontId="7" fillId="0" borderId="0" xfId="43" applyFont="1"/>
    <xf numFmtId="0" fontId="6" fillId="0" borderId="0" xfId="43" applyFont="1"/>
    <xf numFmtId="0" fontId="6" fillId="0" borderId="0" xfId="43" applyFont="1" applyBorder="1"/>
    <xf numFmtId="1" fontId="6" fillId="0" borderId="0" xfId="43" applyNumberFormat="1" applyFont="1" applyBorder="1" applyAlignment="1">
      <alignment horizontal="center"/>
    </xf>
    <xf numFmtId="0" fontId="7" fillId="0" borderId="0" xfId="43" applyFont="1" applyAlignment="1"/>
    <xf numFmtId="0" fontId="11" fillId="0" borderId="0" xfId="43" applyFont="1"/>
    <xf numFmtId="0" fontId="36" fillId="0" borderId="0" xfId="53" applyFont="1" applyAlignment="1">
      <alignment vertical="center"/>
    </xf>
    <xf numFmtId="0" fontId="36" fillId="0" borderId="0" xfId="53" applyFont="1"/>
    <xf numFmtId="0" fontId="34" fillId="0" borderId="0" xfId="53" applyFont="1" applyAlignment="1">
      <alignment vertical="center"/>
    </xf>
    <xf numFmtId="164" fontId="6" fillId="0" borderId="0" xfId="43" applyNumberFormat="1" applyFont="1" applyBorder="1" applyAlignment="1">
      <alignment horizontal="center"/>
    </xf>
    <xf numFmtId="0" fontId="7" fillId="0" borderId="0" xfId="43" applyFont="1" applyAlignment="1">
      <alignment horizontal="center"/>
    </xf>
    <xf numFmtId="0" fontId="9" fillId="0" borderId="0" xfId="43" applyFont="1" applyAlignment="1"/>
    <xf numFmtId="0" fontId="11" fillId="0" borderId="0" xfId="0" applyFont="1" applyFill="1" applyBorder="1"/>
    <xf numFmtId="0" fontId="5" fillId="0" borderId="0" xfId="0" applyFont="1"/>
    <xf numFmtId="0" fontId="6" fillId="0" borderId="0" xfId="59" applyFont="1"/>
    <xf numFmtId="0" fontId="5" fillId="0" borderId="0" xfId="59" applyFont="1"/>
    <xf numFmtId="0" fontId="5" fillId="0" borderId="0" xfId="40" applyFont="1" applyAlignment="1">
      <alignment vertical="top"/>
    </xf>
    <xf numFmtId="0" fontId="5" fillId="0" borderId="0" xfId="40" applyFont="1"/>
    <xf numFmtId="0" fontId="5" fillId="0" borderId="0" xfId="0" applyFont="1" applyBorder="1"/>
    <xf numFmtId="0" fontId="6" fillId="0" borderId="0" xfId="40" applyFont="1" applyBorder="1"/>
    <xf numFmtId="0" fontId="5" fillId="0" borderId="15" xfId="40" applyFont="1" applyBorder="1" applyAlignment="1">
      <alignment vertical="top"/>
    </xf>
    <xf numFmtId="0" fontId="37" fillId="0" borderId="15" xfId="40" applyFont="1" applyBorder="1" applyAlignment="1">
      <alignment vertical="top" wrapText="1"/>
    </xf>
    <xf numFmtId="0" fontId="37" fillId="0" borderId="15" xfId="40" applyFont="1" applyBorder="1" applyAlignment="1">
      <alignment vertical="top"/>
    </xf>
    <xf numFmtId="0" fontId="5" fillId="0" borderId="15" xfId="40" applyFont="1" applyBorder="1" applyAlignment="1">
      <alignment vertical="top" wrapText="1"/>
    </xf>
    <xf numFmtId="0" fontId="5" fillId="0" borderId="0" xfId="40" applyFont="1" applyBorder="1" applyAlignment="1"/>
    <xf numFmtId="0" fontId="6" fillId="0" borderId="0" xfId="0" applyFont="1" applyAlignment="1">
      <alignment horizontal="center"/>
    </xf>
    <xf numFmtId="0" fontId="0" fillId="0" borderId="0" xfId="0" applyAlignment="1"/>
    <xf numFmtId="0" fontId="38" fillId="25" borderId="0" xfId="0" applyFont="1" applyFill="1" applyBorder="1"/>
    <xf numFmtId="0" fontId="38" fillId="25" borderId="10" xfId="0" applyFont="1" applyFill="1" applyBorder="1"/>
    <xf numFmtId="0" fontId="38" fillId="24" borderId="16" xfId="0" applyFont="1" applyFill="1" applyBorder="1" applyAlignment="1">
      <alignment wrapText="1"/>
    </xf>
    <xf numFmtId="0" fontId="38" fillId="25" borderId="16" xfId="0" applyFont="1" applyFill="1" applyBorder="1" applyAlignment="1">
      <alignment wrapText="1"/>
    </xf>
    <xf numFmtId="0" fontId="38" fillId="24" borderId="16" xfId="0" applyFont="1" applyFill="1" applyBorder="1"/>
    <xf numFmtId="0" fontId="42" fillId="0" borderId="0" xfId="0" applyFont="1"/>
    <xf numFmtId="0" fontId="38" fillId="25" borderId="13" xfId="0" applyFont="1" applyFill="1" applyBorder="1"/>
    <xf numFmtId="1" fontId="38" fillId="25" borderId="13" xfId="0" applyNumberFormat="1" applyFont="1" applyFill="1" applyBorder="1" applyAlignment="1">
      <alignment horizontal="center" vertical="center"/>
    </xf>
    <xf numFmtId="0" fontId="38" fillId="25" borderId="16" xfId="43" applyFont="1" applyFill="1" applyBorder="1"/>
    <xf numFmtId="0" fontId="42" fillId="0" borderId="0" xfId="43" applyFont="1"/>
    <xf numFmtId="0" fontId="38" fillId="24" borderId="0" xfId="0" applyFont="1" applyFill="1" applyBorder="1" applyAlignment="1">
      <alignment wrapText="1"/>
    </xf>
    <xf numFmtId="0" fontId="42" fillId="0" borderId="12" xfId="40" applyFont="1" applyBorder="1" applyAlignment="1">
      <alignment vertical="top"/>
    </xf>
    <xf numFmtId="0" fontId="42" fillId="0" borderId="12" xfId="40" applyFont="1" applyBorder="1" applyAlignment="1">
      <alignment vertical="top" wrapText="1"/>
    </xf>
    <xf numFmtId="0" fontId="42" fillId="0" borderId="0" xfId="40" applyFont="1"/>
    <xf numFmtId="0" fontId="38" fillId="25" borderId="11" xfId="40" applyFont="1" applyFill="1" applyBorder="1"/>
    <xf numFmtId="0" fontId="38" fillId="25" borderId="11" xfId="40" applyFont="1" applyFill="1" applyBorder="1" applyAlignment="1">
      <alignment vertical="top"/>
    </xf>
    <xf numFmtId="0" fontId="6" fillId="0" borderId="0" xfId="0" applyFont="1" applyBorder="1" applyAlignment="1"/>
    <xf numFmtId="0" fontId="5" fillId="0" borderId="0" xfId="0" applyFont="1" applyAlignment="1"/>
    <xf numFmtId="0" fontId="5" fillId="0" borderId="0" xfId="0" applyFont="1" applyAlignment="1">
      <alignment horizontal="center"/>
    </xf>
    <xf numFmtId="0" fontId="5" fillId="0" borderId="0" xfId="0" applyFont="1" applyAlignment="1">
      <alignment wrapText="1"/>
    </xf>
    <xf numFmtId="0" fontId="42" fillId="0" borderId="0" xfId="0" applyFont="1" applyAlignment="1"/>
    <xf numFmtId="0" fontId="42" fillId="0" borderId="0" xfId="0" applyFont="1" applyFill="1" applyBorder="1" applyAlignment="1"/>
    <xf numFmtId="0" fontId="5" fillId="0" borderId="0" xfId="60"/>
    <xf numFmtId="0" fontId="5" fillId="0" borderId="0" xfId="60" applyFont="1" applyAlignment="1">
      <alignment vertical="center"/>
    </xf>
    <xf numFmtId="164" fontId="5" fillId="0" borderId="0" xfId="53" quotePrefix="1" applyNumberFormat="1" applyFont="1" applyBorder="1" applyAlignment="1">
      <alignment horizontal="center" vertical="center"/>
    </xf>
    <xf numFmtId="1" fontId="5" fillId="0" borderId="0" xfId="53" quotePrefix="1" applyNumberFormat="1" applyFont="1" applyBorder="1" applyAlignment="1">
      <alignment horizontal="center" vertical="center"/>
    </xf>
    <xf numFmtId="0" fontId="5" fillId="0" borderId="0" xfId="60" applyFont="1"/>
    <xf numFmtId="0" fontId="6" fillId="0" borderId="0" xfId="60" applyFont="1" applyAlignment="1">
      <alignment vertical="center"/>
    </xf>
    <xf numFmtId="0" fontId="11" fillId="0" borderId="0" xfId="60" applyFont="1" applyAlignment="1">
      <alignment vertical="center"/>
    </xf>
    <xf numFmtId="0" fontId="6" fillId="0" borderId="0" xfId="60" applyFont="1"/>
    <xf numFmtId="0" fontId="35" fillId="0" borderId="0" xfId="60" applyFont="1"/>
    <xf numFmtId="0" fontId="5" fillId="0" borderId="0" xfId="60" applyAlignment="1">
      <alignment vertical="center"/>
    </xf>
    <xf numFmtId="0" fontId="11" fillId="0" borderId="0" xfId="60" applyFont="1"/>
    <xf numFmtId="0" fontId="46" fillId="0" borderId="0" xfId="0" applyFont="1" applyAlignment="1">
      <alignment vertical="center" wrapText="1"/>
    </xf>
    <xf numFmtId="0" fontId="45" fillId="0" borderId="0" xfId="0" applyFont="1" applyAlignment="1">
      <alignment vertical="center" wrapText="1"/>
    </xf>
    <xf numFmtId="0" fontId="46" fillId="0" borderId="0" xfId="0" applyFont="1" applyAlignment="1">
      <alignment horizontal="center"/>
    </xf>
    <xf numFmtId="0" fontId="45" fillId="0" borderId="0" xfId="0" applyFont="1" applyAlignment="1">
      <alignment horizontal="center"/>
    </xf>
    <xf numFmtId="0" fontId="47" fillId="0" borderId="0" xfId="0" applyFont="1" applyAlignment="1">
      <alignment vertical="center" wrapText="1"/>
    </xf>
    <xf numFmtId="0" fontId="5" fillId="28" borderId="0" xfId="0" applyNumberFormat="1" applyFont="1" applyFill="1" applyBorder="1"/>
    <xf numFmtId="0" fontId="0" fillId="28" borderId="0" xfId="0" applyNumberFormat="1" applyFill="1" applyBorder="1"/>
    <xf numFmtId="0" fontId="38" fillId="30" borderId="0" xfId="0" applyFont="1" applyFill="1" applyBorder="1" applyAlignment="1">
      <alignment horizontal="left"/>
    </xf>
    <xf numFmtId="0" fontId="38" fillId="24" borderId="0" xfId="0" applyFont="1" applyFill="1" applyBorder="1" applyAlignment="1">
      <alignment horizontal="left"/>
    </xf>
    <xf numFmtId="0" fontId="38" fillId="24" borderId="17" xfId="0" applyFont="1" applyFill="1" applyBorder="1" applyAlignment="1">
      <alignment horizontal="left"/>
    </xf>
    <xf numFmtId="0" fontId="38" fillId="30" borderId="0" xfId="0" applyFont="1" applyFill="1" applyBorder="1"/>
    <xf numFmtId="0" fontId="38" fillId="25" borderId="0" xfId="0" applyFont="1" applyFill="1" applyBorder="1" applyAlignment="1">
      <alignment wrapText="1"/>
    </xf>
    <xf numFmtId="0" fontId="5" fillId="28" borderId="0" xfId="43" applyNumberFormat="1" applyFont="1" applyFill="1" applyBorder="1" applyAlignment="1"/>
    <xf numFmtId="164" fontId="5" fillId="28" borderId="0" xfId="48" applyNumberFormat="1" applyFont="1" applyFill="1" applyBorder="1" applyAlignment="1">
      <alignment horizontal="center" vertical="center"/>
    </xf>
    <xf numFmtId="164" fontId="5" fillId="28" borderId="0" xfId="43" applyNumberFormat="1" applyFont="1" applyFill="1" applyBorder="1" applyAlignment="1">
      <alignment horizontal="center"/>
    </xf>
    <xf numFmtId="0" fontId="5" fillId="0" borderId="0" xfId="43" applyFont="1"/>
    <xf numFmtId="1" fontId="5" fillId="28" borderId="0" xfId="0" applyNumberFormat="1" applyFont="1" applyFill="1" applyBorder="1" applyAlignment="1">
      <alignment horizontal="right"/>
    </xf>
    <xf numFmtId="1" fontId="6" fillId="0" borderId="0" xfId="0" applyNumberFormat="1" applyFont="1" applyAlignment="1">
      <alignment horizontal="right"/>
    </xf>
    <xf numFmtId="1" fontId="5" fillId="28" borderId="21" xfId="0" applyNumberFormat="1" applyFont="1" applyFill="1" applyBorder="1" applyAlignment="1">
      <alignment horizontal="right"/>
    </xf>
    <xf numFmtId="164" fontId="6" fillId="0" borderId="0" xfId="0" applyNumberFormat="1" applyFont="1" applyBorder="1" applyAlignment="1">
      <alignment horizontal="right"/>
    </xf>
    <xf numFmtId="164" fontId="6" fillId="0" borderId="0" xfId="0" applyNumberFormat="1" applyFont="1" applyBorder="1" applyAlignment="1">
      <alignment horizontal="left"/>
    </xf>
    <xf numFmtId="1" fontId="6" fillId="0" borderId="0" xfId="0" applyNumberFormat="1" applyFont="1" applyAlignment="1">
      <alignment horizontal="left"/>
    </xf>
    <xf numFmtId="1" fontId="5" fillId="29" borderId="0" xfId="0" applyNumberFormat="1" applyFont="1" applyFill="1" applyBorder="1" applyAlignment="1">
      <alignment horizontal="left"/>
    </xf>
    <xf numFmtId="1" fontId="5" fillId="29" borderId="22" xfId="0" applyNumberFormat="1" applyFont="1" applyFill="1" applyBorder="1" applyAlignment="1">
      <alignment horizontal="left"/>
    </xf>
    <xf numFmtId="0" fontId="6" fillId="0" borderId="0" xfId="0" applyFont="1" applyAlignment="1">
      <alignment horizontal="left"/>
    </xf>
    <xf numFmtId="1" fontId="5" fillId="0" borderId="0" xfId="0" quotePrefix="1" applyNumberFormat="1" applyFont="1" applyAlignment="1">
      <alignment horizontal="center"/>
    </xf>
    <xf numFmtId="0" fontId="5" fillId="28" borderId="0" xfId="0" applyFont="1" applyFill="1" applyBorder="1" applyAlignment="1">
      <alignment horizontal="center"/>
    </xf>
    <xf numFmtId="0" fontId="5" fillId="29" borderId="0" xfId="0" applyFont="1" applyFill="1" applyAlignment="1">
      <alignment horizontal="center"/>
    </xf>
    <xf numFmtId="0" fontId="5" fillId="0" borderId="0" xfId="0" applyFont="1" applyAlignment="1">
      <alignment horizontal="left"/>
    </xf>
    <xf numFmtId="0" fontId="38" fillId="24" borderId="11" xfId="0" applyFont="1" applyFill="1" applyBorder="1" applyAlignment="1">
      <alignment wrapText="1"/>
    </xf>
    <xf numFmtId="0" fontId="38" fillId="25" borderId="13" xfId="43" applyFont="1" applyFill="1" applyBorder="1"/>
    <xf numFmtId="164" fontId="38" fillId="25" borderId="13" xfId="43" applyNumberFormat="1" applyFont="1" applyFill="1" applyBorder="1" applyAlignment="1">
      <alignment horizontal="center"/>
    </xf>
    <xf numFmtId="164" fontId="38" fillId="25" borderId="13" xfId="0" applyNumberFormat="1" applyFont="1" applyFill="1" applyBorder="1" applyAlignment="1">
      <alignment horizontal="center" vertical="center"/>
    </xf>
    <xf numFmtId="0" fontId="38" fillId="24" borderId="12" xfId="0" applyFont="1" applyFill="1" applyBorder="1"/>
    <xf numFmtId="0" fontId="38" fillId="24" borderId="12" xfId="0" applyFont="1" applyFill="1" applyBorder="1" applyAlignment="1">
      <alignment wrapText="1"/>
    </xf>
    <xf numFmtId="0" fontId="38" fillId="25" borderId="12" xfId="0" applyFont="1" applyFill="1" applyBorder="1" applyAlignment="1">
      <alignment wrapText="1"/>
    </xf>
    <xf numFmtId="0" fontId="0" fillId="28" borderId="14" xfId="0" applyNumberFormat="1" applyFill="1" applyBorder="1"/>
    <xf numFmtId="0" fontId="38" fillId="25" borderId="11" xfId="0" applyFont="1" applyFill="1" applyBorder="1" applyAlignment="1">
      <alignment wrapText="1"/>
    </xf>
    <xf numFmtId="1" fontId="5" fillId="0" borderId="0" xfId="60" applyNumberFormat="1"/>
    <xf numFmtId="1" fontId="38" fillId="25" borderId="31" xfId="0" applyNumberFormat="1" applyFont="1" applyFill="1" applyBorder="1" applyAlignment="1">
      <alignment horizontal="center" vertical="center"/>
    </xf>
    <xf numFmtId="0" fontId="38" fillId="25" borderId="29" xfId="0" applyFont="1" applyFill="1" applyBorder="1" applyAlignment="1">
      <alignment horizontal="center" wrapText="1"/>
    </xf>
    <xf numFmtId="0" fontId="38" fillId="25" borderId="11" xfId="0" applyFont="1" applyFill="1" applyBorder="1" applyAlignment="1">
      <alignment horizontal="center" wrapText="1"/>
    </xf>
    <xf numFmtId="0" fontId="38" fillId="24" borderId="16" xfId="0" applyFont="1" applyFill="1" applyBorder="1" applyAlignment="1"/>
    <xf numFmtId="0" fontId="38" fillId="25" borderId="20" xfId="0" applyFont="1" applyFill="1" applyBorder="1" applyAlignment="1">
      <alignment wrapText="1"/>
    </xf>
    <xf numFmtId="0" fontId="12" fillId="0" borderId="0" xfId="0" applyFont="1" applyAlignment="1">
      <alignment horizontal="center"/>
    </xf>
    <xf numFmtId="0" fontId="11" fillId="0" borderId="0" xfId="0" applyFont="1" applyAlignment="1">
      <alignment horizontal="center"/>
    </xf>
    <xf numFmtId="0" fontId="9" fillId="0" borderId="0" xfId="0" applyFont="1" applyAlignment="1">
      <alignment horizontal="center"/>
    </xf>
    <xf numFmtId="0" fontId="6" fillId="0" borderId="0" xfId="0" applyFont="1" applyBorder="1" applyAlignment="1">
      <alignment horizontal="left" wrapText="1"/>
    </xf>
    <xf numFmtId="0" fontId="38" fillId="25" borderId="12" xfId="0" applyFont="1" applyFill="1" applyBorder="1" applyAlignment="1">
      <alignment horizontal="center" wrapText="1"/>
    </xf>
    <xf numFmtId="0" fontId="38" fillId="25" borderId="23" xfId="0" applyFont="1" applyFill="1" applyBorder="1" applyAlignment="1">
      <alignment horizontal="center" wrapText="1"/>
    </xf>
    <xf numFmtId="0" fontId="38" fillId="25" borderId="24" xfId="0" applyFont="1" applyFill="1" applyBorder="1" applyAlignment="1">
      <alignment horizontal="center" wrapText="1"/>
    </xf>
    <xf numFmtId="0" fontId="5" fillId="0" borderId="0" xfId="0" applyFont="1" applyFill="1"/>
    <xf numFmtId="0" fontId="5" fillId="0" borderId="0" xfId="0" applyFont="1" applyFill="1" applyAlignment="1">
      <alignment horizontal="right"/>
    </xf>
    <xf numFmtId="165" fontId="5" fillId="0" borderId="0" xfId="0" applyNumberFormat="1" applyFont="1" applyAlignment="1">
      <alignment horizontal="center"/>
    </xf>
    <xf numFmtId="0" fontId="5" fillId="28" borderId="0" xfId="0" applyFont="1" applyFill="1" applyBorder="1" applyAlignment="1"/>
    <xf numFmtId="165" fontId="5" fillId="28" borderId="0" xfId="0" applyNumberFormat="1" applyFont="1" applyFill="1" applyBorder="1" applyAlignment="1">
      <alignment horizontal="center"/>
    </xf>
    <xf numFmtId="0" fontId="5" fillId="28" borderId="0" xfId="0" applyFont="1" applyFill="1" applyBorder="1" applyAlignment="1">
      <alignment horizontal="right"/>
    </xf>
    <xf numFmtId="0" fontId="5" fillId="29" borderId="0" xfId="0" applyFont="1" applyFill="1" applyBorder="1" applyAlignment="1"/>
    <xf numFmtId="0" fontId="5" fillId="29" borderId="0" xfId="0" applyFont="1" applyFill="1" applyAlignment="1"/>
    <xf numFmtId="165" fontId="5" fillId="29" borderId="0" xfId="0" applyNumberFormat="1" applyFont="1" applyFill="1" applyAlignment="1">
      <alignment horizontal="center"/>
    </xf>
    <xf numFmtId="0" fontId="5" fillId="29" borderId="0" xfId="0" applyFont="1" applyFill="1" applyAlignment="1">
      <alignment horizontal="right"/>
    </xf>
    <xf numFmtId="165" fontId="5" fillId="28" borderId="0" xfId="0" applyNumberFormat="1" applyFont="1" applyFill="1" applyBorder="1" applyAlignment="1">
      <alignment horizontal="left"/>
    </xf>
    <xf numFmtId="0" fontId="5" fillId="28" borderId="0" xfId="0" applyFont="1" applyFill="1" applyBorder="1" applyAlignment="1">
      <alignment horizontal="right" vertical="top" wrapText="1"/>
    </xf>
    <xf numFmtId="0" fontId="6" fillId="0" borderId="0" xfId="0" applyFont="1" applyAlignment="1"/>
    <xf numFmtId="0" fontId="42" fillId="27" borderId="14" xfId="0" applyFont="1" applyFill="1" applyBorder="1" applyAlignment="1"/>
    <xf numFmtId="165" fontId="42" fillId="27" borderId="14" xfId="0" applyNumberFormat="1" applyFont="1" applyFill="1" applyBorder="1" applyAlignment="1">
      <alignment horizontal="center"/>
    </xf>
    <xf numFmtId="0" fontId="42" fillId="27" borderId="14" xfId="0" applyFont="1" applyFill="1" applyBorder="1" applyAlignment="1">
      <alignment horizontal="center"/>
    </xf>
    <xf numFmtId="0" fontId="42" fillId="27" borderId="14" xfId="0" applyFont="1" applyFill="1" applyBorder="1" applyAlignment="1">
      <alignment horizontal="right"/>
    </xf>
    <xf numFmtId="0" fontId="6" fillId="0" borderId="0" xfId="0" applyFont="1" applyBorder="1"/>
    <xf numFmtId="164" fontId="5" fillId="28" borderId="39" xfId="63" applyNumberFormat="1" applyFont="1" applyFill="1" applyBorder="1" applyAlignment="1">
      <alignment horizontal="center"/>
    </xf>
    <xf numFmtId="0" fontId="5" fillId="0" borderId="0" xfId="63" quotePrefix="1" applyNumberFormat="1" applyFont="1" applyBorder="1"/>
    <xf numFmtId="0" fontId="5" fillId="29" borderId="0" xfId="62" applyNumberFormat="1" applyFont="1" applyFill="1" applyBorder="1" applyAlignment="1">
      <alignment vertical="center"/>
    </xf>
    <xf numFmtId="0" fontId="5" fillId="29" borderId="0" xfId="63" applyNumberFormat="1" applyFont="1" applyFill="1" applyBorder="1" applyAlignment="1">
      <alignment vertical="center"/>
    </xf>
    <xf numFmtId="164" fontId="5" fillId="29" borderId="0" xfId="62" applyNumberFormat="1" applyFont="1" applyFill="1" applyBorder="1" applyAlignment="1">
      <alignment horizontal="center" vertical="center"/>
    </xf>
    <xf numFmtId="164" fontId="5" fillId="29" borderId="37" xfId="63" applyNumberFormat="1" applyFont="1" applyFill="1" applyBorder="1" applyAlignment="1">
      <alignment horizontal="center"/>
    </xf>
    <xf numFmtId="164" fontId="5" fillId="29" borderId="0" xfId="63" applyNumberFormat="1" applyFont="1" applyFill="1" applyBorder="1" applyAlignment="1">
      <alignment horizontal="center"/>
    </xf>
    <xf numFmtId="0" fontId="5" fillId="28" borderId="0" xfId="62" applyNumberFormat="1" applyFont="1" applyFill="1" applyBorder="1" applyAlignment="1">
      <alignment vertical="center"/>
    </xf>
    <xf numFmtId="0" fontId="5" fillId="28" borderId="0" xfId="63" applyNumberFormat="1" applyFont="1" applyFill="1" applyBorder="1" applyAlignment="1">
      <alignment vertical="center"/>
    </xf>
    <xf numFmtId="164" fontId="5" fillId="28" borderId="0" xfId="62" applyNumberFormat="1" applyFont="1" applyFill="1" applyBorder="1" applyAlignment="1">
      <alignment horizontal="center" vertical="center"/>
    </xf>
    <xf numFmtId="164" fontId="5" fillId="28" borderId="37" xfId="63" applyNumberFormat="1" applyFont="1" applyFill="1" applyBorder="1" applyAlignment="1">
      <alignment horizontal="center"/>
    </xf>
    <xf numFmtId="164" fontId="5" fillId="28" borderId="0" xfId="63" applyNumberFormat="1" applyFont="1" applyFill="1" applyBorder="1" applyAlignment="1">
      <alignment horizontal="center"/>
    </xf>
    <xf numFmtId="0" fontId="35" fillId="0" borderId="0" xfId="64" applyFont="1" applyFill="1" applyAlignment="1">
      <alignment horizontal="left"/>
    </xf>
    <xf numFmtId="0" fontId="35" fillId="0" borderId="0" xfId="64" applyFont="1" applyFill="1"/>
    <xf numFmtId="0" fontId="11" fillId="0" borderId="0" xfId="46" applyNumberFormat="1" applyFont="1" applyBorder="1" applyAlignment="1">
      <alignment vertical="center"/>
    </xf>
    <xf numFmtId="0" fontId="11" fillId="0" borderId="0" xfId="64" applyFont="1" applyAlignment="1">
      <alignment horizontal="center"/>
    </xf>
    <xf numFmtId="0" fontId="38" fillId="27" borderId="16" xfId="0" applyFont="1" applyFill="1" applyBorder="1"/>
    <xf numFmtId="0" fontId="6" fillId="0" borderId="18" xfId="59" applyFont="1" applyBorder="1" applyAlignment="1"/>
    <xf numFmtId="0" fontId="5" fillId="0" borderId="18" xfId="40" applyFont="1" applyBorder="1" applyAlignment="1"/>
    <xf numFmtId="0" fontId="6" fillId="0" borderId="0" xfId="0" applyFont="1" applyFill="1"/>
    <xf numFmtId="0" fontId="6" fillId="0" borderId="0" xfId="0" applyFont="1" applyFill="1" applyAlignment="1">
      <alignment wrapText="1"/>
    </xf>
    <xf numFmtId="0" fontId="6" fillId="0" borderId="0" xfId="0" applyFont="1" applyFill="1" applyBorder="1"/>
    <xf numFmtId="0" fontId="6" fillId="32" borderId="0" xfId="0" applyFont="1" applyFill="1"/>
    <xf numFmtId="0" fontId="6" fillId="32" borderId="0" xfId="0" applyFont="1" applyFill="1" applyBorder="1"/>
    <xf numFmtId="0" fontId="5" fillId="0" borderId="0" xfId="0" applyFont="1" applyFill="1" applyAlignment="1">
      <alignment horizontal="center"/>
    </xf>
    <xf numFmtId="0" fontId="5" fillId="0" borderId="0" xfId="0" applyFont="1" applyFill="1" applyAlignment="1">
      <alignment horizontal="center" wrapText="1"/>
    </xf>
    <xf numFmtId="0" fontId="6" fillId="0" borderId="0" xfId="0" applyFont="1" applyBorder="1" applyAlignment="1">
      <alignment horizontal="left" wrapText="1"/>
    </xf>
    <xf numFmtId="0" fontId="38" fillId="24" borderId="12" xfId="0" applyFont="1" applyFill="1" applyBorder="1" applyAlignment="1">
      <alignment horizontal="center" wrapText="1"/>
    </xf>
    <xf numFmtId="1" fontId="38" fillId="25" borderId="0" xfId="0" applyNumberFormat="1" applyFont="1" applyFill="1" applyBorder="1" applyAlignment="1">
      <alignment horizontal="center"/>
    </xf>
    <xf numFmtId="0" fontId="38" fillId="25" borderId="12" xfId="0" applyFont="1" applyFill="1" applyBorder="1" applyAlignment="1">
      <alignment horizontal="center" wrapText="1"/>
    </xf>
    <xf numFmtId="0" fontId="38" fillId="25" borderId="23" xfId="0" applyFont="1" applyFill="1" applyBorder="1" applyAlignment="1">
      <alignment horizontal="center" wrapText="1"/>
    </xf>
    <xf numFmtId="0" fontId="38" fillId="25" borderId="24" xfId="0" applyFont="1" applyFill="1" applyBorder="1" applyAlignment="1">
      <alignment horizontal="center" wrapText="1"/>
    </xf>
    <xf numFmtId="0" fontId="38" fillId="30" borderId="14" xfId="0" applyFont="1" applyFill="1" applyBorder="1"/>
    <xf numFmtId="0" fontId="38" fillId="25" borderId="42" xfId="0" applyFont="1" applyFill="1" applyBorder="1" applyAlignment="1">
      <alignment horizontal="center"/>
    </xf>
    <xf numFmtId="0" fontId="38" fillId="25" borderId="44" xfId="0" applyFont="1" applyFill="1" applyBorder="1" applyAlignment="1">
      <alignment horizontal="center"/>
    </xf>
    <xf numFmtId="0" fontId="38" fillId="24" borderId="43" xfId="0" applyFont="1" applyFill="1" applyBorder="1" applyAlignment="1">
      <alignment horizontal="left"/>
    </xf>
    <xf numFmtId="0" fontId="38" fillId="25" borderId="43" xfId="0" applyFont="1" applyFill="1" applyBorder="1"/>
    <xf numFmtId="1" fontId="5" fillId="0" borderId="0" xfId="0" applyNumberFormat="1" applyFont="1" applyAlignment="1">
      <alignment horizontal="center"/>
    </xf>
    <xf numFmtId="0" fontId="38" fillId="25" borderId="43" xfId="0" applyFont="1" applyFill="1" applyBorder="1" applyAlignment="1">
      <alignment horizontal="center"/>
    </xf>
    <xf numFmtId="0" fontId="38" fillId="30" borderId="14" xfId="0" applyFont="1" applyFill="1" applyBorder="1" applyAlignment="1">
      <alignment horizontal="left"/>
    </xf>
    <xf numFmtId="1" fontId="38" fillId="25" borderId="0" xfId="0" quotePrefix="1" applyNumberFormat="1" applyFont="1" applyFill="1" applyBorder="1" applyAlignment="1">
      <alignment horizontal="center"/>
    </xf>
    <xf numFmtId="0" fontId="38" fillId="25" borderId="44" xfId="0" quotePrefix="1" applyFont="1" applyFill="1" applyBorder="1" applyAlignment="1">
      <alignment horizontal="center"/>
    </xf>
    <xf numFmtId="0" fontId="38" fillId="25" borderId="43" xfId="0" quotePrefix="1" applyFont="1" applyFill="1" applyBorder="1" applyAlignment="1">
      <alignment horizontal="center"/>
    </xf>
    <xf numFmtId="0" fontId="38" fillId="30" borderId="45" xfId="0" applyFont="1" applyFill="1" applyBorder="1"/>
    <xf numFmtId="0" fontId="38" fillId="30" borderId="45" xfId="0" applyFont="1" applyFill="1" applyBorder="1" applyAlignment="1">
      <alignment horizontal="left"/>
    </xf>
    <xf numFmtId="0" fontId="0" fillId="28" borderId="45" xfId="0" applyNumberFormat="1" applyFill="1" applyBorder="1"/>
    <xf numFmtId="1" fontId="5" fillId="28" borderId="45" xfId="0" applyNumberFormat="1" applyFont="1" applyFill="1" applyBorder="1" applyAlignment="1">
      <alignment horizontal="right"/>
    </xf>
    <xf numFmtId="0" fontId="38" fillId="25" borderId="23" xfId="0" applyFont="1" applyFill="1" applyBorder="1" applyAlignment="1">
      <alignment horizontal="center" wrapText="1"/>
    </xf>
    <xf numFmtId="0" fontId="38" fillId="25" borderId="12" xfId="0" applyFont="1" applyFill="1" applyBorder="1" applyAlignment="1">
      <alignment horizontal="center" wrapText="1"/>
    </xf>
    <xf numFmtId="0" fontId="38" fillId="25" borderId="24" xfId="0" applyFont="1" applyFill="1" applyBorder="1" applyAlignment="1">
      <alignment horizontal="center" wrapText="1"/>
    </xf>
    <xf numFmtId="0" fontId="38" fillId="25" borderId="16" xfId="0" applyFont="1" applyFill="1" applyBorder="1" applyAlignment="1">
      <alignment horizontal="center" wrapText="1"/>
    </xf>
    <xf numFmtId="0" fontId="38" fillId="25" borderId="23" xfId="0" applyFont="1" applyFill="1" applyBorder="1" applyAlignment="1">
      <alignment horizontal="center" wrapText="1"/>
    </xf>
    <xf numFmtId="0" fontId="38" fillId="25" borderId="12" xfId="0" applyFont="1" applyFill="1" applyBorder="1" applyAlignment="1">
      <alignment horizontal="center" wrapText="1"/>
    </xf>
    <xf numFmtId="0" fontId="38" fillId="25" borderId="24" xfId="0" applyFont="1" applyFill="1" applyBorder="1" applyAlignment="1">
      <alignment horizontal="center" wrapText="1"/>
    </xf>
    <xf numFmtId="0" fontId="42" fillId="27" borderId="0" xfId="0" applyFont="1" applyFill="1" applyBorder="1" applyAlignment="1"/>
    <xf numFmtId="165" fontId="42" fillId="27" borderId="0" xfId="0" applyNumberFormat="1" applyFont="1" applyFill="1" applyBorder="1" applyAlignment="1">
      <alignment horizontal="left"/>
    </xf>
    <xf numFmtId="164" fontId="49" fillId="27" borderId="0" xfId="0" applyNumberFormat="1" applyFont="1" applyFill="1" applyBorder="1" applyAlignment="1">
      <alignment horizontal="center" vertical="top"/>
    </xf>
    <xf numFmtId="0" fontId="49" fillId="27" borderId="0" xfId="0" applyNumberFormat="1" applyFont="1" applyFill="1" applyBorder="1" applyAlignment="1">
      <alignment horizontal="center" vertical="top"/>
    </xf>
    <xf numFmtId="0" fontId="49" fillId="27" borderId="0" xfId="0" applyNumberFormat="1" applyFont="1" applyFill="1" applyBorder="1" applyAlignment="1">
      <alignment horizontal="center" vertical="top" wrapText="1"/>
    </xf>
    <xf numFmtId="0" fontId="0" fillId="0" borderId="0" xfId="0"/>
    <xf numFmtId="0" fontId="6" fillId="0" borderId="0" xfId="0" applyFont="1"/>
    <xf numFmtId="0" fontId="5" fillId="0" borderId="0" xfId="0" applyFont="1"/>
    <xf numFmtId="0" fontId="5" fillId="0" borderId="0" xfId="0" applyFont="1" applyBorder="1"/>
    <xf numFmtId="165" fontId="42" fillId="27" borderId="0" xfId="0" applyNumberFormat="1" applyFont="1" applyFill="1" applyBorder="1" applyAlignment="1">
      <alignment horizontal="center"/>
    </xf>
    <xf numFmtId="0" fontId="11" fillId="0" borderId="0" xfId="0" applyNumberFormat="1" applyFont="1" applyFill="1" applyBorder="1" applyAlignment="1">
      <alignment wrapText="1"/>
    </xf>
    <xf numFmtId="0" fontId="11" fillId="0" borderId="0" xfId="0" applyNumberFormat="1" applyFont="1" applyFill="1" applyBorder="1" applyAlignment="1">
      <alignment horizontal="left" wrapText="1"/>
    </xf>
    <xf numFmtId="0" fontId="5" fillId="0" borderId="0" xfId="0" applyFont="1" applyFill="1" applyAlignment="1">
      <alignment wrapText="1"/>
    </xf>
    <xf numFmtId="0" fontId="49" fillId="27" borderId="0" xfId="0" applyNumberFormat="1" applyFont="1" applyFill="1" applyBorder="1" applyAlignment="1">
      <alignment horizontal="left" vertical="top" wrapText="1"/>
    </xf>
    <xf numFmtId="0" fontId="38" fillId="27" borderId="16" xfId="0" applyFont="1" applyFill="1" applyBorder="1" applyAlignment="1">
      <alignment wrapText="1"/>
    </xf>
    <xf numFmtId="0" fontId="38" fillId="25" borderId="16" xfId="0" applyFont="1" applyFill="1" applyBorder="1" applyAlignment="1">
      <alignment horizontal="right" wrapText="1"/>
    </xf>
    <xf numFmtId="0" fontId="42" fillId="27" borderId="0" xfId="0" applyFont="1" applyFill="1" applyBorder="1" applyAlignment="1">
      <alignment horizontal="center"/>
    </xf>
    <xf numFmtId="0" fontId="42" fillId="27" borderId="0" xfId="0" applyFont="1" applyFill="1" applyBorder="1" applyAlignment="1">
      <alignment horizontal="right" vertical="top" wrapText="1"/>
    </xf>
    <xf numFmtId="0" fontId="38" fillId="25" borderId="11" xfId="0" applyFont="1" applyFill="1" applyBorder="1" applyAlignment="1">
      <alignment horizontal="right" wrapText="1"/>
    </xf>
    <xf numFmtId="0" fontId="38" fillId="24" borderId="11" xfId="0" applyFont="1" applyFill="1" applyBorder="1" applyAlignment="1"/>
    <xf numFmtId="0" fontId="38" fillId="25" borderId="30" xfId="0" applyFont="1" applyFill="1" applyBorder="1" applyAlignment="1">
      <alignment wrapText="1"/>
    </xf>
    <xf numFmtId="0" fontId="0" fillId="0" borderId="0" xfId="0" applyBorder="1" applyAlignment="1">
      <alignment horizontal="center"/>
    </xf>
    <xf numFmtId="0" fontId="0" fillId="0" borderId="0" xfId="0" applyBorder="1"/>
    <xf numFmtId="0" fontId="12" fillId="0" borderId="0" xfId="0" applyFont="1" applyBorder="1" applyAlignment="1">
      <alignment horizontal="center"/>
    </xf>
    <xf numFmtId="0" fontId="11" fillId="0" borderId="0" xfId="0" applyFont="1" applyBorder="1" applyAlignment="1">
      <alignment horizontal="center"/>
    </xf>
    <xf numFmtId="0" fontId="7" fillId="0" borderId="0" xfId="0" applyFont="1" applyBorder="1" applyAlignment="1">
      <alignment horizontal="center"/>
    </xf>
    <xf numFmtId="0" fontId="8" fillId="0" borderId="0" xfId="0" applyFont="1" applyBorder="1" applyAlignment="1">
      <alignment horizontal="center"/>
    </xf>
    <xf numFmtId="0" fontId="38" fillId="25" borderId="23" xfId="0" applyFont="1" applyFill="1" applyBorder="1" applyAlignment="1">
      <alignment horizontal="center" wrapText="1"/>
    </xf>
    <xf numFmtId="0" fontId="38" fillId="25" borderId="12" xfId="0" applyFont="1" applyFill="1" applyBorder="1" applyAlignment="1">
      <alignment horizontal="center" wrapText="1"/>
    </xf>
    <xf numFmtId="1" fontId="38" fillId="25" borderId="0" xfId="0" quotePrefix="1" applyNumberFormat="1" applyFont="1" applyFill="1" applyBorder="1" applyAlignment="1">
      <alignment horizontal="center"/>
    </xf>
    <xf numFmtId="1" fontId="38" fillId="25" borderId="21" xfId="0" applyNumberFormat="1" applyFont="1" applyFill="1" applyBorder="1" applyAlignment="1">
      <alignment horizontal="center"/>
    </xf>
    <xf numFmtId="1" fontId="38" fillId="25" borderId="0" xfId="0" applyNumberFormat="1" applyFont="1" applyFill="1" applyBorder="1" applyAlignment="1">
      <alignment horizontal="center"/>
    </xf>
    <xf numFmtId="0" fontId="38" fillId="24" borderId="23" xfId="0" applyFont="1" applyFill="1" applyBorder="1" applyAlignment="1">
      <alignment horizontal="center" wrapText="1"/>
    </xf>
    <xf numFmtId="0" fontId="38" fillId="24" borderId="12" xfId="0" applyFont="1" applyFill="1" applyBorder="1" applyAlignment="1">
      <alignment horizontal="center" wrapText="1"/>
    </xf>
    <xf numFmtId="0" fontId="5" fillId="0" borderId="0" xfId="66" applyFont="1"/>
    <xf numFmtId="0" fontId="15" fillId="0" borderId="0" xfId="66" applyFont="1" applyBorder="1" applyAlignment="1">
      <alignment horizontal="center"/>
    </xf>
    <xf numFmtId="0" fontId="15" fillId="0" borderId="0" xfId="66" applyFont="1"/>
    <xf numFmtId="0" fontId="38" fillId="25" borderId="0" xfId="66" applyFont="1" applyFill="1" applyBorder="1" applyAlignment="1">
      <alignment horizontal="center"/>
    </xf>
    <xf numFmtId="0" fontId="38" fillId="25" borderId="0" xfId="66" applyFont="1" applyFill="1" applyBorder="1" applyAlignment="1">
      <alignment horizontal="center" vertical="center"/>
    </xf>
    <xf numFmtId="0" fontId="44" fillId="25" borderId="38" xfId="66" applyFont="1" applyFill="1" applyBorder="1" applyAlignment="1">
      <alignment horizontal="center" vertical="center"/>
    </xf>
    <xf numFmtId="0" fontId="48" fillId="0" borderId="0" xfId="66" applyFont="1" applyBorder="1" applyAlignment="1">
      <alignment horizontal="center"/>
    </xf>
    <xf numFmtId="0" fontId="6" fillId="0" borderId="0" xfId="66" applyFont="1" applyBorder="1" applyAlignment="1">
      <alignment horizontal="center"/>
    </xf>
    <xf numFmtId="0" fontId="6" fillId="0" borderId="0" xfId="66" applyFont="1" applyBorder="1"/>
    <xf numFmtId="0" fontId="38" fillId="25" borderId="0" xfId="66" applyFont="1" applyFill="1" applyBorder="1" applyAlignment="1">
      <alignment horizontal="left" vertical="center"/>
    </xf>
    <xf numFmtId="164" fontId="38" fillId="25" borderId="0" xfId="66" applyNumberFormat="1" applyFont="1" applyFill="1" applyBorder="1" applyAlignment="1">
      <alignment horizontal="center" vertical="center"/>
    </xf>
    <xf numFmtId="164" fontId="44" fillId="25" borderId="37" xfId="66" applyNumberFormat="1" applyFont="1" applyFill="1" applyBorder="1" applyAlignment="1">
      <alignment horizontal="center" vertical="center"/>
    </xf>
    <xf numFmtId="0" fontId="44" fillId="25" borderId="0" xfId="66" applyNumberFormat="1" applyFont="1" applyFill="1" applyBorder="1" applyAlignment="1">
      <alignment horizontal="center" vertical="center"/>
    </xf>
    <xf numFmtId="1" fontId="44" fillId="25" borderId="0" xfId="66" applyNumberFormat="1" applyFont="1" applyFill="1" applyBorder="1" applyAlignment="1">
      <alignment horizontal="center" vertical="center"/>
    </xf>
    <xf numFmtId="1" fontId="44" fillId="25" borderId="38" xfId="66" applyNumberFormat="1" applyFont="1" applyFill="1" applyBorder="1" applyAlignment="1">
      <alignment horizontal="center" vertical="center"/>
    </xf>
    <xf numFmtId="164" fontId="44" fillId="25" borderId="0" xfId="66" applyNumberFormat="1" applyFont="1" applyFill="1" applyBorder="1" applyAlignment="1">
      <alignment horizontal="center" vertical="center"/>
    </xf>
    <xf numFmtId="1" fontId="5" fillId="0" borderId="0" xfId="66" applyNumberFormat="1" applyFont="1" applyBorder="1" applyAlignment="1">
      <alignment horizontal="center"/>
    </xf>
    <xf numFmtId="1" fontId="6" fillId="0" borderId="0" xfId="66" applyNumberFormat="1" applyFont="1" applyBorder="1" applyAlignment="1">
      <alignment horizontal="center"/>
    </xf>
    <xf numFmtId="164" fontId="6" fillId="0" borderId="0" xfId="66" applyNumberFormat="1" applyFont="1" applyBorder="1" applyAlignment="1">
      <alignment horizontal="center"/>
    </xf>
    <xf numFmtId="0" fontId="15" fillId="0" borderId="0" xfId="66" applyFont="1" applyBorder="1" applyAlignment="1"/>
    <xf numFmtId="0" fontId="5" fillId="0" borderId="0" xfId="66" quotePrefix="1" applyNumberFormat="1" applyFont="1" applyAlignment="1">
      <alignment horizontal="center"/>
    </xf>
    <xf numFmtId="164" fontId="5" fillId="0" borderId="0" xfId="46" applyNumberFormat="1" applyFont="1" applyBorder="1" applyAlignment="1">
      <alignment vertical="center"/>
    </xf>
    <xf numFmtId="1" fontId="5" fillId="0" borderId="0" xfId="62" quotePrefix="1" applyNumberFormat="1" applyFont="1" applyBorder="1" applyAlignment="1">
      <alignment horizontal="center"/>
    </xf>
    <xf numFmtId="1" fontId="15" fillId="0" borderId="0" xfId="66" applyNumberFormat="1" applyFont="1" applyBorder="1" applyAlignment="1">
      <alignment horizontal="center"/>
    </xf>
    <xf numFmtId="0" fontId="5" fillId="0" borderId="0" xfId="66" applyFont="1" applyBorder="1"/>
    <xf numFmtId="0" fontId="38" fillId="25" borderId="43" xfId="66" applyFont="1" applyFill="1" applyBorder="1" applyAlignment="1">
      <alignment vertical="center"/>
    </xf>
    <xf numFmtId="164" fontId="38" fillId="25" borderId="43" xfId="66" applyNumberFormat="1" applyFont="1" applyFill="1" applyBorder="1" applyAlignment="1">
      <alignment horizontal="center" vertical="center"/>
    </xf>
    <xf numFmtId="164" fontId="38" fillId="25" borderId="40" xfId="66" applyNumberFormat="1" applyFont="1" applyFill="1" applyBorder="1" applyAlignment="1">
      <alignment horizontal="center" vertical="center"/>
    </xf>
    <xf numFmtId="164" fontId="38" fillId="25" borderId="41" xfId="66" applyNumberFormat="1" applyFont="1" applyFill="1" applyBorder="1" applyAlignment="1">
      <alignment horizontal="center" vertical="center"/>
    </xf>
    <xf numFmtId="0" fontId="11" fillId="0" borderId="0" xfId="66" applyFont="1"/>
    <xf numFmtId="0" fontId="35" fillId="0" borderId="0" xfId="66" applyFont="1" applyFill="1"/>
    <xf numFmtId="0" fontId="35" fillId="0" borderId="0" xfId="66" applyFont="1" applyFill="1" applyBorder="1"/>
    <xf numFmtId="0" fontId="11" fillId="0" borderId="0" xfId="66" applyFont="1" applyBorder="1"/>
    <xf numFmtId="0" fontId="5" fillId="28" borderId="45" xfId="62" applyNumberFormat="1" applyFont="1" applyFill="1" applyBorder="1" applyAlignment="1">
      <alignment vertical="center"/>
    </xf>
    <xf numFmtId="0" fontId="5" fillId="28" borderId="45" xfId="63" applyNumberFormat="1" applyFont="1" applyFill="1" applyBorder="1" applyAlignment="1">
      <alignment vertical="center"/>
    </xf>
    <xf numFmtId="164" fontId="5" fillId="28" borderId="45" xfId="62" applyNumberFormat="1" applyFont="1" applyFill="1" applyBorder="1" applyAlignment="1">
      <alignment horizontal="center" vertical="center"/>
    </xf>
    <xf numFmtId="164" fontId="5" fillId="28" borderId="45" xfId="63" applyNumberFormat="1" applyFont="1" applyFill="1" applyBorder="1" applyAlignment="1">
      <alignment horizontal="center"/>
    </xf>
    <xf numFmtId="0" fontId="38" fillId="25" borderId="15" xfId="0" applyFont="1" applyFill="1" applyBorder="1" applyAlignment="1">
      <alignment horizontal="center" wrapText="1"/>
    </xf>
    <xf numFmtId="0" fontId="38" fillId="25" borderId="50" xfId="0" applyFont="1" applyFill="1" applyBorder="1" applyAlignment="1">
      <alignment horizontal="center" wrapText="1"/>
    </xf>
    <xf numFmtId="0" fontId="38" fillId="25" borderId="51" xfId="0" applyFont="1" applyFill="1" applyBorder="1" applyAlignment="1">
      <alignment horizontal="center" wrapText="1"/>
    </xf>
    <xf numFmtId="0" fontId="38" fillId="25" borderId="15" xfId="0" applyFont="1" applyFill="1" applyBorder="1" applyAlignment="1">
      <alignment wrapText="1"/>
    </xf>
    <xf numFmtId="0" fontId="38" fillId="24" borderId="15" xfId="0" applyFont="1" applyFill="1" applyBorder="1" applyAlignment="1">
      <alignment wrapText="1"/>
    </xf>
    <xf numFmtId="0" fontId="6" fillId="0" borderId="0" xfId="0" applyFont="1" applyBorder="1" applyAlignment="1">
      <alignment horizontal="left" wrapText="1"/>
    </xf>
    <xf numFmtId="0" fontId="38" fillId="25" borderId="23" xfId="0" applyFont="1" applyFill="1" applyBorder="1" applyAlignment="1">
      <alignment horizontal="center" wrapText="1"/>
    </xf>
    <xf numFmtId="0" fontId="38" fillId="25" borderId="12" xfId="0" applyFont="1" applyFill="1" applyBorder="1" applyAlignment="1">
      <alignment horizontal="center" wrapText="1"/>
    </xf>
    <xf numFmtId="0" fontId="38" fillId="25" borderId="24" xfId="0" applyFont="1" applyFill="1" applyBorder="1" applyAlignment="1">
      <alignment horizontal="center" wrapText="1"/>
    </xf>
    <xf numFmtId="1" fontId="38" fillId="25" borderId="0" xfId="0" quotePrefix="1" applyNumberFormat="1" applyFont="1" applyFill="1" applyBorder="1" applyAlignment="1">
      <alignment horizontal="center"/>
    </xf>
    <xf numFmtId="1" fontId="38" fillId="25" borderId="22" xfId="0" quotePrefix="1" applyNumberFormat="1" applyFont="1" applyFill="1" applyBorder="1" applyAlignment="1">
      <alignment horizontal="center"/>
    </xf>
    <xf numFmtId="1" fontId="38" fillId="30" borderId="0" xfId="0" quotePrefix="1" applyNumberFormat="1" applyFont="1" applyFill="1" applyBorder="1" applyAlignment="1">
      <alignment horizontal="center"/>
    </xf>
    <xf numFmtId="1" fontId="38" fillId="25" borderId="21" xfId="0" applyNumberFormat="1" applyFont="1" applyFill="1" applyBorder="1" applyAlignment="1">
      <alignment horizontal="center"/>
    </xf>
    <xf numFmtId="1" fontId="38" fillId="25" borderId="0" xfId="0" applyNumberFormat="1" applyFont="1" applyFill="1" applyBorder="1" applyAlignment="1">
      <alignment horizontal="center"/>
    </xf>
    <xf numFmtId="1" fontId="38" fillId="25" borderId="22" xfId="0" applyNumberFormat="1" applyFont="1" applyFill="1" applyBorder="1" applyAlignment="1">
      <alignment horizontal="center"/>
    </xf>
    <xf numFmtId="164" fontId="38" fillId="30" borderId="45" xfId="0" quotePrefix="1" applyNumberFormat="1" applyFont="1" applyFill="1" applyBorder="1" applyAlignment="1"/>
    <xf numFmtId="164" fontId="38" fillId="30" borderId="0" xfId="0" quotePrefix="1" applyNumberFormat="1" applyFont="1" applyFill="1" applyBorder="1" applyAlignment="1"/>
    <xf numFmtId="1" fontId="38" fillId="25" borderId="0" xfId="0" quotePrefix="1" applyNumberFormat="1" applyFont="1" applyFill="1" applyBorder="1" applyAlignment="1"/>
    <xf numFmtId="164" fontId="38" fillId="25" borderId="0" xfId="0" quotePrefix="1" applyNumberFormat="1" applyFont="1" applyFill="1" applyBorder="1" applyAlignment="1"/>
    <xf numFmtId="0" fontId="38" fillId="25" borderId="43" xfId="0" quotePrefix="1" applyNumberFormat="1" applyFont="1" applyFill="1" applyBorder="1" applyAlignment="1"/>
    <xf numFmtId="1" fontId="38" fillId="30" borderId="27" xfId="0" quotePrefix="1" applyNumberFormat="1" applyFont="1" applyFill="1" applyBorder="1" applyAlignment="1">
      <alignment horizontal="right"/>
    </xf>
    <xf numFmtId="1" fontId="38" fillId="30" borderId="14" xfId="0" quotePrefix="1" applyNumberFormat="1" applyFont="1" applyFill="1" applyBorder="1" applyAlignment="1">
      <alignment horizontal="right"/>
    </xf>
    <xf numFmtId="1" fontId="38" fillId="30" borderId="28" xfId="0" quotePrefix="1" applyNumberFormat="1" applyFont="1" applyFill="1" applyBorder="1" applyAlignment="1">
      <alignment horizontal="right"/>
    </xf>
    <xf numFmtId="164" fontId="38" fillId="30" borderId="46" xfId="0" quotePrefix="1" applyNumberFormat="1" applyFont="1" applyFill="1" applyBorder="1" applyAlignment="1">
      <alignment horizontal="right"/>
    </xf>
    <xf numFmtId="164" fontId="38" fillId="30" borderId="45" xfId="0" quotePrefix="1" applyNumberFormat="1" applyFont="1" applyFill="1" applyBorder="1" applyAlignment="1">
      <alignment horizontal="right"/>
    </xf>
    <xf numFmtId="164" fontId="38" fillId="30" borderId="47" xfId="0" quotePrefix="1" applyNumberFormat="1" applyFont="1" applyFill="1" applyBorder="1" applyAlignment="1">
      <alignment horizontal="right"/>
    </xf>
    <xf numFmtId="1" fontId="38" fillId="30" borderId="21" xfId="0" quotePrefix="1" applyNumberFormat="1" applyFont="1" applyFill="1" applyBorder="1" applyAlignment="1">
      <alignment horizontal="right"/>
    </xf>
    <xf numFmtId="1" fontId="38" fillId="30" borderId="0" xfId="0" quotePrefix="1" applyNumberFormat="1" applyFont="1" applyFill="1" applyBorder="1" applyAlignment="1">
      <alignment horizontal="right"/>
    </xf>
    <xf numFmtId="1" fontId="38" fillId="30" borderId="22" xfId="0" quotePrefix="1" applyNumberFormat="1" applyFont="1" applyFill="1" applyBorder="1" applyAlignment="1">
      <alignment horizontal="right"/>
    </xf>
    <xf numFmtId="164" fontId="38" fillId="30" borderId="21" xfId="0" quotePrefix="1" applyNumberFormat="1" applyFont="1" applyFill="1" applyBorder="1" applyAlignment="1">
      <alignment horizontal="right"/>
    </xf>
    <xf numFmtId="164" fontId="38" fillId="30" borderId="0" xfId="0" quotePrefix="1" applyNumberFormat="1" applyFont="1" applyFill="1" applyBorder="1" applyAlignment="1">
      <alignment horizontal="right"/>
    </xf>
    <xf numFmtId="164" fontId="38" fillId="30" borderId="22" xfId="0" quotePrefix="1" applyNumberFormat="1" applyFont="1" applyFill="1" applyBorder="1" applyAlignment="1">
      <alignment horizontal="right"/>
    </xf>
    <xf numFmtId="1" fontId="38" fillId="25" borderId="21" xfId="0" quotePrefix="1" applyNumberFormat="1" applyFont="1" applyFill="1" applyBorder="1" applyAlignment="1">
      <alignment horizontal="right"/>
    </xf>
    <xf numFmtId="1" fontId="38" fillId="25" borderId="0" xfId="0" quotePrefix="1" applyNumberFormat="1" applyFont="1" applyFill="1" applyBorder="1" applyAlignment="1">
      <alignment horizontal="right"/>
    </xf>
    <xf numFmtId="1" fontId="38" fillId="25" borderId="22" xfId="0" quotePrefix="1" applyNumberFormat="1" applyFont="1" applyFill="1" applyBorder="1" applyAlignment="1">
      <alignment horizontal="right"/>
    </xf>
    <xf numFmtId="164" fontId="38" fillId="25" borderId="21" xfId="0" quotePrefix="1" applyNumberFormat="1" applyFont="1" applyFill="1" applyBorder="1" applyAlignment="1">
      <alignment horizontal="right"/>
    </xf>
    <xf numFmtId="164" fontId="38" fillId="25" borderId="0" xfId="0" quotePrefix="1" applyNumberFormat="1" applyFont="1" applyFill="1" applyBorder="1" applyAlignment="1">
      <alignment horizontal="right"/>
    </xf>
    <xf numFmtId="164" fontId="38" fillId="25" borderId="22" xfId="0" quotePrefix="1" applyNumberFormat="1" applyFont="1" applyFill="1" applyBorder="1" applyAlignment="1">
      <alignment horizontal="right"/>
    </xf>
    <xf numFmtId="0" fontId="38" fillId="25" borderId="42" xfId="0" quotePrefix="1" applyNumberFormat="1" applyFont="1" applyFill="1" applyBorder="1" applyAlignment="1">
      <alignment horizontal="right"/>
    </xf>
    <xf numFmtId="0" fontId="38" fillId="25" borderId="43" xfId="0" quotePrefix="1" applyNumberFormat="1" applyFont="1" applyFill="1" applyBorder="1" applyAlignment="1">
      <alignment horizontal="right"/>
    </xf>
    <xf numFmtId="0" fontId="38" fillId="25" borderId="44" xfId="0" quotePrefix="1" applyNumberFormat="1" applyFont="1" applyFill="1" applyBorder="1" applyAlignment="1">
      <alignment horizontal="right"/>
    </xf>
    <xf numFmtId="1" fontId="38" fillId="25" borderId="42" xfId="0" quotePrefix="1" applyNumberFormat="1" applyFont="1" applyFill="1" applyBorder="1" applyAlignment="1">
      <alignment horizontal="right"/>
    </xf>
    <xf numFmtId="1" fontId="38" fillId="25" borderId="43" xfId="0" quotePrefix="1" applyNumberFormat="1" applyFont="1" applyFill="1" applyBorder="1" applyAlignment="1">
      <alignment horizontal="right"/>
    </xf>
    <xf numFmtId="1" fontId="38" fillId="25" borderId="44" xfId="0" quotePrefix="1" applyNumberFormat="1" applyFont="1" applyFill="1" applyBorder="1" applyAlignment="1">
      <alignment horizontal="right"/>
    </xf>
    <xf numFmtId="164" fontId="38" fillId="30" borderId="27" xfId="0" quotePrefix="1" applyNumberFormat="1" applyFont="1" applyFill="1" applyBorder="1" applyAlignment="1">
      <alignment horizontal="right"/>
    </xf>
    <xf numFmtId="164" fontId="38" fillId="30" borderId="14" xfId="0" quotePrefix="1" applyNumberFormat="1" applyFont="1" applyFill="1" applyBorder="1" applyAlignment="1">
      <alignment horizontal="right"/>
    </xf>
    <xf numFmtId="164" fontId="38" fillId="30" borderId="28" xfId="0" quotePrefix="1" applyNumberFormat="1" applyFont="1" applyFill="1" applyBorder="1" applyAlignment="1">
      <alignment horizontal="right"/>
    </xf>
    <xf numFmtId="1" fontId="38" fillId="25" borderId="21" xfId="0" applyNumberFormat="1" applyFont="1" applyFill="1" applyBorder="1" applyAlignment="1">
      <alignment horizontal="right"/>
    </xf>
    <xf numFmtId="1" fontId="38" fillId="25" borderId="0" xfId="0" applyNumberFormat="1" applyFont="1" applyFill="1" applyBorder="1" applyAlignment="1">
      <alignment horizontal="right"/>
    </xf>
    <xf numFmtId="1" fontId="38" fillId="25" borderId="22" xfId="0" applyNumberFormat="1" applyFont="1" applyFill="1" applyBorder="1" applyAlignment="1">
      <alignment horizontal="right"/>
    </xf>
    <xf numFmtId="0" fontId="38" fillId="25" borderId="25" xfId="0" quotePrefix="1" applyNumberFormat="1" applyFont="1" applyFill="1" applyBorder="1" applyAlignment="1">
      <alignment horizontal="right"/>
    </xf>
    <xf numFmtId="0" fontId="38" fillId="25" borderId="18" xfId="0" quotePrefix="1" applyNumberFormat="1" applyFont="1" applyFill="1" applyBorder="1" applyAlignment="1">
      <alignment horizontal="right"/>
    </xf>
    <xf numFmtId="0" fontId="38" fillId="25" borderId="26" xfId="0" quotePrefix="1" applyNumberFormat="1" applyFont="1" applyFill="1" applyBorder="1" applyAlignment="1">
      <alignment horizontal="right"/>
    </xf>
    <xf numFmtId="1" fontId="38" fillId="30" borderId="46" xfId="0" quotePrefix="1" applyNumberFormat="1" applyFont="1" applyFill="1" applyBorder="1" applyAlignment="1">
      <alignment horizontal="right"/>
    </xf>
    <xf numFmtId="1" fontId="38" fillId="30" borderId="45" xfId="0" quotePrefix="1" applyNumberFormat="1" applyFont="1" applyFill="1" applyBorder="1" applyAlignment="1">
      <alignment horizontal="right"/>
    </xf>
    <xf numFmtId="1" fontId="38" fillId="30" borderId="47" xfId="0" quotePrefix="1" applyNumberFormat="1" applyFont="1" applyFill="1" applyBorder="1" applyAlignment="1">
      <alignment horizontal="right"/>
    </xf>
    <xf numFmtId="1" fontId="38" fillId="25" borderId="25" xfId="0" quotePrefix="1" applyNumberFormat="1" applyFont="1" applyFill="1" applyBorder="1" applyAlignment="1">
      <alignment horizontal="right"/>
    </xf>
    <xf numFmtId="1" fontId="38" fillId="25" borderId="18" xfId="0" quotePrefix="1" applyNumberFormat="1" applyFont="1" applyFill="1" applyBorder="1" applyAlignment="1">
      <alignment horizontal="right"/>
    </xf>
    <xf numFmtId="1" fontId="38" fillId="25" borderId="26" xfId="0" quotePrefix="1" applyNumberFormat="1" applyFont="1" applyFill="1" applyBorder="1" applyAlignment="1">
      <alignment horizontal="right"/>
    </xf>
    <xf numFmtId="0" fontId="5" fillId="0" borderId="0" xfId="60" applyFont="1" applyAlignment="1">
      <alignment wrapText="1"/>
    </xf>
    <xf numFmtId="0" fontId="42" fillId="0" borderId="0" xfId="60" applyFont="1"/>
    <xf numFmtId="0" fontId="5" fillId="0" borderId="0" xfId="60" applyFont="1" applyBorder="1"/>
    <xf numFmtId="0" fontId="5" fillId="0" borderId="15" xfId="40" applyFont="1" applyFill="1" applyBorder="1" applyAlignment="1">
      <alignment vertical="top"/>
    </xf>
    <xf numFmtId="0" fontId="37" fillId="0" borderId="15" xfId="40" applyFont="1" applyFill="1" applyBorder="1" applyAlignment="1">
      <alignment vertical="top" wrapText="1"/>
    </xf>
    <xf numFmtId="0" fontId="38" fillId="25" borderId="16" xfId="0" applyFont="1" applyFill="1" applyBorder="1" applyAlignment="1">
      <alignment horizontal="center" wrapText="1"/>
    </xf>
    <xf numFmtId="164" fontId="38" fillId="25" borderId="52" xfId="0" applyNumberFormat="1" applyFont="1" applyFill="1" applyBorder="1" applyAlignment="1">
      <alignment horizontal="center" vertical="center"/>
    </xf>
    <xf numFmtId="164" fontId="5" fillId="28" borderId="56" xfId="63" applyNumberFormat="1" applyFont="1" applyFill="1" applyBorder="1" applyAlignment="1">
      <alignment horizontal="center"/>
    </xf>
    <xf numFmtId="164" fontId="5" fillId="28" borderId="57" xfId="63" applyNumberFormat="1" applyFont="1" applyFill="1" applyBorder="1" applyAlignment="1">
      <alignment horizontal="center"/>
    </xf>
    <xf numFmtId="164" fontId="44" fillId="25" borderId="56" xfId="66" applyNumberFormat="1" applyFont="1" applyFill="1" applyBorder="1" applyAlignment="1">
      <alignment horizontal="center" vertical="center"/>
    </xf>
    <xf numFmtId="1" fontId="44" fillId="25" borderId="57" xfId="66" applyNumberFormat="1" applyFont="1" applyFill="1" applyBorder="1" applyAlignment="1">
      <alignment horizontal="center" vertical="center"/>
    </xf>
    <xf numFmtId="164" fontId="38" fillId="25" borderId="58" xfId="66" applyNumberFormat="1" applyFont="1" applyFill="1" applyBorder="1" applyAlignment="1">
      <alignment horizontal="center" vertical="center"/>
    </xf>
    <xf numFmtId="164" fontId="38" fillId="25" borderId="59" xfId="66" applyNumberFormat="1" applyFont="1" applyFill="1" applyBorder="1" applyAlignment="1">
      <alignment horizontal="center" vertical="center"/>
    </xf>
    <xf numFmtId="164" fontId="11" fillId="0" borderId="0" xfId="66" applyNumberFormat="1" applyFont="1"/>
    <xf numFmtId="0" fontId="52" fillId="0" borderId="0" xfId="66" applyFont="1"/>
    <xf numFmtId="0" fontId="5" fillId="0" borderId="0" xfId="66"/>
    <xf numFmtId="164" fontId="5" fillId="28" borderId="63" xfId="63" applyNumberFormat="1" applyFont="1" applyFill="1" applyBorder="1" applyAlignment="1">
      <alignment horizontal="center"/>
    </xf>
    <xf numFmtId="164" fontId="5" fillId="28" borderId="38" xfId="63" applyNumberFormat="1" applyFont="1" applyFill="1" applyBorder="1" applyAlignment="1">
      <alignment horizontal="center"/>
    </xf>
    <xf numFmtId="164" fontId="5" fillId="29" borderId="38" xfId="63" applyNumberFormat="1" applyFont="1" applyFill="1" applyBorder="1" applyAlignment="1">
      <alignment horizontal="center"/>
    </xf>
    <xf numFmtId="0" fontId="50" fillId="0" borderId="0" xfId="0" applyFont="1"/>
    <xf numFmtId="0" fontId="50" fillId="0" borderId="0" xfId="0" applyFont="1" applyFill="1" applyBorder="1" applyAlignment="1">
      <alignment horizontal="center"/>
    </xf>
    <xf numFmtId="0" fontId="50" fillId="0" borderId="0" xfId="0" applyFont="1" applyFill="1" applyBorder="1"/>
    <xf numFmtId="0" fontId="38" fillId="25" borderId="12" xfId="0" applyFont="1" applyFill="1" applyBorder="1" applyAlignment="1">
      <alignment horizontal="center" wrapText="1"/>
    </xf>
    <xf numFmtId="0" fontId="10" fillId="0" borderId="0" xfId="34" applyBorder="1" applyAlignment="1" applyProtection="1"/>
    <xf numFmtId="0" fontId="10" fillId="34" borderId="0" xfId="34" applyFill="1" applyBorder="1" applyAlignment="1" applyProtection="1"/>
    <xf numFmtId="0" fontId="5" fillId="31" borderId="0" xfId="0" applyFont="1" applyFill="1" applyBorder="1"/>
    <xf numFmtId="0" fontId="10" fillId="31" borderId="0" xfId="34" applyFont="1" applyFill="1" applyBorder="1" applyAlignment="1" applyProtection="1"/>
    <xf numFmtId="0" fontId="10" fillId="31" borderId="0" xfId="34" applyFill="1" applyBorder="1" applyAlignment="1" applyProtection="1"/>
    <xf numFmtId="0" fontId="5" fillId="31" borderId="0" xfId="0" applyFont="1" applyFill="1" applyBorder="1" applyAlignment="1">
      <alignment vertical="center" wrapText="1"/>
    </xf>
    <xf numFmtId="0" fontId="5" fillId="28" borderId="0" xfId="0" applyFont="1" applyFill="1" applyBorder="1"/>
    <xf numFmtId="0" fontId="10" fillId="28" borderId="0" xfId="34" applyFill="1" applyBorder="1" applyAlignment="1" applyProtection="1"/>
    <xf numFmtId="0" fontId="10" fillId="28" borderId="0" xfId="34" applyFont="1" applyFill="1" applyBorder="1" applyAlignment="1" applyProtection="1"/>
    <xf numFmtId="0" fontId="5" fillId="34" borderId="0" xfId="0" applyFont="1" applyFill="1" applyBorder="1"/>
    <xf numFmtId="0" fontId="10" fillId="31" borderId="0" xfId="34" applyFill="1" applyBorder="1" applyAlignment="1" applyProtection="1">
      <alignment horizontal="left" vertical="center"/>
    </xf>
    <xf numFmtId="0" fontId="10" fillId="34" borderId="0" xfId="34" applyFont="1" applyFill="1" applyBorder="1" applyAlignment="1" applyProtection="1"/>
    <xf numFmtId="0" fontId="5" fillId="31" borderId="0" xfId="0" applyFont="1" applyFill="1" applyBorder="1" applyAlignment="1">
      <alignment horizontal="left" vertical="center"/>
    </xf>
    <xf numFmtId="0" fontId="5" fillId="34" borderId="0" xfId="0" applyFont="1" applyFill="1" applyBorder="1" applyAlignment="1">
      <alignment horizontal="left" vertical="center"/>
    </xf>
    <xf numFmtId="0" fontId="10" fillId="34" borderId="0" xfId="34" applyFill="1" applyBorder="1" applyAlignment="1" applyProtection="1">
      <alignment horizontal="left" vertical="center"/>
    </xf>
    <xf numFmtId="0" fontId="5" fillId="31" borderId="43" xfId="0" applyFont="1" applyFill="1" applyBorder="1"/>
    <xf numFmtId="0" fontId="5" fillId="34" borderId="43" xfId="0" applyFont="1" applyFill="1" applyBorder="1" applyAlignment="1">
      <alignment horizontal="left"/>
    </xf>
    <xf numFmtId="0" fontId="10" fillId="34" borderId="43" xfId="34" applyFill="1" applyBorder="1" applyAlignment="1" applyProtection="1"/>
    <xf numFmtId="0" fontId="5" fillId="0" borderId="0" xfId="0" applyFont="1" applyFill="1" applyBorder="1" applyAlignment="1"/>
    <xf numFmtId="0" fontId="5" fillId="0" borderId="0" xfId="0" applyFont="1" applyFill="1" applyAlignment="1"/>
    <xf numFmtId="165" fontId="5" fillId="0" borderId="0" xfId="0" applyNumberFormat="1" applyFont="1" applyFill="1" applyAlignment="1">
      <alignment horizontal="center"/>
    </xf>
    <xf numFmtId="0" fontId="5" fillId="33" borderId="0" xfId="0" applyFont="1" applyFill="1" applyBorder="1" applyAlignment="1"/>
    <xf numFmtId="165" fontId="5" fillId="33" borderId="0" xfId="0" applyNumberFormat="1" applyFont="1" applyFill="1" applyBorder="1" applyAlignment="1">
      <alignment horizontal="center"/>
    </xf>
    <xf numFmtId="0" fontId="5" fillId="33" borderId="0" xfId="0" applyFont="1" applyFill="1" applyBorder="1" applyAlignment="1">
      <alignment horizontal="center"/>
    </xf>
    <xf numFmtId="0" fontId="5" fillId="33" borderId="0" xfId="0" applyFont="1" applyFill="1" applyBorder="1" applyAlignment="1">
      <alignment horizontal="right"/>
    </xf>
    <xf numFmtId="0" fontId="5" fillId="0" borderId="18" xfId="0" applyFont="1" applyFill="1" applyBorder="1" applyAlignment="1"/>
    <xf numFmtId="165" fontId="5" fillId="0" borderId="18" xfId="0" applyNumberFormat="1" applyFont="1" applyFill="1" applyBorder="1" applyAlignment="1">
      <alignment horizontal="center"/>
    </xf>
    <xf numFmtId="0" fontId="5" fillId="0" borderId="18" xfId="0" applyFont="1" applyFill="1" applyBorder="1" applyAlignment="1">
      <alignment horizontal="center"/>
    </xf>
    <xf numFmtId="0" fontId="5" fillId="0" borderId="18" xfId="0" applyFont="1" applyFill="1" applyBorder="1" applyAlignment="1">
      <alignment horizontal="right"/>
    </xf>
    <xf numFmtId="0" fontId="5" fillId="33" borderId="18" xfId="0" applyFont="1" applyFill="1" applyBorder="1" applyAlignment="1"/>
    <xf numFmtId="165" fontId="5" fillId="33" borderId="18" xfId="0" applyNumberFormat="1" applyFont="1" applyFill="1" applyBorder="1" applyAlignment="1">
      <alignment horizontal="center"/>
    </xf>
    <xf numFmtId="0" fontId="5" fillId="33" borderId="18" xfId="0" applyFont="1" applyFill="1" applyBorder="1" applyAlignment="1">
      <alignment horizontal="center"/>
    </xf>
    <xf numFmtId="0" fontId="5" fillId="33" borderId="18" xfId="0" applyFont="1" applyFill="1" applyBorder="1" applyAlignment="1">
      <alignment horizontal="right"/>
    </xf>
    <xf numFmtId="0" fontId="5" fillId="26" borderId="0" xfId="0" applyFont="1" applyFill="1" applyBorder="1" applyAlignment="1"/>
    <xf numFmtId="165" fontId="5" fillId="26" borderId="0" xfId="0" applyNumberFormat="1" applyFont="1" applyFill="1" applyBorder="1" applyAlignment="1">
      <alignment horizontal="center"/>
    </xf>
    <xf numFmtId="0" fontId="5" fillId="26" borderId="0" xfId="0" applyFont="1" applyFill="1" applyBorder="1" applyAlignment="1">
      <alignment horizontal="center"/>
    </xf>
    <xf numFmtId="0" fontId="5" fillId="26" borderId="0" xfId="0" applyFont="1" applyFill="1" applyBorder="1" applyAlignment="1">
      <alignment horizontal="right"/>
    </xf>
    <xf numFmtId="0" fontId="5" fillId="31" borderId="0" xfId="0" applyFont="1" applyFill="1" applyAlignment="1"/>
    <xf numFmtId="165" fontId="5" fillId="31" borderId="0" xfId="0" applyNumberFormat="1" applyFont="1" applyFill="1" applyAlignment="1">
      <alignment horizontal="center"/>
    </xf>
    <xf numFmtId="0" fontId="5" fillId="31" borderId="0" xfId="0" applyFont="1" applyFill="1" applyAlignment="1">
      <alignment horizontal="center"/>
    </xf>
    <xf numFmtId="0" fontId="5" fillId="31" borderId="0" xfId="0" applyFont="1" applyFill="1" applyAlignment="1">
      <alignment horizontal="right"/>
    </xf>
    <xf numFmtId="0" fontId="5" fillId="26" borderId="18" xfId="0" applyFont="1" applyFill="1" applyBorder="1" applyAlignment="1"/>
    <xf numFmtId="165" fontId="5" fillId="26" borderId="18" xfId="0" applyNumberFormat="1" applyFont="1" applyFill="1" applyBorder="1" applyAlignment="1">
      <alignment horizontal="center"/>
    </xf>
    <xf numFmtId="0" fontId="5" fillId="26" borderId="18" xfId="0" applyFont="1" applyFill="1" applyBorder="1" applyAlignment="1">
      <alignment horizontal="center"/>
    </xf>
    <xf numFmtId="0" fontId="5" fillId="26" borderId="18" xfId="0" applyFont="1" applyFill="1" applyBorder="1" applyAlignment="1">
      <alignment horizontal="right"/>
    </xf>
    <xf numFmtId="0" fontId="38" fillId="24" borderId="12" xfId="0" applyFont="1" applyFill="1" applyBorder="1" applyAlignment="1">
      <alignment horizontal="center" wrapText="1"/>
    </xf>
    <xf numFmtId="0" fontId="5" fillId="0" borderId="0" xfId="0" applyFont="1" applyAlignment="1">
      <alignment horizontal="center" vertical="center"/>
    </xf>
    <xf numFmtId="164" fontId="5" fillId="28" borderId="0" xfId="60" applyNumberFormat="1" applyFont="1" applyFill="1" applyBorder="1" applyAlignment="1">
      <alignment horizontal="center"/>
    </xf>
    <xf numFmtId="164" fontId="5" fillId="28" borderId="22" xfId="60" applyNumberFormat="1" applyFont="1" applyFill="1" applyBorder="1" applyAlignment="1">
      <alignment horizontal="center"/>
    </xf>
    <xf numFmtId="0" fontId="38" fillId="25" borderId="12" xfId="0" applyFont="1" applyFill="1" applyBorder="1" applyAlignment="1">
      <alignment horizontal="center" wrapText="1"/>
    </xf>
    <xf numFmtId="0" fontId="38" fillId="25" borderId="23" xfId="0" applyFont="1" applyFill="1" applyBorder="1" applyAlignment="1">
      <alignment horizontal="center" wrapText="1"/>
    </xf>
    <xf numFmtId="0" fontId="38" fillId="25" borderId="24" xfId="0" applyFont="1" applyFill="1" applyBorder="1" applyAlignment="1">
      <alignment horizontal="center" wrapText="1"/>
    </xf>
    <xf numFmtId="0" fontId="38" fillId="24" borderId="12" xfId="0" applyFont="1" applyFill="1" applyBorder="1" applyAlignment="1">
      <alignment horizontal="center" wrapText="1"/>
    </xf>
    <xf numFmtId="0" fontId="38" fillId="25" borderId="12" xfId="0" applyFont="1" applyFill="1" applyBorder="1" applyAlignment="1">
      <alignment horizontal="left" wrapText="1"/>
    </xf>
    <xf numFmtId="164" fontId="38" fillId="25" borderId="52" xfId="43" applyNumberFormat="1" applyFont="1" applyFill="1" applyBorder="1" applyAlignment="1">
      <alignment horizontal="center"/>
    </xf>
    <xf numFmtId="1" fontId="5" fillId="28" borderId="12" xfId="0" applyNumberFormat="1" applyFont="1" applyFill="1" applyBorder="1" applyAlignment="1">
      <alignment horizontal="right"/>
    </xf>
    <xf numFmtId="1" fontId="5" fillId="34" borderId="0" xfId="0" applyNumberFormat="1" applyFont="1" applyFill="1" applyBorder="1" applyAlignment="1">
      <alignment horizontal="left"/>
    </xf>
    <xf numFmtId="1" fontId="5" fillId="28" borderId="23" xfId="0" applyNumberFormat="1" applyFont="1" applyFill="1" applyBorder="1" applyAlignment="1">
      <alignment horizontal="right"/>
    </xf>
    <xf numFmtId="1" fontId="5" fillId="34" borderId="12" xfId="0" applyNumberFormat="1" applyFont="1" applyFill="1" applyBorder="1" applyAlignment="1">
      <alignment horizontal="left"/>
    </xf>
    <xf numFmtId="1" fontId="5" fillId="34" borderId="45" xfId="0" applyNumberFormat="1" applyFont="1" applyFill="1" applyBorder="1" applyAlignment="1">
      <alignment horizontal="left"/>
    </xf>
    <xf numFmtId="164" fontId="5" fillId="28" borderId="21" xfId="0" applyNumberFormat="1" applyFont="1" applyFill="1" applyBorder="1" applyAlignment="1">
      <alignment horizontal="right"/>
    </xf>
    <xf numFmtId="164" fontId="5" fillId="34" borderId="0" xfId="0" applyNumberFormat="1" applyFont="1" applyFill="1" applyBorder="1" applyAlignment="1">
      <alignment horizontal="left"/>
    </xf>
    <xf numFmtId="164" fontId="5" fillId="28" borderId="45" xfId="0" applyNumberFormat="1" applyFont="1" applyFill="1" applyBorder="1" applyAlignment="1">
      <alignment horizontal="right"/>
    </xf>
    <xf numFmtId="164" fontId="5" fillId="34" borderId="45" xfId="0" applyNumberFormat="1" applyFont="1" applyFill="1" applyBorder="1" applyAlignment="1">
      <alignment horizontal="left"/>
    </xf>
    <xf numFmtId="164" fontId="5" fillId="28" borderId="0" xfId="0" applyNumberFormat="1" applyFont="1" applyFill="1" applyBorder="1" applyAlignment="1">
      <alignment horizontal="right"/>
    </xf>
    <xf numFmtId="164" fontId="5" fillId="28" borderId="23" xfId="0" applyNumberFormat="1" applyFont="1" applyFill="1" applyBorder="1" applyAlignment="1">
      <alignment horizontal="right"/>
    </xf>
    <xf numFmtId="164" fontId="5" fillId="34" borderId="12" xfId="0" applyNumberFormat="1" applyFont="1" applyFill="1" applyBorder="1" applyAlignment="1">
      <alignment horizontal="left"/>
    </xf>
    <xf numFmtId="164" fontId="5" fillId="28" borderId="12" xfId="0" applyNumberFormat="1" applyFont="1" applyFill="1" applyBorder="1" applyAlignment="1">
      <alignment horizontal="right"/>
    </xf>
    <xf numFmtId="0" fontId="38" fillId="25" borderId="12" xfId="0" applyFont="1" applyFill="1" applyBorder="1" applyAlignment="1">
      <alignment horizontal="center" wrapText="1"/>
    </xf>
    <xf numFmtId="0" fontId="38" fillId="25" borderId="23" xfId="0" applyFont="1" applyFill="1" applyBorder="1" applyAlignment="1">
      <alignment horizontal="center" wrapText="1"/>
    </xf>
    <xf numFmtId="0" fontId="38" fillId="25" borderId="24" xfId="0" applyFont="1" applyFill="1" applyBorder="1" applyAlignment="1">
      <alignment horizontal="center" wrapText="1"/>
    </xf>
    <xf numFmtId="0" fontId="38" fillId="24" borderId="23" xfId="0" applyFont="1" applyFill="1" applyBorder="1" applyAlignment="1">
      <alignment horizontal="center" wrapText="1"/>
    </xf>
    <xf numFmtId="0" fontId="38" fillId="24" borderId="12" xfId="0" applyFont="1" applyFill="1" applyBorder="1" applyAlignment="1">
      <alignment horizontal="center" wrapText="1"/>
    </xf>
    <xf numFmtId="0" fontId="38" fillId="24" borderId="16" xfId="0" applyFont="1" applyFill="1" applyBorder="1" applyAlignment="1">
      <alignment horizontal="center" wrapText="1"/>
    </xf>
    <xf numFmtId="0" fontId="38" fillId="24" borderId="16" xfId="0" applyNumberFormat="1" applyFont="1" applyFill="1" applyBorder="1" applyAlignment="1">
      <alignment horizontal="center" wrapText="1"/>
    </xf>
    <xf numFmtId="0" fontId="38" fillId="24" borderId="20" xfId="0" applyNumberFormat="1" applyFont="1" applyFill="1" applyBorder="1" applyAlignment="1">
      <alignment horizontal="center" wrapText="1"/>
    </xf>
    <xf numFmtId="0" fontId="38" fillId="24" borderId="24" xfId="0" applyFont="1" applyFill="1" applyBorder="1" applyAlignment="1">
      <alignment horizontal="center" wrapText="1"/>
    </xf>
    <xf numFmtId="0" fontId="38" fillId="25" borderId="0" xfId="0" applyFont="1" applyFill="1" applyBorder="1" applyAlignment="1">
      <alignment horizontal="center" wrapText="1"/>
    </xf>
    <xf numFmtId="1" fontId="0" fillId="34" borderId="0" xfId="0" applyNumberFormat="1" applyFont="1" applyFill="1" applyBorder="1" applyAlignment="1">
      <alignment horizontal="left"/>
    </xf>
    <xf numFmtId="1" fontId="0" fillId="29" borderId="0" xfId="0" applyNumberFormat="1" applyFont="1" applyFill="1" applyBorder="1" applyAlignment="1">
      <alignment horizontal="left"/>
    </xf>
    <xf numFmtId="0" fontId="38" fillId="24" borderId="0" xfId="0" applyFont="1" applyFill="1" applyBorder="1" applyAlignment="1">
      <alignment horizontal="center" wrapText="1"/>
    </xf>
    <xf numFmtId="1" fontId="5" fillId="34" borderId="47" xfId="0" applyNumberFormat="1" applyFont="1" applyFill="1" applyBorder="1" applyAlignment="1">
      <alignment horizontal="left"/>
    </xf>
    <xf numFmtId="1" fontId="5" fillId="34" borderId="22" xfId="0" applyNumberFormat="1" applyFont="1" applyFill="1" applyBorder="1" applyAlignment="1">
      <alignment horizontal="left"/>
    </xf>
    <xf numFmtId="1" fontId="5" fillId="34" borderId="24" xfId="0" applyNumberFormat="1" applyFont="1" applyFill="1" applyBorder="1" applyAlignment="1">
      <alignment horizontal="left"/>
    </xf>
    <xf numFmtId="0" fontId="38" fillId="25" borderId="42" xfId="0" applyFont="1" applyFill="1" applyBorder="1" applyAlignment="1">
      <alignment horizontal="right"/>
    </xf>
    <xf numFmtId="0" fontId="38" fillId="25" borderId="43" xfId="0" applyFont="1" applyFill="1" applyBorder="1" applyAlignment="1">
      <alignment horizontal="right"/>
    </xf>
    <xf numFmtId="0" fontId="38" fillId="25" borderId="43" xfId="0" quotePrefix="1" applyFont="1" applyFill="1" applyBorder="1" applyAlignment="1">
      <alignment horizontal="right"/>
    </xf>
    <xf numFmtId="0" fontId="38" fillId="25" borderId="44" xfId="0" quotePrefix="1" applyFont="1" applyFill="1" applyBorder="1" applyAlignment="1">
      <alignment horizontal="right"/>
    </xf>
    <xf numFmtId="0" fontId="38" fillId="25" borderId="44" xfId="0" applyFont="1" applyFill="1" applyBorder="1" applyAlignment="1">
      <alignment horizontal="right"/>
    </xf>
    <xf numFmtId="0" fontId="38" fillId="25" borderId="0" xfId="0" applyFont="1" applyFill="1" applyBorder="1" applyAlignment="1">
      <alignment horizontal="right"/>
    </xf>
    <xf numFmtId="0" fontId="10" fillId="34" borderId="0" xfId="34" applyFont="1" applyFill="1" applyBorder="1" applyAlignment="1" applyProtection="1">
      <alignment horizontal="left" vertical="center" wrapText="1"/>
    </xf>
    <xf numFmtId="164" fontId="0" fillId="34" borderId="0" xfId="0" applyNumberFormat="1" applyFont="1" applyFill="1" applyBorder="1" applyAlignment="1">
      <alignment horizontal="left"/>
    </xf>
    <xf numFmtId="0" fontId="0" fillId="34" borderId="0" xfId="0" applyNumberFormat="1" applyFill="1"/>
    <xf numFmtId="1" fontId="5" fillId="29" borderId="12" xfId="0" applyNumberFormat="1" applyFont="1" applyFill="1" applyBorder="1" applyAlignment="1">
      <alignment horizontal="left"/>
    </xf>
    <xf numFmtId="0" fontId="0" fillId="34" borderId="14" xfId="0" applyNumberFormat="1" applyFill="1" applyBorder="1"/>
    <xf numFmtId="0" fontId="0" fillId="34" borderId="45" xfId="0" applyNumberFormat="1" applyFill="1" applyBorder="1"/>
    <xf numFmtId="0" fontId="5" fillId="34" borderId="0" xfId="0" applyNumberFormat="1" applyFont="1" applyFill="1"/>
    <xf numFmtId="0" fontId="0" fillId="34" borderId="0" xfId="0" applyNumberFormat="1" applyFill="1" applyBorder="1"/>
    <xf numFmtId="1" fontId="5" fillId="28" borderId="46" xfId="0" applyNumberFormat="1" applyFont="1" applyFill="1" applyBorder="1" applyAlignment="1">
      <alignment horizontal="right"/>
    </xf>
    <xf numFmtId="164" fontId="5" fillId="28" borderId="46" xfId="0" applyNumberFormat="1" applyFont="1" applyFill="1" applyBorder="1" applyAlignment="1">
      <alignment horizontal="right"/>
    </xf>
    <xf numFmtId="0" fontId="10" fillId="28" borderId="0" xfId="34" applyFill="1" applyBorder="1" applyAlignment="1" applyProtection="1">
      <alignment vertical="center" wrapText="1"/>
    </xf>
    <xf numFmtId="0" fontId="5" fillId="34" borderId="0" xfId="43" applyNumberFormat="1" applyFont="1" applyFill="1" applyBorder="1" applyAlignment="1"/>
    <xf numFmtId="164" fontId="5" fillId="34" borderId="0" xfId="43" applyNumberFormat="1" applyFont="1" applyFill="1" applyBorder="1" applyAlignment="1">
      <alignment horizontal="center"/>
    </xf>
    <xf numFmtId="164" fontId="5" fillId="34" borderId="22" xfId="60" applyNumberFormat="1" applyFont="1" applyFill="1" applyBorder="1" applyAlignment="1">
      <alignment horizontal="center"/>
    </xf>
    <xf numFmtId="164" fontId="5" fillId="34" borderId="0" xfId="48" applyNumberFormat="1" applyFont="1" applyFill="1" applyBorder="1" applyAlignment="1">
      <alignment horizontal="center" vertical="center"/>
    </xf>
    <xf numFmtId="164" fontId="5" fillId="34" borderId="0" xfId="60" applyNumberFormat="1" applyFont="1" applyFill="1" applyBorder="1" applyAlignment="1">
      <alignment horizontal="center"/>
    </xf>
    <xf numFmtId="0" fontId="50" fillId="31" borderId="0" xfId="61" applyFont="1" applyFill="1"/>
    <xf numFmtId="164" fontId="50" fillId="31" borderId="0" xfId="61" applyNumberFormat="1" applyFont="1" applyFill="1" applyAlignment="1">
      <alignment horizontal="center"/>
    </xf>
    <xf numFmtId="1" fontId="5" fillId="31" borderId="47" xfId="0" applyNumberFormat="1" applyFont="1" applyFill="1" applyBorder="1" applyAlignment="1">
      <alignment horizontal="center"/>
    </xf>
    <xf numFmtId="1" fontId="5" fillId="31" borderId="22" xfId="0" applyNumberFormat="1" applyFont="1" applyFill="1" applyBorder="1" applyAlignment="1">
      <alignment horizontal="center"/>
    </xf>
    <xf numFmtId="0" fontId="50" fillId="31" borderId="45" xfId="61" applyFont="1" applyFill="1" applyBorder="1"/>
    <xf numFmtId="0" fontId="50" fillId="31" borderId="0" xfId="61" applyFont="1" applyFill="1" applyBorder="1"/>
    <xf numFmtId="0" fontId="50" fillId="31" borderId="12" xfId="61" applyFont="1" applyFill="1" applyBorder="1"/>
    <xf numFmtId="1" fontId="50" fillId="31" borderId="0" xfId="61" applyNumberFormat="1" applyFont="1" applyFill="1" applyBorder="1" applyAlignment="1">
      <alignment horizontal="center"/>
    </xf>
    <xf numFmtId="164" fontId="5" fillId="0" borderId="0" xfId="60" applyNumberFormat="1"/>
    <xf numFmtId="0" fontId="50" fillId="31" borderId="24" xfId="61" applyFont="1" applyFill="1" applyBorder="1" applyAlignment="1">
      <alignment horizontal="center"/>
    </xf>
    <xf numFmtId="1" fontId="50" fillId="31" borderId="22" xfId="61" applyNumberFormat="1" applyFont="1" applyFill="1" applyBorder="1" applyAlignment="1">
      <alignment horizontal="center"/>
    </xf>
    <xf numFmtId="0" fontId="50" fillId="31" borderId="45" xfId="61" applyFont="1" applyFill="1" applyBorder="1" applyAlignment="1">
      <alignment horizontal="center"/>
    </xf>
    <xf numFmtId="0" fontId="50" fillId="31" borderId="0" xfId="61" applyFont="1" applyFill="1" applyBorder="1" applyAlignment="1">
      <alignment horizontal="center"/>
    </xf>
    <xf numFmtId="0" fontId="50" fillId="31" borderId="12" xfId="61" applyFont="1" applyFill="1" applyBorder="1" applyAlignment="1">
      <alignment horizontal="center"/>
    </xf>
    <xf numFmtId="164" fontId="50" fillId="31" borderId="45" xfId="61" applyNumberFormat="1" applyFont="1" applyFill="1" applyBorder="1" applyAlignment="1">
      <alignment horizontal="center"/>
    </xf>
    <xf numFmtId="164" fontId="50" fillId="31" borderId="0" xfId="61" applyNumberFormat="1" applyFont="1" applyFill="1" applyBorder="1" applyAlignment="1">
      <alignment horizontal="center"/>
    </xf>
    <xf numFmtId="164" fontId="50" fillId="31" borderId="12" xfId="61" applyNumberFormat="1" applyFont="1" applyFill="1" applyBorder="1" applyAlignment="1">
      <alignment horizontal="center"/>
    </xf>
    <xf numFmtId="1" fontId="5" fillId="28" borderId="46" xfId="0" applyNumberFormat="1" applyFont="1" applyFill="1" applyBorder="1" applyAlignment="1">
      <alignment horizontal="center"/>
    </xf>
    <xf numFmtId="1" fontId="5" fillId="28" borderId="45" xfId="0" applyNumberFormat="1" applyFont="1" applyFill="1" applyBorder="1" applyAlignment="1">
      <alignment horizontal="center"/>
    </xf>
    <xf numFmtId="1" fontId="5" fillId="28" borderId="21" xfId="0" applyNumberFormat="1" applyFont="1" applyFill="1" applyBorder="1" applyAlignment="1">
      <alignment horizontal="center"/>
    </xf>
    <xf numFmtId="1" fontId="5" fillId="28" borderId="0" xfId="0" applyNumberFormat="1" applyFont="1" applyFill="1" applyBorder="1" applyAlignment="1">
      <alignment horizontal="center"/>
    </xf>
    <xf numFmtId="1" fontId="50" fillId="31" borderId="45" xfId="61" applyNumberFormat="1" applyFont="1" applyFill="1" applyBorder="1" applyAlignment="1">
      <alignment horizontal="center"/>
    </xf>
    <xf numFmtId="1" fontId="5" fillId="28" borderId="12" xfId="0" applyNumberFormat="1" applyFont="1" applyFill="1" applyBorder="1" applyAlignment="1">
      <alignment horizontal="center"/>
    </xf>
    <xf numFmtId="165" fontId="42" fillId="0" borderId="0" xfId="0" applyNumberFormat="1" applyFont="1" applyAlignment="1">
      <alignment horizontal="center"/>
    </xf>
    <xf numFmtId="0" fontId="0" fillId="0" borderId="0" xfId="0" applyFont="1" applyBorder="1" applyAlignment="1"/>
    <xf numFmtId="0" fontId="5" fillId="0" borderId="0" xfId="0" applyFont="1" applyAlignment="1">
      <alignment vertical="center" wrapText="1"/>
    </xf>
    <xf numFmtId="165" fontId="0" fillId="0" borderId="0" xfId="0" applyNumberFormat="1" applyFont="1" applyAlignment="1">
      <alignment horizontal="center"/>
    </xf>
    <xf numFmtId="0" fontId="5" fillId="0" borderId="0" xfId="0" applyFont="1" applyBorder="1" applyAlignment="1"/>
    <xf numFmtId="0" fontId="42" fillId="0" borderId="0" xfId="0" applyFont="1" applyBorder="1" applyAlignment="1"/>
    <xf numFmtId="165" fontId="42" fillId="0" borderId="0" xfId="0" applyNumberFormat="1" applyFont="1" applyBorder="1" applyAlignment="1">
      <alignment horizontal="left"/>
    </xf>
    <xf numFmtId="0" fontId="5" fillId="26" borderId="0" xfId="0" applyFont="1" applyFill="1" applyAlignment="1">
      <alignment vertical="center" wrapText="1"/>
    </xf>
    <xf numFmtId="165" fontId="5" fillId="26" borderId="0" xfId="0" applyNumberFormat="1" applyFont="1" applyFill="1" applyAlignment="1">
      <alignment horizontal="center"/>
    </xf>
    <xf numFmtId="0" fontId="0" fillId="0" borderId="0" xfId="0" applyFont="1" applyAlignment="1">
      <alignment vertical="center" wrapText="1"/>
    </xf>
    <xf numFmtId="0" fontId="0" fillId="0" borderId="0" xfId="0" applyFont="1" applyFill="1" applyBorder="1" applyAlignment="1"/>
    <xf numFmtId="0" fontId="0" fillId="0" borderId="0" xfId="0" applyFont="1" applyAlignment="1"/>
    <xf numFmtId="165" fontId="42" fillId="0" borderId="0" xfId="0" applyNumberFormat="1" applyFont="1" applyAlignment="1">
      <alignment horizontal="left"/>
    </xf>
    <xf numFmtId="165" fontId="0" fillId="0" borderId="0" xfId="0" applyNumberFormat="1" applyFont="1" applyBorder="1" applyAlignment="1">
      <alignment horizontal="center"/>
    </xf>
    <xf numFmtId="164" fontId="5" fillId="28" borderId="46" xfId="0" applyNumberFormat="1" applyFont="1" applyFill="1" applyBorder="1" applyAlignment="1">
      <alignment horizontal="center"/>
    </xf>
    <xf numFmtId="164" fontId="5" fillId="28" borderId="21" xfId="0" applyNumberFormat="1" applyFont="1" applyFill="1" applyBorder="1" applyAlignment="1">
      <alignment horizontal="center"/>
    </xf>
    <xf numFmtId="164" fontId="5" fillId="28" borderId="23" xfId="0" applyNumberFormat="1" applyFont="1" applyFill="1" applyBorder="1" applyAlignment="1">
      <alignment horizontal="center"/>
    </xf>
    <xf numFmtId="164" fontId="5" fillId="28" borderId="45" xfId="0" applyNumberFormat="1" applyFont="1" applyFill="1" applyBorder="1" applyAlignment="1">
      <alignment horizontal="center"/>
    </xf>
    <xf numFmtId="164" fontId="5" fillId="28" borderId="0" xfId="0" applyNumberFormat="1" applyFont="1" applyFill="1" applyBorder="1" applyAlignment="1">
      <alignment horizontal="center"/>
    </xf>
    <xf numFmtId="164" fontId="5" fillId="28" borderId="12" xfId="0" applyNumberFormat="1" applyFont="1" applyFill="1" applyBorder="1" applyAlignment="1">
      <alignment horizontal="center"/>
    </xf>
    <xf numFmtId="0" fontId="38" fillId="25" borderId="16" xfId="0" applyFont="1" applyFill="1" applyBorder="1" applyAlignment="1">
      <alignment horizontal="center" wrapText="1"/>
    </xf>
    <xf numFmtId="0" fontId="38" fillId="25" borderId="23" xfId="0" applyFont="1" applyFill="1" applyBorder="1" applyAlignment="1">
      <alignment horizontal="center" wrapText="1"/>
    </xf>
    <xf numFmtId="0" fontId="38" fillId="25" borderId="12" xfId="0" applyFont="1" applyFill="1" applyBorder="1" applyAlignment="1">
      <alignment horizontal="center" wrapText="1"/>
    </xf>
    <xf numFmtId="0" fontId="50" fillId="0" borderId="43" xfId="0" applyFont="1" applyFill="1" applyBorder="1"/>
    <xf numFmtId="0" fontId="50" fillId="0" borderId="43" xfId="0" applyFont="1" applyFill="1" applyBorder="1" applyAlignment="1">
      <alignment horizontal="center"/>
    </xf>
    <xf numFmtId="0" fontId="5" fillId="0" borderId="0" xfId="0" applyNumberFormat="1" applyFont="1" applyFill="1" applyBorder="1"/>
    <xf numFmtId="1" fontId="5" fillId="0" borderId="0" xfId="0" applyNumberFormat="1" applyFont="1" applyFill="1" applyBorder="1" applyAlignment="1">
      <alignment horizontal="center"/>
    </xf>
    <xf numFmtId="1" fontId="50" fillId="0" borderId="0" xfId="61" applyNumberFormat="1" applyFont="1" applyFill="1" applyBorder="1" applyAlignment="1">
      <alignment horizontal="center"/>
    </xf>
    <xf numFmtId="0" fontId="0" fillId="0" borderId="0" xfId="0" applyNumberFormat="1" applyFill="1"/>
    <xf numFmtId="0" fontId="50" fillId="0" borderId="0" xfId="0" applyNumberFormat="1" applyFont="1" applyFill="1" applyBorder="1"/>
    <xf numFmtId="0" fontId="49" fillId="25" borderId="0" xfId="0" applyFont="1" applyFill="1" applyBorder="1" applyAlignment="1">
      <alignment wrapText="1"/>
    </xf>
    <xf numFmtId="0" fontId="49" fillId="25" borderId="0" xfId="0" applyFont="1" applyFill="1" applyBorder="1" applyAlignment="1">
      <alignment horizontal="center" wrapText="1"/>
    </xf>
    <xf numFmtId="0" fontId="49" fillId="24" borderId="0" xfId="0" applyFont="1" applyFill="1" applyBorder="1" applyAlignment="1">
      <alignment horizontal="center" wrapText="1"/>
    </xf>
    <xf numFmtId="0" fontId="50" fillId="0" borderId="43" xfId="0" applyNumberFormat="1" applyFont="1" applyFill="1" applyBorder="1"/>
    <xf numFmtId="1" fontId="50" fillId="0" borderId="43" xfId="61" applyNumberFormat="1" applyFont="1" applyFill="1" applyBorder="1" applyAlignment="1">
      <alignment horizontal="center"/>
    </xf>
    <xf numFmtId="0" fontId="6" fillId="0" borderId="0" xfId="0" applyFont="1" applyFill="1" applyBorder="1" applyAlignment="1">
      <alignment wrapText="1"/>
    </xf>
    <xf numFmtId="0" fontId="5" fillId="0" borderId="0" xfId="0" applyFont="1" applyFill="1" applyBorder="1"/>
    <xf numFmtId="0" fontId="5" fillId="28" borderId="0" xfId="0" applyNumberFormat="1" applyFont="1" applyFill="1" applyBorder="1" applyAlignment="1">
      <alignment horizontal="left" vertical="top" wrapText="1"/>
    </xf>
    <xf numFmtId="164" fontId="5" fillId="28" borderId="0" xfId="0" applyNumberFormat="1" applyFont="1" applyFill="1" applyBorder="1" applyAlignment="1">
      <alignment horizontal="left" vertical="top"/>
    </xf>
    <xf numFmtId="0" fontId="5" fillId="28" borderId="0" xfId="0" applyNumberFormat="1" applyFont="1" applyFill="1" applyBorder="1" applyAlignment="1">
      <alignment horizontal="left" vertical="top"/>
    </xf>
    <xf numFmtId="0" fontId="5" fillId="31" borderId="0" xfId="0" applyNumberFormat="1" applyFont="1" applyFill="1" applyBorder="1" applyAlignment="1">
      <alignment horizontal="left" vertical="top" wrapText="1"/>
    </xf>
    <xf numFmtId="164" fontId="5" fillId="31" borderId="0" xfId="0" applyNumberFormat="1" applyFont="1" applyFill="1" applyBorder="1" applyAlignment="1">
      <alignment horizontal="left" vertical="top"/>
    </xf>
    <xf numFmtId="0" fontId="5" fillId="31" borderId="0" xfId="0" applyNumberFormat="1" applyFont="1" applyFill="1" applyBorder="1" applyAlignment="1">
      <alignment horizontal="left" vertical="top"/>
    </xf>
    <xf numFmtId="0" fontId="5" fillId="34" borderId="0" xfId="0" applyFont="1" applyFill="1" applyBorder="1" applyAlignment="1">
      <alignment horizontal="left" vertical="top" wrapText="1"/>
    </xf>
    <xf numFmtId="164" fontId="5" fillId="34" borderId="0" xfId="0" applyNumberFormat="1" applyFont="1" applyFill="1" applyBorder="1" applyAlignment="1">
      <alignment horizontal="left" vertical="top"/>
    </xf>
    <xf numFmtId="0" fontId="5" fillId="34" borderId="0" xfId="0" applyNumberFormat="1" applyFont="1" applyFill="1" applyBorder="1" applyAlignment="1">
      <alignment horizontal="left" vertical="top"/>
    </xf>
    <xf numFmtId="0" fontId="5" fillId="34" borderId="0" xfId="0" applyNumberFormat="1" applyFont="1" applyFill="1" applyBorder="1" applyAlignment="1">
      <alignment horizontal="left" vertical="top" wrapText="1"/>
    </xf>
    <xf numFmtId="0" fontId="5" fillId="28" borderId="0" xfId="0" applyFont="1" applyFill="1" applyBorder="1" applyAlignment="1">
      <alignment horizontal="left" vertical="top" wrapText="1"/>
    </xf>
    <xf numFmtId="0" fontId="5" fillId="28" borderId="0" xfId="0" applyFont="1" applyFill="1" applyBorder="1" applyAlignment="1">
      <alignment horizontal="left" vertical="top"/>
    </xf>
    <xf numFmtId="0" fontId="5" fillId="34" borderId="0" xfId="0" applyFont="1" applyFill="1" applyBorder="1" applyAlignment="1">
      <alignment horizontal="left" vertical="top"/>
    </xf>
    <xf numFmtId="0" fontId="5" fillId="28" borderId="43" xfId="0" applyNumberFormat="1" applyFont="1" applyFill="1" applyBorder="1" applyAlignment="1">
      <alignment horizontal="left" vertical="top" wrapText="1"/>
    </xf>
    <xf numFmtId="164" fontId="5" fillId="28" borderId="43" xfId="0" applyNumberFormat="1" applyFont="1" applyFill="1" applyBorder="1" applyAlignment="1">
      <alignment horizontal="left" vertical="top"/>
    </xf>
    <xf numFmtId="0" fontId="5" fillId="28" borderId="43" xfId="0" applyNumberFormat="1" applyFont="1" applyFill="1" applyBorder="1" applyAlignment="1">
      <alignment horizontal="left" vertical="top"/>
    </xf>
    <xf numFmtId="0" fontId="38" fillId="24" borderId="19" xfId="0" applyFont="1" applyFill="1" applyBorder="1" applyAlignment="1">
      <alignment horizontal="center" wrapText="1"/>
    </xf>
    <xf numFmtId="0" fontId="38" fillId="24" borderId="16" xfId="0" applyFont="1" applyFill="1" applyBorder="1" applyAlignment="1">
      <alignment horizontal="center" wrapText="1"/>
    </xf>
    <xf numFmtId="0" fontId="38" fillId="24" borderId="20" xfId="0" applyFont="1" applyFill="1" applyBorder="1" applyAlignment="1">
      <alignment horizontal="center" wrapText="1"/>
    </xf>
    <xf numFmtId="0" fontId="44" fillId="25" borderId="16" xfId="66" applyFont="1" applyFill="1" applyBorder="1" applyAlignment="1">
      <alignment horizontal="center" vertical="center"/>
    </xf>
    <xf numFmtId="0" fontId="44" fillId="25" borderId="0" xfId="66" applyFont="1" applyFill="1" applyBorder="1" applyAlignment="1">
      <alignment horizontal="center" vertical="center"/>
    </xf>
    <xf numFmtId="0" fontId="44" fillId="25" borderId="55" xfId="66" applyFont="1" applyFill="1" applyBorder="1" applyAlignment="1">
      <alignment horizontal="center" vertical="center"/>
    </xf>
    <xf numFmtId="0" fontId="44" fillId="25" borderId="49" xfId="66" applyFont="1" applyFill="1" applyBorder="1" applyAlignment="1">
      <alignment horizontal="center" vertical="center"/>
    </xf>
    <xf numFmtId="0" fontId="38" fillId="25" borderId="0" xfId="0" applyFont="1" applyFill="1" applyBorder="1" applyAlignment="1">
      <alignment horizontal="center" wrapText="1"/>
    </xf>
    <xf numFmtId="0" fontId="5" fillId="34" borderId="0" xfId="0" applyFont="1" applyFill="1" applyAlignment="1"/>
    <xf numFmtId="165" fontId="5" fillId="34" borderId="0" xfId="0" applyNumberFormat="1" applyFont="1" applyFill="1" applyAlignment="1">
      <alignment horizontal="center"/>
    </xf>
    <xf numFmtId="0" fontId="5" fillId="34" borderId="0" xfId="0" applyFont="1" applyFill="1" applyAlignment="1">
      <alignment horizontal="center"/>
    </xf>
    <xf numFmtId="0" fontId="5" fillId="34" borderId="0" xfId="0" applyFont="1" applyFill="1" applyAlignment="1">
      <alignment horizontal="right"/>
    </xf>
    <xf numFmtId="0" fontId="5" fillId="28" borderId="0" xfId="60" applyNumberFormat="1" applyFont="1" applyFill="1" applyBorder="1" applyAlignment="1"/>
    <xf numFmtId="0" fontId="0" fillId="0" borderId="0" xfId="0" applyNumberFormat="1" applyFill="1" applyBorder="1"/>
    <xf numFmtId="0" fontId="7" fillId="0" borderId="0" xfId="43" applyFont="1" applyBorder="1" applyAlignment="1">
      <alignment horizontal="center"/>
    </xf>
    <xf numFmtId="0" fontId="9" fillId="0" borderId="0" xfId="43" applyFont="1" applyBorder="1" applyAlignment="1"/>
    <xf numFmtId="0" fontId="7" fillId="0" borderId="0" xfId="43" applyFont="1" applyBorder="1"/>
    <xf numFmtId="0" fontId="38" fillId="25" borderId="48" xfId="66" applyFont="1" applyFill="1" applyBorder="1" applyAlignment="1"/>
    <xf numFmtId="164" fontId="5" fillId="28" borderId="37" xfId="63" quotePrefix="1" applyNumberFormat="1" applyFont="1" applyFill="1" applyBorder="1" applyAlignment="1">
      <alignment horizontal="center"/>
    </xf>
    <xf numFmtId="0" fontId="1" fillId="0" borderId="0" xfId="68"/>
    <xf numFmtId="0" fontId="38" fillId="25" borderId="0" xfId="68" applyFont="1" applyFill="1" applyBorder="1" applyAlignment="1">
      <alignment horizontal="center"/>
    </xf>
    <xf numFmtId="0" fontId="38" fillId="25" borderId="48" xfId="68" applyFont="1" applyFill="1" applyBorder="1" applyAlignment="1"/>
    <xf numFmtId="0" fontId="38" fillId="25" borderId="0" xfId="68" applyFont="1" applyFill="1" applyBorder="1" applyAlignment="1">
      <alignment horizontal="center" vertical="center"/>
    </xf>
    <xf numFmtId="0" fontId="44" fillId="25" borderId="0" xfId="68" applyFont="1" applyFill="1" applyBorder="1" applyAlignment="1">
      <alignment horizontal="center" vertical="center"/>
    </xf>
    <xf numFmtId="0" fontId="44" fillId="25" borderId="37" xfId="68" applyFont="1" applyFill="1" applyBorder="1" applyAlignment="1">
      <alignment horizontal="center" vertical="center"/>
    </xf>
    <xf numFmtId="0" fontId="38" fillId="25" borderId="0" xfId="68" applyFont="1" applyFill="1" applyBorder="1" applyAlignment="1">
      <alignment horizontal="left" vertical="center"/>
    </xf>
    <xf numFmtId="164" fontId="38" fillId="25" borderId="0" xfId="68" applyNumberFormat="1" applyFont="1" applyFill="1" applyBorder="1" applyAlignment="1">
      <alignment horizontal="center" vertical="center"/>
    </xf>
    <xf numFmtId="164" fontId="44" fillId="25" borderId="56" xfId="68" applyNumberFormat="1" applyFont="1" applyFill="1" applyBorder="1" applyAlignment="1">
      <alignment horizontal="center" vertical="center"/>
    </xf>
    <xf numFmtId="0" fontId="44" fillId="25" borderId="0" xfId="68" applyNumberFormat="1" applyFont="1" applyFill="1" applyBorder="1" applyAlignment="1">
      <alignment horizontal="center" vertical="center"/>
    </xf>
    <xf numFmtId="1" fontId="44" fillId="25" borderId="0" xfId="68" applyNumberFormat="1" applyFont="1" applyFill="1" applyBorder="1" applyAlignment="1">
      <alignment horizontal="center" vertical="center"/>
    </xf>
    <xf numFmtId="164" fontId="44" fillId="25" borderId="37" xfId="68" applyNumberFormat="1" applyFont="1" applyFill="1" applyBorder="1" applyAlignment="1">
      <alignment horizontal="center" vertical="center"/>
    </xf>
    <xf numFmtId="1" fontId="44" fillId="25" borderId="37" xfId="68" applyNumberFormat="1" applyFont="1" applyFill="1" applyBorder="1" applyAlignment="1">
      <alignment horizontal="center" vertical="center"/>
    </xf>
    <xf numFmtId="164" fontId="5" fillId="29" borderId="56" xfId="63" applyNumberFormat="1" applyFont="1" applyFill="1" applyBorder="1" applyAlignment="1">
      <alignment horizontal="center"/>
    </xf>
    <xf numFmtId="0" fontId="38" fillId="25" borderId="43" xfId="68" applyFont="1" applyFill="1" applyBorder="1" applyAlignment="1">
      <alignment vertical="center"/>
    </xf>
    <xf numFmtId="164" fontId="38" fillId="25" borderId="43" xfId="68" applyNumberFormat="1" applyFont="1" applyFill="1" applyBorder="1" applyAlignment="1">
      <alignment horizontal="center" vertical="center"/>
    </xf>
    <xf numFmtId="164" fontId="38" fillId="25" borderId="58" xfId="68" applyNumberFormat="1" applyFont="1" applyFill="1" applyBorder="1" applyAlignment="1">
      <alignment horizontal="center" vertical="center"/>
    </xf>
    <xf numFmtId="164" fontId="38" fillId="25" borderId="40" xfId="68" applyNumberFormat="1" applyFont="1" applyFill="1" applyBorder="1" applyAlignment="1">
      <alignment horizontal="center" vertical="center"/>
    </xf>
    <xf numFmtId="164" fontId="1" fillId="0" borderId="0" xfId="68" applyNumberFormat="1"/>
    <xf numFmtId="0" fontId="35" fillId="0" borderId="0" xfId="68" applyFont="1" applyFill="1"/>
    <xf numFmtId="0" fontId="35" fillId="0" borderId="0" xfId="68" applyFont="1" applyFill="1" applyBorder="1"/>
    <xf numFmtId="0" fontId="11" fillId="0" borderId="0" xfId="68" applyFont="1"/>
    <xf numFmtId="0" fontId="5" fillId="0" borderId="0" xfId="68" applyFont="1"/>
    <xf numFmtId="0" fontId="11" fillId="0" borderId="0" xfId="68" applyFont="1" applyBorder="1"/>
    <xf numFmtId="0" fontId="52" fillId="0" borderId="0" xfId="68" applyFont="1"/>
    <xf numFmtId="164" fontId="5" fillId="29" borderId="57" xfId="63" applyNumberFormat="1" applyFont="1" applyFill="1" applyBorder="1" applyAlignment="1">
      <alignment horizontal="center"/>
    </xf>
    <xf numFmtId="0" fontId="38" fillId="25" borderId="56" xfId="66" applyFont="1" applyFill="1" applyBorder="1" applyAlignment="1"/>
    <xf numFmtId="0" fontId="38" fillId="25" borderId="0" xfId="66" applyFont="1" applyFill="1" applyBorder="1" applyAlignment="1"/>
    <xf numFmtId="0" fontId="5" fillId="29" borderId="0" xfId="62" applyNumberFormat="1" applyFont="1" applyFill="1" applyBorder="1" applyAlignment="1">
      <alignment horizontal="center" vertical="center"/>
    </xf>
    <xf numFmtId="0" fontId="5" fillId="28" borderId="0" xfId="62" applyNumberFormat="1" applyFont="1" applyFill="1" applyBorder="1" applyAlignment="1">
      <alignment horizontal="center" vertical="center"/>
    </xf>
    <xf numFmtId="0" fontId="38" fillId="25" borderId="65" xfId="66" applyFont="1" applyFill="1" applyBorder="1" applyAlignment="1">
      <alignment horizontal="center"/>
    </xf>
    <xf numFmtId="0" fontId="38" fillId="25" borderId="0" xfId="66" applyFont="1" applyFill="1" applyBorder="1" applyAlignment="1">
      <alignment horizontal="center" wrapText="1"/>
    </xf>
    <xf numFmtId="0" fontId="44" fillId="25" borderId="53" xfId="66" applyFont="1" applyFill="1" applyBorder="1" applyAlignment="1">
      <alignment horizontal="center" vertical="center"/>
    </xf>
    <xf numFmtId="0" fontId="44" fillId="25" borderId="38" xfId="66" applyNumberFormat="1" applyFont="1" applyFill="1" applyBorder="1" applyAlignment="1">
      <alignment horizontal="center" vertical="center"/>
    </xf>
    <xf numFmtId="0" fontId="11" fillId="0" borderId="0" xfId="66" applyFont="1" applyAlignment="1">
      <alignment horizontal="right"/>
    </xf>
    <xf numFmtId="0" fontId="50" fillId="0" borderId="16" xfId="0" applyFont="1" applyFill="1" applyBorder="1"/>
    <xf numFmtId="0" fontId="50" fillId="0" borderId="16" xfId="0" applyFont="1" applyFill="1" applyBorder="1" applyAlignment="1">
      <alignment horizontal="center"/>
    </xf>
    <xf numFmtId="0" fontId="50" fillId="0" borderId="16" xfId="0" applyNumberFormat="1" applyFont="1" applyFill="1" applyBorder="1"/>
    <xf numFmtId="1" fontId="50" fillId="0" borderId="16" xfId="61" applyNumberFormat="1" applyFont="1" applyFill="1" applyBorder="1" applyAlignment="1">
      <alignment horizontal="center"/>
    </xf>
    <xf numFmtId="0" fontId="53" fillId="25" borderId="16" xfId="0" applyFont="1" applyFill="1" applyBorder="1" applyAlignment="1">
      <alignment horizontal="left" wrapText="1"/>
    </xf>
    <xf numFmtId="0" fontId="53" fillId="25" borderId="20" xfId="0" applyFont="1" applyFill="1" applyBorder="1" applyAlignment="1">
      <alignment horizontal="left" wrapText="1"/>
    </xf>
    <xf numFmtId="0" fontId="49" fillId="24" borderId="21" xfId="0" applyFont="1" applyFill="1" applyBorder="1" applyAlignment="1">
      <alignment horizontal="center" wrapText="1"/>
    </xf>
    <xf numFmtId="0" fontId="49" fillId="24" borderId="22" xfId="0" applyFont="1" applyFill="1" applyBorder="1" applyAlignment="1">
      <alignment horizontal="center" wrapText="1"/>
    </xf>
    <xf numFmtId="1" fontId="5" fillId="0" borderId="22" xfId="0" applyNumberFormat="1" applyFont="1" applyFill="1" applyBorder="1" applyAlignment="1">
      <alignment horizontal="center"/>
    </xf>
    <xf numFmtId="1" fontId="50" fillId="0" borderId="22" xfId="0" applyNumberFormat="1" applyFont="1" applyFill="1" applyBorder="1" applyAlignment="1">
      <alignment horizontal="center"/>
    </xf>
    <xf numFmtId="1" fontId="50" fillId="0" borderId="44" xfId="0" applyNumberFormat="1" applyFont="1" applyFill="1" applyBorder="1" applyAlignment="1">
      <alignment horizontal="center"/>
    </xf>
    <xf numFmtId="1" fontId="50" fillId="0" borderId="20" xfId="0" applyNumberFormat="1" applyFont="1" applyFill="1" applyBorder="1" applyAlignment="1">
      <alignment horizontal="center"/>
    </xf>
    <xf numFmtId="164" fontId="38" fillId="30" borderId="46" xfId="0" applyNumberFormat="1" applyFont="1" applyFill="1" applyBorder="1" applyAlignment="1">
      <alignment horizontal="right"/>
    </xf>
    <xf numFmtId="164" fontId="38" fillId="30" borderId="21" xfId="0" applyNumberFormat="1" applyFont="1" applyFill="1" applyBorder="1" applyAlignment="1">
      <alignment horizontal="right" wrapText="1"/>
    </xf>
    <xf numFmtId="164" fontId="38" fillId="25" borderId="21" xfId="0" applyNumberFormat="1" applyFont="1" applyFill="1" applyBorder="1" applyAlignment="1">
      <alignment horizontal="right"/>
    </xf>
    <xf numFmtId="164" fontId="50" fillId="35" borderId="0" xfId="0" applyNumberFormat="1" applyFont="1" applyFill="1" applyBorder="1" applyAlignment="1">
      <alignment horizontal="center"/>
    </xf>
    <xf numFmtId="164" fontId="50" fillId="35" borderId="0" xfId="61" applyNumberFormat="1" applyFont="1" applyFill="1" applyBorder="1" applyAlignment="1">
      <alignment horizontal="center"/>
    </xf>
    <xf numFmtId="164" fontId="50" fillId="0" borderId="0" xfId="0" applyNumberFormat="1" applyFont="1" applyFill="1" applyBorder="1" applyAlignment="1">
      <alignment horizontal="center"/>
    </xf>
    <xf numFmtId="164" fontId="50" fillId="0" borderId="0" xfId="61" applyNumberFormat="1" applyFont="1" applyFill="1" applyBorder="1" applyAlignment="1">
      <alignment horizontal="center"/>
    </xf>
    <xf numFmtId="164" fontId="5" fillId="0" borderId="0" xfId="0" applyNumberFormat="1" applyFont="1" applyFill="1" applyBorder="1" applyAlignment="1">
      <alignment horizontal="center"/>
    </xf>
    <xf numFmtId="164" fontId="50" fillId="0" borderId="43" xfId="0" applyNumberFormat="1" applyFont="1" applyFill="1" applyBorder="1" applyAlignment="1">
      <alignment horizontal="center"/>
    </xf>
    <xf numFmtId="164" fontId="50" fillId="35" borderId="16" xfId="0" applyNumberFormat="1" applyFont="1" applyFill="1" applyBorder="1" applyAlignment="1">
      <alignment horizontal="center"/>
    </xf>
    <xf numFmtId="164" fontId="5" fillId="0" borderId="21" xfId="0" applyNumberFormat="1" applyFont="1" applyFill="1" applyBorder="1" applyAlignment="1">
      <alignment horizontal="center"/>
    </xf>
    <xf numFmtId="164" fontId="50" fillId="35" borderId="21" xfId="0" applyNumberFormat="1" applyFont="1" applyFill="1" applyBorder="1" applyAlignment="1">
      <alignment horizontal="center"/>
    </xf>
    <xf numFmtId="164" fontId="50" fillId="0" borderId="21" xfId="0" applyNumberFormat="1" applyFont="1" applyFill="1" applyBorder="1" applyAlignment="1">
      <alignment horizontal="center"/>
    </xf>
    <xf numFmtId="164" fontId="50" fillId="35" borderId="42" xfId="0" applyNumberFormat="1" applyFont="1" applyFill="1" applyBorder="1" applyAlignment="1">
      <alignment horizontal="center"/>
    </xf>
    <xf numFmtId="164" fontId="50" fillId="0" borderId="19" xfId="0" applyNumberFormat="1" applyFont="1" applyFill="1" applyBorder="1" applyAlignment="1">
      <alignment horizontal="center"/>
    </xf>
    <xf numFmtId="164" fontId="5" fillId="34" borderId="47" xfId="0" applyNumberFormat="1" applyFont="1" applyFill="1" applyBorder="1" applyAlignment="1">
      <alignment horizontal="left"/>
    </xf>
    <xf numFmtId="164" fontId="5" fillId="28" borderId="22" xfId="0" applyNumberFormat="1" applyFont="1" applyFill="1" applyBorder="1" applyAlignment="1">
      <alignment horizontal="right"/>
    </xf>
    <xf numFmtId="164" fontId="5" fillId="34" borderId="22" xfId="0" applyNumberFormat="1" applyFont="1" applyFill="1" applyBorder="1" applyAlignment="1">
      <alignment horizontal="left"/>
    </xf>
    <xf numFmtId="164" fontId="5" fillId="34" borderId="24" xfId="0" applyNumberFormat="1" applyFont="1" applyFill="1" applyBorder="1" applyAlignment="1">
      <alignment horizontal="left"/>
    </xf>
    <xf numFmtId="164" fontId="0" fillId="34" borderId="12" xfId="0" applyNumberFormat="1" applyFont="1" applyFill="1" applyBorder="1" applyAlignment="1">
      <alignment horizontal="left"/>
    </xf>
    <xf numFmtId="164" fontId="5" fillId="28" borderId="24" xfId="0" applyNumberFormat="1" applyFont="1" applyFill="1" applyBorder="1" applyAlignment="1">
      <alignment horizontal="right"/>
    </xf>
    <xf numFmtId="164" fontId="38" fillId="30" borderId="27" xfId="0" applyNumberFormat="1" applyFont="1" applyFill="1" applyBorder="1" applyAlignment="1">
      <alignment horizontal="right"/>
    </xf>
    <xf numFmtId="164" fontId="38" fillId="30" borderId="14" xfId="0" applyNumberFormat="1" applyFont="1" applyFill="1" applyBorder="1" applyAlignment="1">
      <alignment horizontal="right"/>
    </xf>
    <xf numFmtId="164" fontId="38" fillId="30" borderId="45" xfId="0" applyNumberFormat="1" applyFont="1" applyFill="1" applyBorder="1" applyAlignment="1">
      <alignment horizontal="right"/>
    </xf>
    <xf numFmtId="164" fontId="38" fillId="30" borderId="47" xfId="0" applyNumberFormat="1" applyFont="1" applyFill="1" applyBorder="1" applyAlignment="1">
      <alignment horizontal="right"/>
    </xf>
    <xf numFmtId="164" fontId="38" fillId="30" borderId="0" xfId="0" applyNumberFormat="1" applyFont="1" applyFill="1" applyBorder="1" applyAlignment="1">
      <alignment horizontal="right" wrapText="1"/>
    </xf>
    <xf numFmtId="164" fontId="38" fillId="30" borderId="21" xfId="0" applyNumberFormat="1" applyFont="1" applyFill="1" applyBorder="1" applyAlignment="1">
      <alignment horizontal="right"/>
    </xf>
    <xf numFmtId="164" fontId="38" fillId="30" borderId="0" xfId="0" applyNumberFormat="1" applyFont="1" applyFill="1" applyBorder="1" applyAlignment="1">
      <alignment horizontal="right"/>
    </xf>
    <xf numFmtId="164" fontId="38" fillId="30" borderId="22" xfId="0" applyNumberFormat="1" applyFont="1" applyFill="1" applyBorder="1" applyAlignment="1">
      <alignment horizontal="right"/>
    </xf>
    <xf numFmtId="164" fontId="38" fillId="25" borderId="0" xfId="0" applyNumberFormat="1" applyFont="1" applyFill="1" applyBorder="1" applyAlignment="1">
      <alignment horizontal="right"/>
    </xf>
    <xf numFmtId="164" fontId="38" fillId="25" borderId="22" xfId="0" applyNumberFormat="1" applyFont="1" applyFill="1" applyBorder="1" applyAlignment="1">
      <alignment horizontal="right"/>
    </xf>
    <xf numFmtId="164" fontId="5" fillId="28" borderId="21" xfId="43" applyNumberFormat="1" applyFont="1" applyFill="1" applyBorder="1" applyAlignment="1">
      <alignment horizontal="center"/>
    </xf>
    <xf numFmtId="164" fontId="5" fillId="28" borderId="0" xfId="47" applyNumberFormat="1" applyFont="1" applyFill="1" applyBorder="1" applyAlignment="1">
      <alignment horizontal="center" vertical="center"/>
    </xf>
    <xf numFmtId="164" fontId="5" fillId="34" borderId="21" xfId="43" applyNumberFormat="1" applyFont="1" applyFill="1" applyBorder="1" applyAlignment="1">
      <alignment horizontal="center"/>
    </xf>
    <xf numFmtId="164" fontId="5" fillId="34" borderId="0" xfId="47" applyNumberFormat="1" applyFont="1" applyFill="1" applyBorder="1" applyAlignment="1">
      <alignment horizontal="center" vertical="center"/>
    </xf>
    <xf numFmtId="164" fontId="38" fillId="25" borderId="31" xfId="43" applyNumberFormat="1" applyFont="1" applyFill="1" applyBorder="1" applyAlignment="1">
      <alignment horizontal="center"/>
    </xf>
    <xf numFmtId="164" fontId="38" fillId="30" borderId="46" xfId="0" applyNumberFormat="1" applyFont="1" applyFill="1" applyBorder="1" applyAlignment="1">
      <alignment horizontal="center"/>
    </xf>
    <xf numFmtId="164" fontId="38" fillId="30" borderId="45" xfId="0" applyNumberFormat="1" applyFont="1" applyFill="1" applyBorder="1" applyAlignment="1">
      <alignment horizontal="center"/>
    </xf>
    <xf numFmtId="164" fontId="38" fillId="30" borderId="14" xfId="0" applyNumberFormat="1" applyFont="1" applyFill="1" applyBorder="1" applyAlignment="1">
      <alignment horizontal="center"/>
    </xf>
    <xf numFmtId="164" fontId="38" fillId="30" borderId="45" xfId="0" quotePrefix="1" applyNumberFormat="1" applyFont="1" applyFill="1" applyBorder="1" applyAlignment="1">
      <alignment horizontal="center"/>
    </xf>
    <xf numFmtId="164" fontId="38" fillId="30" borderId="47" xfId="0" quotePrefix="1" applyNumberFormat="1" applyFont="1" applyFill="1" applyBorder="1" applyAlignment="1">
      <alignment horizontal="center"/>
    </xf>
    <xf numFmtId="164" fontId="38" fillId="30" borderId="47" xfId="0" applyNumberFormat="1" applyFont="1" applyFill="1" applyBorder="1" applyAlignment="1">
      <alignment horizontal="center"/>
    </xf>
    <xf numFmtId="164" fontId="38" fillId="30" borderId="21" xfId="0" applyNumberFormat="1" applyFont="1" applyFill="1" applyBorder="1" applyAlignment="1">
      <alignment horizontal="center"/>
    </xf>
    <xf numFmtId="164" fontId="38" fillId="30" borderId="0" xfId="0" applyNumberFormat="1" applyFont="1" applyFill="1" applyBorder="1" applyAlignment="1">
      <alignment horizontal="center"/>
    </xf>
    <xf numFmtId="164" fontId="38" fillId="30" borderId="0" xfId="0" quotePrefix="1" applyNumberFormat="1" applyFont="1" applyFill="1" applyBorder="1" applyAlignment="1">
      <alignment horizontal="center"/>
    </xf>
    <xf numFmtId="164" fontId="38" fillId="30" borderId="22" xfId="0" quotePrefix="1" applyNumberFormat="1" applyFont="1" applyFill="1" applyBorder="1" applyAlignment="1">
      <alignment horizontal="center"/>
    </xf>
    <xf numFmtId="164" fontId="38" fillId="30" borderId="22" xfId="0" applyNumberFormat="1" applyFont="1" applyFill="1" applyBorder="1" applyAlignment="1">
      <alignment horizontal="center"/>
    </xf>
    <xf numFmtId="164" fontId="38" fillId="25" borderId="21" xfId="0" applyNumberFormat="1" applyFont="1" applyFill="1" applyBorder="1" applyAlignment="1">
      <alignment horizontal="center"/>
    </xf>
    <xf numFmtId="164" fontId="38" fillId="25" borderId="0" xfId="0" applyNumberFormat="1" applyFont="1" applyFill="1" applyBorder="1" applyAlignment="1">
      <alignment horizontal="center"/>
    </xf>
    <xf numFmtId="164" fontId="38" fillId="25" borderId="0" xfId="0" quotePrefix="1" applyNumberFormat="1" applyFont="1" applyFill="1" applyBorder="1" applyAlignment="1">
      <alignment horizontal="center"/>
    </xf>
    <xf numFmtId="164" fontId="38" fillId="25" borderId="22" xfId="0" quotePrefix="1" applyNumberFormat="1" applyFont="1" applyFill="1" applyBorder="1" applyAlignment="1">
      <alignment horizontal="center"/>
    </xf>
    <xf numFmtId="164" fontId="38" fillId="25" borderId="22" xfId="0" applyNumberFormat="1" applyFont="1" applyFill="1" applyBorder="1" applyAlignment="1">
      <alignment horizontal="center"/>
    </xf>
    <xf numFmtId="164" fontId="5" fillId="34" borderId="21" xfId="47" applyNumberFormat="1" applyFont="1" applyFill="1" applyBorder="1" applyAlignment="1">
      <alignment horizontal="center" vertical="center"/>
    </xf>
    <xf numFmtId="164" fontId="5" fillId="28" borderId="21" xfId="47" applyNumberFormat="1" applyFont="1" applyFill="1" applyBorder="1" applyAlignment="1">
      <alignment horizontal="center" vertical="center"/>
    </xf>
    <xf numFmtId="164" fontId="5" fillId="28" borderId="21" xfId="60" applyNumberFormat="1" applyFont="1" applyFill="1" applyBorder="1" applyAlignment="1">
      <alignment horizontal="center"/>
    </xf>
    <xf numFmtId="0" fontId="5" fillId="31" borderId="0" xfId="0" applyFont="1" applyFill="1" applyBorder="1" applyAlignment="1">
      <alignment vertical="top" wrapText="1"/>
    </xf>
    <xf numFmtId="0" fontId="5" fillId="31" borderId="0" xfId="0" applyFont="1" applyFill="1" applyBorder="1" applyAlignment="1">
      <alignment horizontal="left" vertical="top" wrapText="1"/>
    </xf>
    <xf numFmtId="0" fontId="5" fillId="31" borderId="43" xfId="0" applyFont="1" applyFill="1" applyBorder="1" applyAlignment="1">
      <alignment vertical="top" wrapText="1"/>
    </xf>
    <xf numFmtId="0" fontId="6" fillId="0" borderId="0" xfId="0" applyFont="1" applyBorder="1" applyAlignment="1">
      <alignment horizontal="left" wrapText="1"/>
    </xf>
    <xf numFmtId="0" fontId="53" fillId="0" borderId="43" xfId="0" applyFont="1" applyFill="1" applyBorder="1" applyAlignment="1">
      <alignment horizontal="left" wrapText="1"/>
    </xf>
    <xf numFmtId="0" fontId="38" fillId="25" borderId="29" xfId="65" applyFont="1" applyFill="1" applyBorder="1" applyAlignment="1">
      <alignment horizontal="center" wrapText="1"/>
    </xf>
    <xf numFmtId="0" fontId="38" fillId="25" borderId="11" xfId="65" applyFont="1" applyFill="1" applyBorder="1" applyAlignment="1">
      <alignment horizontal="center" wrapText="1"/>
    </xf>
    <xf numFmtId="0" fontId="38" fillId="25" borderId="30" xfId="65" applyFont="1" applyFill="1" applyBorder="1" applyAlignment="1">
      <alignment horizontal="center" wrapText="1"/>
    </xf>
    <xf numFmtId="0" fontId="38" fillId="25" borderId="23" xfId="0" applyFont="1" applyFill="1" applyBorder="1" applyAlignment="1">
      <alignment horizontal="center" wrapText="1"/>
    </xf>
    <xf numFmtId="0" fontId="38" fillId="25" borderId="12" xfId="0" applyFont="1" applyFill="1" applyBorder="1" applyAlignment="1">
      <alignment horizontal="center" wrapText="1"/>
    </xf>
    <xf numFmtId="0" fontId="38" fillId="25" borderId="24" xfId="0" applyFont="1" applyFill="1" applyBorder="1" applyAlignment="1">
      <alignment horizontal="center" wrapText="1"/>
    </xf>
    <xf numFmtId="0" fontId="6" fillId="0" borderId="43" xfId="0" applyFont="1" applyBorder="1" applyAlignment="1">
      <alignment horizontal="left" wrapText="1"/>
    </xf>
    <xf numFmtId="0" fontId="38" fillId="25" borderId="19" xfId="0" applyFont="1" applyFill="1" applyBorder="1" applyAlignment="1">
      <alignment horizontal="center" wrapText="1"/>
    </xf>
    <xf numFmtId="0" fontId="38" fillId="25" borderId="16" xfId="0" applyFont="1" applyFill="1" applyBorder="1" applyAlignment="1">
      <alignment horizontal="center" wrapText="1"/>
    </xf>
    <xf numFmtId="0" fontId="38" fillId="25" borderId="20" xfId="0" applyFont="1" applyFill="1" applyBorder="1" applyAlignment="1">
      <alignment horizontal="center" wrapText="1"/>
    </xf>
    <xf numFmtId="164" fontId="38" fillId="25" borderId="19" xfId="0" applyNumberFormat="1" applyFont="1" applyFill="1" applyBorder="1" applyAlignment="1">
      <alignment horizontal="center" wrapText="1"/>
    </xf>
    <xf numFmtId="164" fontId="38" fillId="25" borderId="16" xfId="0" applyNumberFormat="1" applyFont="1" applyFill="1" applyBorder="1" applyAlignment="1">
      <alignment horizontal="center" wrapText="1"/>
    </xf>
    <xf numFmtId="164" fontId="38" fillId="25" borderId="20" xfId="0" applyNumberFormat="1" applyFont="1" applyFill="1" applyBorder="1" applyAlignment="1">
      <alignment horizontal="center" wrapText="1"/>
    </xf>
    <xf numFmtId="0" fontId="38" fillId="24" borderId="23" xfId="0" applyFont="1" applyFill="1" applyBorder="1" applyAlignment="1">
      <alignment horizontal="center" wrapText="1"/>
    </xf>
    <xf numFmtId="0" fontId="38" fillId="24" borderId="12" xfId="0" applyFont="1" applyFill="1" applyBorder="1" applyAlignment="1">
      <alignment horizontal="center" wrapText="1"/>
    </xf>
    <xf numFmtId="0" fontId="38" fillId="24" borderId="19" xfId="0" applyFont="1" applyFill="1" applyBorder="1" applyAlignment="1">
      <alignment horizontal="center" wrapText="1"/>
    </xf>
    <xf numFmtId="0" fontId="38" fillId="24" borderId="16" xfId="0" applyFont="1" applyFill="1" applyBorder="1" applyAlignment="1">
      <alignment horizontal="center" wrapText="1"/>
    </xf>
    <xf numFmtId="0" fontId="38" fillId="24" borderId="19" xfId="0" applyNumberFormat="1" applyFont="1" applyFill="1" applyBorder="1" applyAlignment="1">
      <alignment horizontal="center" wrapText="1"/>
    </xf>
    <xf numFmtId="0" fontId="38" fillId="24" borderId="16" xfId="0" applyNumberFormat="1" applyFont="1" applyFill="1" applyBorder="1" applyAlignment="1">
      <alignment horizontal="center" wrapText="1"/>
    </xf>
    <xf numFmtId="0" fontId="15" fillId="0" borderId="43" xfId="0" applyFont="1" applyBorder="1" applyAlignment="1">
      <alignment horizontal="left" wrapText="1"/>
    </xf>
    <xf numFmtId="0" fontId="6" fillId="0" borderId="43" xfId="60" applyFont="1" applyFill="1" applyBorder="1" applyAlignment="1">
      <alignment horizontal="left" wrapText="1"/>
    </xf>
    <xf numFmtId="0" fontId="38" fillId="25" borderId="29" xfId="43" applyFont="1" applyFill="1" applyBorder="1" applyAlignment="1">
      <alignment horizontal="center" wrapText="1"/>
    </xf>
    <xf numFmtId="0" fontId="38" fillId="25" borderId="11" xfId="43" applyFont="1" applyFill="1" applyBorder="1" applyAlignment="1">
      <alignment horizontal="center" wrapText="1"/>
    </xf>
    <xf numFmtId="0" fontId="38" fillId="25" borderId="30" xfId="43" applyFont="1" applyFill="1" applyBorder="1" applyAlignment="1">
      <alignment horizontal="center" wrapText="1"/>
    </xf>
    <xf numFmtId="0" fontId="38" fillId="25" borderId="29" xfId="43" applyFont="1" applyFill="1" applyBorder="1" applyAlignment="1">
      <alignment horizontal="center"/>
    </xf>
    <xf numFmtId="0" fontId="38" fillId="25" borderId="11" xfId="43" applyFont="1" applyFill="1" applyBorder="1" applyAlignment="1">
      <alignment horizontal="center"/>
    </xf>
    <xf numFmtId="0" fontId="38" fillId="25" borderId="30" xfId="43" applyFont="1" applyFill="1" applyBorder="1" applyAlignment="1">
      <alignment horizontal="center"/>
    </xf>
    <xf numFmtId="0" fontId="44" fillId="25" borderId="56" xfId="68" applyFont="1" applyFill="1" applyBorder="1" applyAlignment="1">
      <alignment horizontal="center" vertical="center"/>
    </xf>
    <xf numFmtId="0" fontId="44" fillId="25" borderId="0" xfId="68" applyFont="1" applyFill="1" applyBorder="1" applyAlignment="1">
      <alignment horizontal="center" vertical="center"/>
    </xf>
    <xf numFmtId="0" fontId="44" fillId="25" borderId="37" xfId="68" applyFont="1" applyFill="1" applyBorder="1" applyAlignment="1">
      <alignment horizontal="center" vertical="center"/>
    </xf>
    <xf numFmtId="0" fontId="15" fillId="0" borderId="43" xfId="68" applyFont="1" applyBorder="1" applyAlignment="1">
      <alignment horizontal="left" wrapText="1"/>
    </xf>
    <xf numFmtId="0" fontId="38" fillId="25" borderId="32" xfId="68" applyFont="1" applyFill="1" applyBorder="1" applyAlignment="1">
      <alignment horizontal="center"/>
    </xf>
    <xf numFmtId="0" fontId="38" fillId="25" borderId="33" xfId="68" applyFont="1" applyFill="1" applyBorder="1" applyAlignment="1">
      <alignment horizontal="center"/>
    </xf>
    <xf numFmtId="0" fontId="38" fillId="25" borderId="34" xfId="68" applyFont="1" applyFill="1" applyBorder="1" applyAlignment="1">
      <alignment horizontal="center"/>
    </xf>
    <xf numFmtId="0" fontId="38" fillId="25" borderId="35" xfId="68" applyFont="1" applyFill="1" applyBorder="1" applyAlignment="1">
      <alignment horizontal="center"/>
    </xf>
    <xf numFmtId="0" fontId="38" fillId="24" borderId="24" xfId="0" applyFont="1" applyFill="1" applyBorder="1" applyAlignment="1">
      <alignment horizontal="center" wrapText="1"/>
    </xf>
    <xf numFmtId="0" fontId="38" fillId="24" borderId="20" xfId="0" applyNumberFormat="1" applyFont="1" applyFill="1" applyBorder="1" applyAlignment="1">
      <alignment horizontal="center" wrapText="1"/>
    </xf>
    <xf numFmtId="0" fontId="38" fillId="24" borderId="20" xfId="0" applyFont="1" applyFill="1" applyBorder="1" applyAlignment="1">
      <alignment horizontal="center" wrapText="1"/>
    </xf>
    <xf numFmtId="0" fontId="6" fillId="0" borderId="43" xfId="43" applyFont="1" applyBorder="1" applyAlignment="1">
      <alignment horizontal="left" wrapText="1"/>
    </xf>
    <xf numFmtId="0" fontId="44" fillId="25" borderId="54" xfId="66" applyFont="1" applyFill="1" applyBorder="1" applyAlignment="1">
      <alignment horizontal="center" vertical="center"/>
    </xf>
    <xf numFmtId="0" fontId="44" fillId="25" borderId="16" xfId="66" applyFont="1" applyFill="1" applyBorder="1" applyAlignment="1">
      <alignment horizontal="center" vertical="center"/>
    </xf>
    <xf numFmtId="0" fontId="15" fillId="0" borderId="43" xfId="66" applyFont="1" applyBorder="1" applyAlignment="1">
      <alignment horizontal="left" wrapText="1"/>
    </xf>
    <xf numFmtId="0" fontId="38" fillId="25" borderId="32" xfId="66" applyFont="1" applyFill="1" applyBorder="1" applyAlignment="1">
      <alignment horizontal="center"/>
    </xf>
    <xf numFmtId="0" fontId="38" fillId="25" borderId="33" xfId="66" applyFont="1" applyFill="1" applyBorder="1" applyAlignment="1">
      <alignment horizontal="center"/>
    </xf>
    <xf numFmtId="0" fontId="38" fillId="25" borderId="16" xfId="66" applyFont="1" applyFill="1" applyBorder="1" applyAlignment="1">
      <alignment horizontal="center"/>
    </xf>
    <xf numFmtId="0" fontId="38" fillId="25" borderId="60" xfId="66" applyFont="1" applyFill="1" applyBorder="1" applyAlignment="1">
      <alignment horizontal="center"/>
    </xf>
    <xf numFmtId="0" fontId="38" fillId="25" borderId="61" xfId="66" applyFont="1" applyFill="1" applyBorder="1" applyAlignment="1">
      <alignment horizontal="center"/>
    </xf>
    <xf numFmtId="0" fontId="38" fillId="25" borderId="62" xfId="66" applyFont="1" applyFill="1" applyBorder="1" applyAlignment="1">
      <alignment horizontal="center"/>
    </xf>
    <xf numFmtId="0" fontId="44" fillId="25" borderId="37" xfId="66" applyFont="1" applyFill="1" applyBorder="1" applyAlignment="1">
      <alignment horizontal="center" vertical="center"/>
    </xf>
    <xf numFmtId="0" fontId="44" fillId="25" borderId="0" xfId="66" applyFont="1" applyFill="1" applyBorder="1" applyAlignment="1">
      <alignment horizontal="center" vertical="center"/>
    </xf>
    <xf numFmtId="0" fontId="38" fillId="25" borderId="19" xfId="66" applyFont="1" applyFill="1" applyBorder="1" applyAlignment="1">
      <alignment horizontal="center"/>
    </xf>
    <xf numFmtId="0" fontId="6" fillId="0" borderId="43" xfId="43" applyFont="1" applyBorder="1" applyAlignment="1">
      <alignment wrapText="1"/>
    </xf>
    <xf numFmtId="0" fontId="44" fillId="25" borderId="53" xfId="66" applyFont="1" applyFill="1" applyBorder="1" applyAlignment="1">
      <alignment horizontal="center" vertical="center" wrapText="1"/>
    </xf>
    <xf numFmtId="0" fontId="44" fillId="25" borderId="38" xfId="66" applyFont="1" applyFill="1" applyBorder="1" applyAlignment="1">
      <alignment horizontal="center" vertical="center" wrapText="1"/>
    </xf>
    <xf numFmtId="0" fontId="44" fillId="25" borderId="48" xfId="66" applyFont="1" applyFill="1" applyBorder="1" applyAlignment="1">
      <alignment horizontal="center" vertical="center"/>
    </xf>
    <xf numFmtId="0" fontId="44" fillId="25" borderId="49" xfId="66" applyFont="1" applyFill="1" applyBorder="1" applyAlignment="1">
      <alignment horizontal="center" vertical="center"/>
    </xf>
    <xf numFmtId="0" fontId="44" fillId="25" borderId="49" xfId="66" applyFont="1" applyFill="1" applyBorder="1" applyAlignment="1">
      <alignment horizontal="center" vertical="center" wrapText="1"/>
    </xf>
    <xf numFmtId="0" fontId="44" fillId="25" borderId="0" xfId="66" applyFont="1" applyFill="1" applyBorder="1" applyAlignment="1">
      <alignment horizontal="center" vertical="center" wrapText="1"/>
    </xf>
    <xf numFmtId="0" fontId="15" fillId="0" borderId="0" xfId="66" applyFont="1" applyBorder="1" applyAlignment="1">
      <alignment horizontal="left" wrapText="1"/>
    </xf>
    <xf numFmtId="0" fontId="38" fillId="25" borderId="34" xfId="66" applyFont="1" applyFill="1" applyBorder="1" applyAlignment="1">
      <alignment horizontal="center"/>
    </xf>
    <xf numFmtId="0" fontId="38" fillId="25" borderId="35" xfId="66" applyFont="1" applyFill="1" applyBorder="1" applyAlignment="1">
      <alignment horizontal="center"/>
    </xf>
    <xf numFmtId="0" fontId="38" fillId="25" borderId="64" xfId="66" applyFont="1" applyFill="1" applyBorder="1" applyAlignment="1">
      <alignment horizontal="center"/>
    </xf>
    <xf numFmtId="0" fontId="38" fillId="25" borderId="65" xfId="66" applyFont="1" applyFill="1" applyBorder="1" applyAlignment="1">
      <alignment horizontal="center"/>
    </xf>
    <xf numFmtId="0" fontId="38" fillId="25" borderId="64" xfId="66" applyFont="1" applyFill="1" applyBorder="1" applyAlignment="1">
      <alignment horizontal="center" wrapText="1"/>
    </xf>
    <xf numFmtId="0" fontId="38" fillId="25" borderId="65" xfId="66" applyFont="1" applyFill="1" applyBorder="1" applyAlignment="1">
      <alignment horizontal="center" wrapText="1"/>
    </xf>
    <xf numFmtId="0" fontId="38" fillId="25" borderId="66" xfId="66" applyFont="1" applyFill="1" applyBorder="1" applyAlignment="1">
      <alignment horizontal="center" wrapText="1"/>
    </xf>
    <xf numFmtId="0" fontId="44" fillId="25" borderId="37" xfId="66" applyFont="1" applyFill="1" applyBorder="1" applyAlignment="1">
      <alignment horizontal="center" vertical="center" wrapText="1"/>
    </xf>
    <xf numFmtId="0" fontId="38" fillId="25" borderId="21" xfId="0" applyFont="1" applyFill="1" applyBorder="1" applyAlignment="1">
      <alignment horizontal="center" wrapText="1"/>
    </xf>
    <xf numFmtId="0" fontId="38" fillId="25" borderId="0" xfId="0" applyFont="1" applyFill="1" applyBorder="1" applyAlignment="1">
      <alignment horizontal="center" wrapText="1"/>
    </xf>
    <xf numFmtId="0" fontId="6" fillId="0" borderId="18" xfId="0" applyFont="1" applyBorder="1" applyAlignment="1">
      <alignment horizontal="left" wrapText="1"/>
    </xf>
    <xf numFmtId="0" fontId="38" fillId="25" borderId="22" xfId="0" applyFont="1" applyFill="1" applyBorder="1" applyAlignment="1">
      <alignment horizontal="center" wrapText="1"/>
    </xf>
    <xf numFmtId="0" fontId="15" fillId="0" borderId="43" xfId="0" applyFont="1" applyBorder="1" applyAlignment="1">
      <alignment wrapText="1"/>
    </xf>
    <xf numFmtId="0" fontId="38" fillId="25" borderId="36" xfId="66" applyFont="1" applyFill="1" applyBorder="1" applyAlignment="1">
      <alignment horizontal="center"/>
    </xf>
    <xf numFmtId="0" fontId="6" fillId="0" borderId="43" xfId="0" applyFont="1" applyFill="1" applyBorder="1" applyAlignment="1">
      <alignment horizontal="left"/>
    </xf>
    <xf numFmtId="0" fontId="6" fillId="0" borderId="43" xfId="0" applyFont="1" applyBorder="1" applyAlignment="1">
      <alignment horizontal="left"/>
    </xf>
    <xf numFmtId="0" fontId="10" fillId="28" borderId="0" xfId="34" applyFont="1" applyFill="1" applyBorder="1" applyAlignment="1" applyProtection="1">
      <alignment vertical="center" wrapText="1"/>
    </xf>
    <xf numFmtId="0" fontId="10" fillId="34" borderId="0" xfId="34" applyFont="1" applyFill="1" applyBorder="1" applyAlignment="1" applyProtection="1">
      <alignment horizontal="left" vertical="center" wrapText="1"/>
    </xf>
    <xf numFmtId="0" fontId="5" fillId="31" borderId="0" xfId="0" applyFont="1" applyFill="1" applyBorder="1" applyAlignment="1">
      <alignment horizontal="left" vertical="top" wrapText="1"/>
    </xf>
  </cellXfs>
  <cellStyles count="6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10" xfId="38" xr:uid="{00000000-0005-0000-0000-000026000000}"/>
    <cellStyle name="Normal 11" xfId="39" xr:uid="{00000000-0005-0000-0000-000027000000}"/>
    <cellStyle name="Normal 12" xfId="40" xr:uid="{00000000-0005-0000-0000-000028000000}"/>
    <cellStyle name="Normal 13" xfId="41" xr:uid="{00000000-0005-0000-0000-000029000000}"/>
    <cellStyle name="Normal 14" xfId="42" xr:uid="{00000000-0005-0000-0000-00002A000000}"/>
    <cellStyle name="Normal 15" xfId="43" xr:uid="{00000000-0005-0000-0000-00002B000000}"/>
    <cellStyle name="Normal 15 2" xfId="60" xr:uid="{00000000-0005-0000-0000-00002C000000}"/>
    <cellStyle name="Normal 16" xfId="65" xr:uid="{00000000-0005-0000-0000-00002D000000}"/>
    <cellStyle name="Normal 17" xfId="68" xr:uid="{082A66CE-E456-499B-BFF5-43F3D7609624}"/>
    <cellStyle name="Normal 2" xfId="44" xr:uid="{00000000-0005-0000-0000-00002E000000}"/>
    <cellStyle name="Normal 2 2" xfId="61" xr:uid="{00000000-0005-0000-0000-00002F000000}"/>
    <cellStyle name="Normal 2 2 2" xfId="62" xr:uid="{00000000-0005-0000-0000-000030000000}"/>
    <cellStyle name="Normal 2 2 3" xfId="67" xr:uid="{C7E4DF23-775A-4A69-B05A-75A54497E1FC}"/>
    <cellStyle name="Normal 2 3" xfId="66" xr:uid="{00000000-0005-0000-0000-000031000000}"/>
    <cellStyle name="Normal 3" xfId="45" xr:uid="{00000000-0005-0000-0000-000032000000}"/>
    <cellStyle name="Normal 3 2" xfId="46" xr:uid="{00000000-0005-0000-0000-000033000000}"/>
    <cellStyle name="Normal 4" xfId="47" xr:uid="{00000000-0005-0000-0000-000034000000}"/>
    <cellStyle name="Normal 5" xfId="48" xr:uid="{00000000-0005-0000-0000-000035000000}"/>
    <cellStyle name="Normal 6" xfId="49" xr:uid="{00000000-0005-0000-0000-000036000000}"/>
    <cellStyle name="Normal 7" xfId="50" xr:uid="{00000000-0005-0000-0000-000037000000}"/>
    <cellStyle name="Normal 8" xfId="51" xr:uid="{00000000-0005-0000-0000-000038000000}"/>
    <cellStyle name="Normal 8 2" xfId="63" xr:uid="{00000000-0005-0000-0000-000039000000}"/>
    <cellStyle name="Normal 9" xfId="52" xr:uid="{00000000-0005-0000-0000-00003A000000}"/>
    <cellStyle name="Normal_2007 Corn Tables DRAFT 2" xfId="59" xr:uid="{00000000-0005-0000-0000-00003B000000}"/>
    <cellStyle name="Normal_Sheet1" xfId="53" xr:uid="{00000000-0005-0000-0000-00003C000000}"/>
    <cellStyle name="Normal_Sheet1 2" xfId="64" xr:uid="{00000000-0005-0000-0000-00003D000000}"/>
    <cellStyle name="Note" xfId="54" builtinId="10" customBuiltin="1"/>
    <cellStyle name="Output" xfId="55" builtinId="21" customBuiltin="1"/>
    <cellStyle name="Title" xfId="56" builtinId="15" customBuiltin="1"/>
    <cellStyle name="Total" xfId="57" builtinId="25" customBuiltin="1"/>
    <cellStyle name="Warning Text" xfId="58" builtinId="11" customBuiltin="1"/>
  </cellStyles>
  <dxfs count="603">
    <dxf>
      <font>
        <b val="0"/>
        <i val="0"/>
        <strike val="0"/>
        <condense val="0"/>
        <extend val="0"/>
        <outline val="0"/>
        <shadow val="0"/>
        <u val="none"/>
        <vertAlign val="baseline"/>
        <sz val="10"/>
        <color rgb="FF000000"/>
        <name val="Arial"/>
        <scheme val="none"/>
      </font>
      <alignment horizontal="general" vertical="top"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alignment horizontal="general" vertical="top"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alignment horizontal="general" vertical="top"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top style="thin">
          <color indexed="64"/>
        </top>
        <bottom style="medium">
          <color indexed="64"/>
        </bottom>
      </border>
    </dxf>
    <dxf>
      <border outline="0">
        <bottom style="thin">
          <color indexed="64"/>
        </bottom>
      </border>
    </dxf>
    <dxf>
      <font>
        <b val="0"/>
        <i val="0"/>
        <strike val="0"/>
        <outline val="0"/>
        <shadow val="0"/>
        <u val="none"/>
        <vertAlign val="baseline"/>
        <sz val="10"/>
        <color theme="0" tint="-0.499984740745262"/>
        <name val="Arial"/>
        <scheme val="none"/>
      </font>
    </dxf>
    <dxf>
      <fill>
        <patternFill>
          <bgColor theme="0" tint="-4.9989318521683403E-2"/>
        </patternFill>
      </fill>
    </dxf>
    <dxf>
      <fill>
        <patternFill>
          <bgColor theme="0" tint="-4.9989318521683403E-2"/>
        </patternFill>
      </fill>
    </dxf>
    <dxf>
      <fill>
        <patternFill>
          <bgColor theme="0" tint="-4.9989318521683403E-2"/>
        </patternFill>
      </fill>
    </dxf>
    <dxf>
      <font>
        <color auto="1"/>
      </font>
      <fill>
        <patternFill>
          <bgColor rgb="FFFFE699"/>
        </patternFill>
      </fill>
    </dxf>
    <dxf>
      <font>
        <b/>
        <i val="0"/>
        <u/>
      </font>
    </dxf>
    <dxf>
      <fill>
        <patternFill>
          <bgColor theme="0" tint="-4.9989318521683403E-2"/>
        </patternFill>
      </fill>
    </dxf>
    <dxf>
      <font>
        <color auto="1"/>
      </font>
      <fill>
        <patternFill>
          <bgColor rgb="FFFFC000"/>
        </patternFill>
      </fill>
    </dxf>
    <dxf>
      <fill>
        <patternFill>
          <bgColor theme="0" tint="-4.9989318521683403E-2"/>
        </patternFill>
      </fill>
    </dxf>
    <dxf>
      <font>
        <color auto="1"/>
      </font>
      <fill>
        <patternFill>
          <bgColor rgb="FFFFE699"/>
        </patternFill>
      </fill>
    </dxf>
    <dxf>
      <font>
        <b/>
        <i val="0"/>
        <u/>
      </font>
    </dxf>
    <dxf>
      <font>
        <color auto="1"/>
      </font>
      <fill>
        <patternFill>
          <bgColor rgb="FFFFE699"/>
        </patternFill>
      </fill>
    </dxf>
    <dxf>
      <font>
        <b/>
        <i val="0"/>
        <u/>
      </font>
    </dxf>
    <dxf>
      <font>
        <color auto="1"/>
      </font>
      <fill>
        <patternFill>
          <bgColor rgb="FFFFE699"/>
        </patternFill>
      </fill>
    </dxf>
    <dxf>
      <font>
        <b/>
        <i val="0"/>
        <u/>
      </font>
    </dxf>
    <dxf>
      <font>
        <color auto="1"/>
      </font>
      <fill>
        <patternFill>
          <bgColor rgb="FFFFE699"/>
        </patternFill>
      </fill>
    </dxf>
    <dxf>
      <font>
        <b/>
        <i val="0"/>
        <u/>
      </font>
    </dxf>
    <dxf>
      <font>
        <color auto="1"/>
      </font>
      <fill>
        <patternFill>
          <bgColor rgb="FFFFE699"/>
        </patternFill>
      </fill>
    </dxf>
    <dxf>
      <font>
        <b/>
        <i val="0"/>
        <u/>
      </font>
    </dxf>
    <dxf>
      <font>
        <color auto="1"/>
      </font>
      <fill>
        <patternFill>
          <bgColor rgb="FFFFE699"/>
        </patternFill>
      </fill>
    </dxf>
    <dxf>
      <font>
        <b/>
        <i val="0"/>
        <u/>
      </font>
    </dxf>
    <dxf>
      <font>
        <color auto="1"/>
      </font>
      <fill>
        <patternFill>
          <bgColor rgb="FFFFE699"/>
        </patternFill>
      </fill>
    </dxf>
    <dxf>
      <font>
        <color auto="1"/>
      </font>
      <fill>
        <patternFill>
          <bgColor rgb="FFFFE699"/>
        </patternFill>
      </fill>
    </dxf>
    <dxf>
      <font>
        <b/>
        <i val="0"/>
        <u/>
      </font>
    </dxf>
    <dxf>
      <font>
        <b/>
        <i val="0"/>
        <u/>
      </fon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C000"/>
        </patternFill>
      </fill>
    </dxf>
    <dxf>
      <font>
        <color auto="1"/>
      </font>
      <fill>
        <patternFill>
          <bgColor rgb="FFFFC000"/>
        </patternFill>
      </fill>
    </dxf>
    <dxf>
      <font>
        <color auto="1"/>
      </font>
      <fill>
        <patternFill>
          <bgColor rgb="FFFFC000"/>
        </patternFill>
      </fill>
    </dxf>
    <dxf>
      <fill>
        <patternFill>
          <bgColor theme="0" tint="-4.9989318521683403E-2"/>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C000"/>
        </patternFill>
      </fill>
    </dxf>
    <dxf>
      <font>
        <color auto="1"/>
      </font>
      <fill>
        <patternFill>
          <bgColor rgb="FFFFC000"/>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ill>
        <patternFill>
          <bgColor theme="0" tint="-4.9989318521683403E-2"/>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ill>
        <patternFill>
          <bgColor theme="0" tint="-4.9989318521683403E-2"/>
        </patternFill>
      </fill>
    </dxf>
    <dxf>
      <font>
        <color auto="1"/>
      </font>
      <fill>
        <patternFill>
          <bgColor rgb="FFFFE699"/>
        </patternFill>
      </fill>
    </dxf>
    <dxf>
      <font>
        <b/>
        <i val="0"/>
        <u/>
      </font>
    </dxf>
    <dxf>
      <fill>
        <patternFill>
          <bgColor theme="0" tint="-4.9989318521683403E-2"/>
        </patternFill>
      </fill>
    </dxf>
    <dxf>
      <fill>
        <patternFill>
          <bgColor theme="0" tint="-4.9989318521683403E-2"/>
        </patternFill>
      </fill>
    </dxf>
    <dxf>
      <font>
        <color auto="1"/>
      </font>
      <fill>
        <patternFill>
          <bgColor rgb="FFFFC000"/>
        </patternFill>
      </fill>
    </dxf>
    <dxf>
      <font>
        <color auto="1"/>
      </font>
      <fill>
        <patternFill>
          <bgColor rgb="FFFFE699"/>
        </patternFill>
      </fill>
    </dxf>
    <dxf>
      <font>
        <b/>
        <i val="0"/>
        <u/>
      </font>
    </dxf>
    <dxf>
      <font>
        <color auto="1"/>
      </font>
      <fill>
        <patternFill>
          <bgColor rgb="FFFFE699"/>
        </patternFill>
      </fill>
    </dxf>
    <dxf>
      <font>
        <b/>
        <i val="0"/>
        <u/>
      </font>
    </dxf>
    <dxf>
      <font>
        <color auto="1"/>
      </font>
      <fill>
        <patternFill>
          <bgColor rgb="FFFFE699"/>
        </patternFill>
      </fill>
    </dxf>
    <dxf>
      <font>
        <b/>
        <i val="0"/>
        <u/>
      </font>
    </dxf>
    <dxf>
      <fill>
        <patternFill>
          <bgColor theme="0" tint="-4.9989318521683403E-2"/>
        </patternFill>
      </fill>
    </dxf>
    <dxf>
      <font>
        <color auto="1"/>
      </font>
      <fill>
        <patternFill>
          <bgColor rgb="FFFFE699"/>
        </patternFill>
      </fill>
    </dxf>
    <dxf>
      <font>
        <b/>
        <i val="0"/>
        <u/>
      </font>
    </dxf>
    <dxf>
      <fill>
        <patternFill>
          <bgColor theme="0" tint="-4.9989318521683403E-2"/>
        </patternFill>
      </fill>
    </dxf>
    <dxf>
      <fill>
        <patternFill>
          <bgColor theme="0" tint="-4.9989318521683403E-2"/>
        </patternFill>
      </fill>
    </dxf>
    <dxf>
      <font>
        <color auto="1"/>
      </font>
      <fill>
        <patternFill>
          <bgColor rgb="FFFFC000"/>
        </patternFill>
      </fill>
    </dxf>
    <dxf>
      <font>
        <color auto="1"/>
      </font>
      <fill>
        <patternFill>
          <bgColor rgb="FFFFE699"/>
        </patternFill>
      </fill>
    </dxf>
    <dxf>
      <font>
        <b/>
        <i val="0"/>
        <u/>
      </font>
    </dxf>
    <dxf>
      <font>
        <color auto="1"/>
      </font>
      <fill>
        <patternFill>
          <bgColor rgb="FFFFE699"/>
        </patternFill>
      </fill>
    </dxf>
    <dxf>
      <font>
        <b/>
        <i val="0"/>
        <u/>
      </font>
    </dxf>
    <dxf>
      <font>
        <color auto="1"/>
      </font>
      <fill>
        <patternFill>
          <bgColor rgb="FFFFE699"/>
        </patternFill>
      </fill>
    </dxf>
    <dxf>
      <font>
        <b/>
        <i val="0"/>
        <u/>
      </font>
    </dxf>
    <dxf>
      <font>
        <color auto="1"/>
      </font>
      <fill>
        <patternFill>
          <bgColor rgb="FFFFE699"/>
        </patternFill>
      </fill>
    </dxf>
    <dxf>
      <font>
        <b/>
        <i val="0"/>
        <u/>
      </font>
    </dxf>
    <dxf>
      <font>
        <color auto="1"/>
      </font>
      <fill>
        <patternFill>
          <bgColor rgb="FFFFE699"/>
        </patternFill>
      </fill>
    </dxf>
    <dxf>
      <font>
        <b/>
        <i val="0"/>
        <u/>
      </font>
    </dxf>
    <dxf>
      <font>
        <color auto="1"/>
      </font>
      <fill>
        <patternFill>
          <bgColor rgb="FFFFE699"/>
        </patternFill>
      </fill>
    </dxf>
    <dxf>
      <font>
        <b/>
        <i val="0"/>
        <u/>
      </font>
    </dxf>
    <dxf>
      <font>
        <color auto="1"/>
      </font>
      <fill>
        <patternFill>
          <bgColor rgb="FFFFE699"/>
        </patternFill>
      </fill>
    </dxf>
    <dxf>
      <font>
        <b/>
        <i val="0"/>
        <u/>
      </font>
    </dxf>
    <dxf>
      <font>
        <color auto="1"/>
      </font>
      <fill>
        <patternFill>
          <bgColor rgb="FFFFE699"/>
        </patternFill>
      </fill>
    </dxf>
    <dxf>
      <font>
        <b/>
        <i val="0"/>
        <u/>
      </font>
    </dxf>
    <dxf>
      <font>
        <color auto="1"/>
      </font>
      <fill>
        <patternFill>
          <bgColor rgb="FFFFE699"/>
        </patternFill>
      </fill>
    </dxf>
    <dxf>
      <font>
        <b/>
        <i val="0"/>
        <u/>
      </font>
    </dxf>
    <dxf>
      <font>
        <color auto="1"/>
      </font>
      <fill>
        <patternFill>
          <bgColor rgb="FFFFE699"/>
        </patternFill>
      </fill>
    </dxf>
    <dxf>
      <font>
        <b/>
        <i val="0"/>
        <u/>
      </font>
    </dxf>
    <dxf>
      <fill>
        <patternFill>
          <bgColor theme="0" tint="-4.9989318521683403E-2"/>
        </patternFill>
      </fill>
    </dxf>
    <dxf>
      <fill>
        <patternFill>
          <bgColor theme="0" tint="-4.9989318521683403E-2"/>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C000"/>
        </patternFill>
      </fill>
    </dxf>
    <dxf>
      <font>
        <color auto="1"/>
      </font>
      <fill>
        <patternFill>
          <bgColor rgb="FFFFC000"/>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C000"/>
        </patternFill>
      </fill>
    </dxf>
    <dxf>
      <font>
        <color auto="1"/>
      </font>
      <fill>
        <patternFill>
          <bgColor rgb="FFFFC000"/>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ill>
        <patternFill>
          <bgColor theme="0" tint="-4.9989318521683403E-2"/>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ill>
        <patternFill>
          <bgColor theme="0" tint="-4.9989318521683403E-2"/>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ill>
        <patternFill>
          <bgColor theme="0" tint="-4.9989318521683403E-2"/>
        </patternFill>
      </fill>
    </dxf>
    <dxf>
      <font>
        <color auto="1"/>
      </font>
      <fill>
        <patternFill>
          <bgColor rgb="FFFFE699"/>
        </patternFill>
      </fill>
    </dxf>
    <dxf>
      <font>
        <b/>
        <i val="0"/>
        <u/>
      </font>
    </dxf>
    <dxf>
      <fill>
        <patternFill>
          <bgColor theme="0" tint="-4.9989318521683403E-2"/>
        </patternFill>
      </fill>
    </dxf>
    <dxf>
      <font>
        <color auto="1"/>
      </font>
      <fill>
        <patternFill>
          <bgColor rgb="FFFFE699"/>
        </patternFill>
      </fill>
    </dxf>
    <dxf>
      <font>
        <b/>
        <i val="0"/>
        <u/>
      </font>
    </dxf>
    <dxf>
      <font>
        <color auto="1"/>
      </font>
      <fill>
        <patternFill>
          <bgColor rgb="FFFFE699"/>
        </patternFill>
      </fill>
    </dxf>
    <dxf>
      <font>
        <b/>
        <i val="0"/>
        <u/>
      </font>
    </dxf>
    <dxf>
      <font>
        <color auto="1"/>
      </font>
      <fill>
        <patternFill>
          <bgColor rgb="FFFFE699"/>
        </patternFill>
      </fill>
    </dxf>
    <dxf>
      <font>
        <b/>
        <i val="0"/>
        <u/>
      </font>
    </dxf>
    <dxf>
      <font>
        <color auto="1"/>
      </font>
      <fill>
        <patternFill>
          <bgColor rgb="FFFFE699"/>
        </patternFill>
      </fill>
    </dxf>
    <dxf>
      <font>
        <b/>
        <i val="0"/>
        <u/>
      </font>
    </dxf>
    <dxf>
      <font>
        <color auto="1"/>
      </font>
      <fill>
        <patternFill>
          <bgColor rgb="FFFFE699"/>
        </patternFill>
      </fill>
    </dxf>
    <dxf>
      <font>
        <color auto="1"/>
      </font>
      <fill>
        <patternFill>
          <bgColor rgb="FFFFE699"/>
        </patternFill>
      </fill>
    </dxf>
    <dxf>
      <font>
        <b/>
        <i val="0"/>
        <u/>
      </font>
    </dxf>
    <dxf>
      <font>
        <b/>
        <i val="0"/>
        <u/>
      </font>
    </dxf>
    <dxf>
      <font>
        <color auto="1"/>
      </font>
      <fill>
        <patternFill>
          <bgColor rgb="FFFFC000"/>
        </patternFill>
      </fill>
    </dxf>
    <dxf>
      <fill>
        <patternFill>
          <bgColor theme="0" tint="-4.9989318521683403E-2"/>
        </patternFill>
      </fill>
    </dxf>
    <dxf>
      <font>
        <color auto="1"/>
      </font>
      <fill>
        <patternFill>
          <bgColor rgb="FFFFE699"/>
        </patternFill>
      </fill>
    </dxf>
    <dxf>
      <font>
        <b/>
        <i val="0"/>
        <u/>
      </font>
    </dxf>
    <dxf>
      <fill>
        <patternFill>
          <bgColor theme="0" tint="-4.9989318521683403E-2"/>
        </patternFill>
      </fill>
    </dxf>
    <dxf>
      <font>
        <color auto="1"/>
      </font>
      <fill>
        <patternFill>
          <bgColor rgb="FFFFE699"/>
        </patternFill>
      </fill>
    </dxf>
    <dxf>
      <font>
        <b/>
        <i val="0"/>
        <u/>
      </font>
    </dxf>
    <dxf>
      <font>
        <color auto="1"/>
      </font>
      <fill>
        <patternFill>
          <bgColor rgb="FFFFE699"/>
        </patternFill>
      </fill>
    </dxf>
    <dxf>
      <font>
        <b/>
        <i val="0"/>
        <u/>
      </font>
    </dxf>
    <dxf>
      <font>
        <color auto="1"/>
      </font>
      <fill>
        <patternFill>
          <bgColor rgb="FFFFE699"/>
        </patternFill>
      </fill>
    </dxf>
    <dxf>
      <font>
        <b/>
        <i val="0"/>
        <u/>
      </font>
    </dxf>
    <dxf>
      <font>
        <color auto="1"/>
      </font>
      <fill>
        <patternFill>
          <bgColor rgb="FFFFE699"/>
        </patternFill>
      </fill>
    </dxf>
    <dxf>
      <font>
        <b/>
        <i val="0"/>
        <u/>
      </font>
    </dxf>
    <dxf>
      <font>
        <color auto="1"/>
      </font>
      <fill>
        <patternFill>
          <bgColor rgb="FFFFE699"/>
        </patternFill>
      </fill>
    </dxf>
    <dxf>
      <font>
        <b/>
        <i val="0"/>
        <u/>
      </font>
    </dxf>
    <dxf>
      <font>
        <color auto="1"/>
      </font>
      <fill>
        <patternFill>
          <bgColor rgb="FFFFE699"/>
        </patternFill>
      </fill>
    </dxf>
    <dxf>
      <font>
        <b/>
        <i val="0"/>
        <u/>
      </font>
    </dxf>
    <dxf>
      <font>
        <color auto="1"/>
      </font>
      <fill>
        <patternFill>
          <bgColor rgb="FFFFE699"/>
        </patternFill>
      </fill>
    </dxf>
    <dxf>
      <font>
        <color auto="1"/>
      </font>
      <fill>
        <patternFill>
          <bgColor rgb="FFFFE699"/>
        </patternFill>
      </fill>
    </dxf>
    <dxf>
      <font>
        <b/>
        <i val="0"/>
        <u/>
      </font>
    </dxf>
    <dxf>
      <font>
        <b/>
        <i val="0"/>
        <u/>
      </font>
    </dxf>
    <dxf>
      <font>
        <color auto="1"/>
      </font>
      <fill>
        <patternFill>
          <bgColor rgb="FFFFC000"/>
        </patternFill>
      </fill>
    </dxf>
    <dxf>
      <fill>
        <patternFill>
          <bgColor theme="0" tint="-4.9989318521683403E-2"/>
        </patternFill>
      </fill>
    </dxf>
    <dxf>
      <fill>
        <patternFill>
          <bgColor theme="0" tint="-4.9989318521683403E-2"/>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C000"/>
        </patternFill>
      </fill>
    </dxf>
    <dxf>
      <font>
        <color auto="1"/>
      </font>
      <fill>
        <patternFill>
          <bgColor rgb="FFFFC000"/>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C000"/>
        </patternFill>
      </fill>
    </dxf>
    <dxf>
      <font>
        <color auto="1"/>
      </font>
      <fill>
        <patternFill>
          <bgColor rgb="FFFFC000"/>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ill>
        <patternFill>
          <bgColor theme="0" tint="-4.9989318521683403E-2"/>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C000"/>
        </patternFill>
      </fill>
    </dxf>
    <dxf>
      <fill>
        <patternFill>
          <bgColor theme="0" tint="-4.9989318521683403E-2"/>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ill>
        <patternFill>
          <bgColor theme="0" tint="-4.9989318521683403E-2"/>
        </patternFill>
      </fill>
    </dxf>
    <dxf>
      <font>
        <color auto="1"/>
      </font>
      <fill>
        <patternFill>
          <bgColor rgb="FFFFE699"/>
        </patternFill>
      </fill>
    </dxf>
    <dxf>
      <font>
        <b/>
        <i val="0"/>
        <u/>
      </font>
    </dxf>
    <dxf>
      <font>
        <color auto="1"/>
      </font>
      <fill>
        <patternFill>
          <bgColor rgb="FFFFC000"/>
        </patternFill>
      </fill>
    </dxf>
    <dxf>
      <font>
        <color auto="1"/>
      </font>
      <fill>
        <patternFill>
          <bgColor rgb="FFFFE699"/>
        </patternFill>
      </fill>
    </dxf>
    <dxf>
      <font>
        <b/>
        <i val="0"/>
        <u/>
      </font>
    </dxf>
    <dxf>
      <font>
        <color auto="1"/>
      </font>
      <fill>
        <patternFill>
          <bgColor rgb="FFFFE699"/>
        </patternFill>
      </fill>
    </dxf>
    <dxf>
      <font>
        <b/>
        <i val="0"/>
        <u/>
      </font>
    </dxf>
    <dxf>
      <font>
        <color auto="1"/>
      </font>
      <fill>
        <patternFill>
          <bgColor rgb="FFFFE699"/>
        </patternFill>
      </fill>
    </dxf>
    <dxf>
      <font>
        <b/>
        <i val="0"/>
        <u/>
      </font>
    </dxf>
    <dxf>
      <font>
        <color auto="1"/>
      </font>
      <fill>
        <patternFill>
          <bgColor rgb="FFFFE699"/>
        </patternFill>
      </fill>
    </dxf>
    <dxf>
      <font>
        <b/>
        <i val="0"/>
        <u/>
      </font>
    </dxf>
    <dxf>
      <fill>
        <patternFill>
          <bgColor theme="0" tint="-4.9989318521683403E-2"/>
        </patternFill>
      </fill>
    </dxf>
    <dxf>
      <fill>
        <patternFill>
          <bgColor theme="0" tint="-4.9989318521683403E-2"/>
        </patternFill>
      </fill>
    </dxf>
    <dxf>
      <font>
        <color auto="1"/>
      </font>
      <fill>
        <patternFill>
          <bgColor rgb="FFFFE699"/>
        </patternFill>
      </fill>
    </dxf>
    <dxf>
      <font>
        <color auto="1"/>
      </font>
      <fill>
        <patternFill>
          <bgColor rgb="FFFFC000"/>
        </patternFill>
      </fill>
    </dxf>
    <dxf>
      <font>
        <color auto="1"/>
      </font>
      <fill>
        <patternFill>
          <bgColor rgb="FFFFE699"/>
        </patternFill>
      </fill>
    </dxf>
    <dxf>
      <font>
        <color auto="1"/>
      </font>
      <fill>
        <patternFill>
          <bgColor rgb="FFFFC000"/>
        </patternFill>
      </fill>
    </dxf>
    <dxf>
      <font>
        <color auto="1"/>
      </font>
      <fill>
        <patternFill>
          <bgColor rgb="FFFFE699"/>
        </patternFill>
      </fill>
    </dxf>
    <dxf>
      <font>
        <color auto="1"/>
      </font>
      <fill>
        <patternFill>
          <bgColor rgb="FFFFC000"/>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C000"/>
        </patternFill>
      </fill>
    </dxf>
    <dxf>
      <font>
        <color auto="1"/>
      </font>
      <fill>
        <patternFill>
          <bgColor rgb="FFFFE699"/>
        </patternFill>
      </fill>
    </dxf>
    <dxf>
      <font>
        <color auto="1"/>
      </font>
      <fill>
        <patternFill>
          <bgColor rgb="FFFFC000"/>
        </patternFill>
      </fill>
    </dxf>
    <dxf>
      <font>
        <color auto="1"/>
      </font>
      <fill>
        <patternFill>
          <bgColor rgb="FFFFE699"/>
        </patternFill>
      </fill>
    </dxf>
    <dxf>
      <font>
        <color auto="1"/>
      </font>
      <fill>
        <patternFill>
          <bgColor rgb="FFFFC000"/>
        </patternFill>
      </fill>
    </dxf>
    <dxf>
      <font>
        <color auto="1"/>
      </font>
      <fill>
        <patternFill>
          <bgColor rgb="FFFFE699"/>
        </patternFill>
      </fill>
    </dxf>
    <dxf>
      <font>
        <color auto="1"/>
      </font>
      <fill>
        <patternFill>
          <bgColor rgb="FFFFC000"/>
        </patternFill>
      </fill>
    </dxf>
    <dxf>
      <font>
        <color auto="1"/>
      </font>
      <fill>
        <patternFill>
          <bgColor rgb="FFFFE699"/>
        </patternFill>
      </fill>
    </dxf>
    <dxf>
      <font>
        <color auto="1"/>
      </font>
      <fill>
        <patternFill>
          <bgColor rgb="FFFFC000"/>
        </patternFill>
      </fill>
    </dxf>
    <dxf>
      <font>
        <color auto="1"/>
      </font>
      <fill>
        <patternFill>
          <bgColor rgb="FFFFE699"/>
        </patternFill>
      </fill>
    </dxf>
    <dxf>
      <font>
        <color auto="1"/>
      </font>
      <fill>
        <patternFill>
          <bgColor rgb="FFFFC000"/>
        </patternFill>
      </fill>
    </dxf>
    <dxf>
      <font>
        <color auto="1"/>
      </font>
      <fill>
        <patternFill>
          <bgColor rgb="FFFFE699"/>
        </patternFill>
      </fill>
    </dxf>
    <dxf>
      <font>
        <color auto="1"/>
      </font>
      <fill>
        <patternFill>
          <bgColor rgb="FFFFC000"/>
        </patternFill>
      </fill>
    </dxf>
    <dxf>
      <font>
        <color auto="1"/>
      </font>
      <fill>
        <patternFill>
          <bgColor rgb="FFFFE699"/>
        </patternFill>
      </fill>
    </dxf>
    <dxf>
      <font>
        <color auto="1"/>
      </font>
      <fill>
        <patternFill>
          <bgColor rgb="FFFFC000"/>
        </patternFill>
      </fill>
    </dxf>
    <dxf>
      <font>
        <color auto="1"/>
      </font>
      <fill>
        <patternFill>
          <bgColor rgb="FFFFE699"/>
        </patternFill>
      </fill>
    </dxf>
    <dxf>
      <font>
        <color auto="1"/>
      </font>
      <fill>
        <patternFill>
          <bgColor rgb="FFFFC000"/>
        </patternFill>
      </fill>
    </dxf>
    <dxf>
      <font>
        <color auto="1"/>
      </font>
      <fill>
        <patternFill>
          <bgColor rgb="FFFFE699"/>
        </patternFill>
      </fill>
    </dxf>
    <dxf>
      <font>
        <color auto="1"/>
      </font>
      <fill>
        <patternFill>
          <bgColor rgb="FFFFC000"/>
        </patternFill>
      </fill>
    </dxf>
    <dxf>
      <font>
        <color auto="1"/>
      </font>
      <fill>
        <patternFill>
          <bgColor rgb="FFFFE699"/>
        </patternFill>
      </fill>
    </dxf>
    <dxf>
      <font>
        <color auto="1"/>
      </font>
      <fill>
        <patternFill>
          <bgColor rgb="FFFFC000"/>
        </patternFill>
      </fill>
    </dxf>
    <dxf>
      <font>
        <color auto="1"/>
      </font>
      <fill>
        <patternFill>
          <bgColor rgb="FFFFE699"/>
        </patternFill>
      </fill>
    </dxf>
    <dxf>
      <font>
        <color auto="1"/>
      </font>
      <fill>
        <patternFill>
          <bgColor rgb="FFFFC000"/>
        </patternFill>
      </fill>
    </dxf>
    <dxf>
      <font>
        <color auto="1"/>
      </font>
      <fill>
        <patternFill>
          <bgColor rgb="FFFFE699"/>
        </patternFill>
      </fill>
    </dxf>
    <dxf>
      <font>
        <color auto="1"/>
      </font>
      <fill>
        <patternFill>
          <bgColor rgb="FFFFC000"/>
        </patternFill>
      </fill>
    </dxf>
    <dxf>
      <font>
        <color auto="1"/>
      </font>
      <fill>
        <patternFill>
          <bgColor rgb="FFFFE699"/>
        </patternFill>
      </fill>
    </dxf>
    <dxf>
      <font>
        <color auto="1"/>
      </font>
      <fill>
        <patternFill>
          <bgColor rgb="FFFFC000"/>
        </patternFill>
      </fill>
    </dxf>
    <dxf>
      <font>
        <color auto="1"/>
      </font>
      <fill>
        <patternFill>
          <bgColor rgb="FFFFE699"/>
        </patternFill>
      </fill>
    </dxf>
    <dxf>
      <font>
        <color auto="1"/>
      </font>
      <fill>
        <patternFill>
          <bgColor rgb="FFFFC000"/>
        </patternFill>
      </fill>
    </dxf>
    <dxf>
      <font>
        <color auto="1"/>
      </font>
      <fill>
        <patternFill>
          <bgColor rgb="FFFFE699"/>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E699"/>
        </patternFill>
      </fill>
    </dxf>
    <dxf>
      <font>
        <color auto="1"/>
      </font>
      <fill>
        <patternFill>
          <bgColor rgb="FFFFE699"/>
        </patternFill>
      </fill>
    </dxf>
    <dxf>
      <fill>
        <patternFill>
          <bgColor theme="0" tint="-4.9989318521683403E-2"/>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C000"/>
        </patternFill>
      </fill>
    </dxf>
    <dxf>
      <font>
        <color auto="1"/>
      </font>
      <fill>
        <patternFill>
          <bgColor rgb="FFFFE699"/>
        </patternFill>
      </fill>
    </dxf>
    <dxf>
      <font>
        <color auto="1"/>
      </font>
      <fill>
        <patternFill>
          <bgColor rgb="FFFFC000"/>
        </patternFill>
      </fill>
    </dxf>
    <dxf>
      <font>
        <color auto="1"/>
      </font>
      <fill>
        <patternFill>
          <bgColor rgb="FFFFE699"/>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E699"/>
        </patternFill>
      </fill>
    </dxf>
    <dxf>
      <font>
        <color auto="1"/>
      </font>
      <fill>
        <patternFill>
          <bgColor rgb="FFFFC000"/>
        </patternFill>
      </fill>
    </dxf>
    <dxf>
      <font>
        <color auto="1"/>
      </font>
      <fill>
        <patternFill>
          <bgColor rgb="FFFFE699"/>
        </patternFill>
      </fill>
    </dxf>
    <dxf>
      <font>
        <color auto="1"/>
      </font>
      <fill>
        <patternFill>
          <bgColor rgb="FFFFC000"/>
        </patternFill>
      </fill>
    </dxf>
    <dxf>
      <font>
        <color auto="1"/>
      </font>
      <fill>
        <patternFill>
          <bgColor rgb="FFFFE699"/>
        </patternFill>
      </fill>
    </dxf>
    <dxf>
      <font>
        <color auto="1"/>
      </font>
      <fill>
        <patternFill>
          <bgColor rgb="FFFFC000"/>
        </patternFill>
      </fill>
    </dxf>
    <dxf>
      <fill>
        <patternFill>
          <bgColor theme="0" tint="-4.9989318521683403E-2"/>
        </patternFill>
      </fill>
    </dxf>
    <dxf>
      <font>
        <color auto="1"/>
      </font>
      <fill>
        <patternFill>
          <bgColor rgb="FFFFE699"/>
        </patternFill>
      </fill>
    </dxf>
    <dxf>
      <font>
        <color auto="1"/>
      </font>
      <fill>
        <patternFill>
          <bgColor rgb="FFFFC000"/>
        </patternFill>
      </fill>
    </dxf>
    <dxf>
      <font>
        <color auto="1"/>
      </font>
      <fill>
        <patternFill>
          <bgColor rgb="FFFFE699"/>
        </patternFill>
      </fill>
    </dxf>
    <dxf>
      <font>
        <color auto="1"/>
      </font>
      <fill>
        <patternFill>
          <bgColor rgb="FFFFC000"/>
        </patternFill>
      </fill>
    </dxf>
    <dxf>
      <font>
        <color auto="1"/>
      </font>
      <fill>
        <patternFill>
          <bgColor rgb="FFFFE699"/>
        </patternFill>
      </fill>
    </dxf>
    <dxf>
      <font>
        <color auto="1"/>
      </font>
      <fill>
        <patternFill>
          <bgColor rgb="FFFFC000"/>
        </patternFill>
      </fill>
    </dxf>
    <dxf>
      <font>
        <color auto="1"/>
      </font>
      <fill>
        <patternFill>
          <bgColor rgb="FFFFE699"/>
        </patternFill>
      </fill>
    </dxf>
    <dxf>
      <font>
        <color auto="1"/>
      </font>
      <fill>
        <patternFill>
          <bgColor rgb="FFFFC000"/>
        </patternFill>
      </fill>
    </dxf>
    <dxf>
      <font>
        <color auto="1"/>
      </font>
      <fill>
        <patternFill>
          <bgColor rgb="FFFFE699"/>
        </patternFill>
      </fill>
    </dxf>
    <dxf>
      <font>
        <color auto="1"/>
      </font>
      <fill>
        <patternFill>
          <bgColor rgb="FFFFC000"/>
        </patternFill>
      </fill>
    </dxf>
    <dxf>
      <font>
        <color auto="1"/>
      </font>
      <fill>
        <patternFill>
          <bgColor rgb="FFFFE699"/>
        </patternFill>
      </fill>
    </dxf>
    <dxf>
      <font>
        <color auto="1"/>
      </font>
      <fill>
        <patternFill>
          <bgColor rgb="FFFFC000"/>
        </patternFill>
      </fill>
    </dxf>
    <dxf>
      <font>
        <color auto="1"/>
      </font>
      <fill>
        <patternFill>
          <bgColor rgb="FFFFE699"/>
        </patternFill>
      </fill>
    </dxf>
    <dxf>
      <font>
        <color auto="1"/>
      </font>
      <fill>
        <patternFill>
          <bgColor rgb="FFFFC000"/>
        </patternFill>
      </fill>
    </dxf>
    <dxf>
      <font>
        <color auto="1"/>
      </font>
      <fill>
        <patternFill>
          <bgColor rgb="FFFFE699"/>
        </patternFill>
      </fill>
    </dxf>
    <dxf>
      <font>
        <color auto="1"/>
      </font>
      <fill>
        <patternFill>
          <bgColor rgb="FFFFC000"/>
        </patternFill>
      </fill>
    </dxf>
    <dxf>
      <font>
        <color auto="1"/>
      </font>
      <fill>
        <patternFill>
          <bgColor rgb="FFFFE699"/>
        </patternFill>
      </fill>
    </dxf>
    <dxf>
      <font>
        <color auto="1"/>
      </font>
      <fill>
        <patternFill>
          <bgColor rgb="FFFFC000"/>
        </patternFill>
      </fill>
    </dxf>
    <dxf>
      <font>
        <color auto="1"/>
      </font>
      <fill>
        <patternFill>
          <bgColor rgb="FFFFE699"/>
        </patternFill>
      </fill>
    </dxf>
    <dxf>
      <font>
        <color auto="1"/>
      </font>
      <fill>
        <patternFill>
          <bgColor rgb="FFFFC000"/>
        </patternFill>
      </fill>
    </dxf>
    <dxf>
      <font>
        <color auto="1"/>
      </font>
      <fill>
        <patternFill>
          <bgColor rgb="FFFFE699"/>
        </patternFill>
      </fill>
    </dxf>
    <dxf>
      <font>
        <color auto="1"/>
      </font>
      <fill>
        <patternFill>
          <bgColor rgb="FFFFC000"/>
        </patternFill>
      </fill>
    </dxf>
    <dxf>
      <font>
        <color auto="1"/>
      </font>
      <fill>
        <patternFill>
          <bgColor rgb="FFFFE699"/>
        </patternFill>
      </fill>
    </dxf>
    <dxf>
      <font>
        <color auto="1"/>
      </font>
      <fill>
        <patternFill>
          <bgColor rgb="FFFFC000"/>
        </patternFill>
      </fill>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border outline="0">
        <right style="thin">
          <color indexed="64"/>
        </right>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dxf>
    <dxf>
      <border outline="0">
        <top style="thin">
          <color indexed="64"/>
        </top>
        <bottom style="medium">
          <color auto="1"/>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0"/>
        <color theme="0" tint="-0.499984740745262"/>
        <name val="Arial"/>
        <family val="2"/>
        <scheme val="none"/>
      </font>
      <fill>
        <patternFill patternType="solid">
          <fgColor indexed="64"/>
          <bgColor theme="0" tint="-0.499984740745262"/>
        </patternFill>
      </fill>
      <alignment horizontal="center" vertical="bottom" textRotation="0" wrapText="1" indent="0" justifyLastLine="0" shrinkToFit="0" readingOrder="0"/>
    </dxf>
    <dxf>
      <fill>
        <patternFill>
          <bgColor rgb="FFFFC000"/>
        </patternFill>
      </fill>
    </dxf>
    <dxf>
      <font>
        <b val="0"/>
        <i val="0"/>
        <strike val="0"/>
        <condense val="0"/>
        <extend val="0"/>
        <outline val="0"/>
        <shadow val="0"/>
        <u val="none"/>
        <vertAlign val="baseline"/>
        <sz val="10"/>
        <color auto="1"/>
        <name val="Arial"/>
        <scheme val="none"/>
      </font>
      <numFmt numFmtId="165" formatCode="[$-409]mmmm\ d\,\ yyyy;@"/>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general" vertical="bottom" textRotation="0" wrapText="0" indent="0" justifyLastLine="0" shrinkToFit="0" readingOrder="0"/>
    </dxf>
    <dxf>
      <border outline="0">
        <top style="thin">
          <color indexed="64"/>
        </top>
      </border>
    </dxf>
    <dxf>
      <font>
        <b val="0"/>
        <i val="0"/>
        <strike val="0"/>
        <outline val="0"/>
        <shadow val="0"/>
        <u val="none"/>
        <vertAlign val="baseline"/>
        <sz val="10"/>
        <color theme="0" tint="-0.499984740745262"/>
        <name val="Arial"/>
        <scheme val="none"/>
      </font>
    </dxf>
    <dxf>
      <font>
        <b val="0"/>
        <i val="0"/>
        <strike val="0"/>
        <condense val="0"/>
        <extend val="0"/>
        <outline val="0"/>
        <shadow val="0"/>
        <u val="none"/>
        <vertAlign val="baseline"/>
        <sz val="10"/>
        <color auto="1"/>
        <name val="Arial"/>
        <scheme val="none"/>
      </font>
      <numFmt numFmtId="165" formatCode="[$-409]mmmm\ d\,\ yyyy;@"/>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general" vertical="bottom" textRotation="0" wrapText="0" indent="0" justifyLastLine="0" shrinkToFit="0" readingOrder="0"/>
    </dxf>
    <dxf>
      <border outline="0">
        <top style="thin">
          <color indexed="64"/>
        </top>
      </border>
    </dxf>
    <dxf>
      <font>
        <b val="0"/>
        <i val="0"/>
        <strike val="0"/>
        <outline val="0"/>
        <shadow val="0"/>
        <u val="none"/>
        <vertAlign val="baseline"/>
        <sz val="10"/>
        <color theme="0" tint="-0.499984740745262"/>
        <name val="Arial"/>
        <scheme val="none"/>
      </font>
    </dxf>
    <dxf>
      <font>
        <b val="0"/>
        <i val="0"/>
        <strike val="0"/>
        <condense val="0"/>
        <extend val="0"/>
        <outline val="0"/>
        <shadow val="0"/>
        <u val="none"/>
        <vertAlign val="baseline"/>
        <sz val="10"/>
        <color auto="1"/>
        <name val="Arial"/>
        <scheme val="none"/>
      </font>
      <numFmt numFmtId="165" formatCode="[$-409]mmmm\ d\,\ yyyy;@"/>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general"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10"/>
        <color auto="1"/>
        <name val="Arial"/>
        <scheme val="none"/>
      </font>
      <alignment horizontal="general" vertical="bottom" textRotation="0" wrapText="0" indent="0" justifyLastLine="0" shrinkToFit="0" readingOrder="0"/>
    </dxf>
    <dxf>
      <font>
        <b val="0"/>
        <i val="0"/>
        <strike val="0"/>
        <outline val="0"/>
        <shadow val="0"/>
        <u val="none"/>
        <vertAlign val="baseline"/>
        <sz val="10"/>
        <color theme="0" tint="-0.499984740745262"/>
        <name val="Arial"/>
        <scheme val="none"/>
      </font>
    </dxf>
    <dxf>
      <font>
        <b val="0"/>
        <i val="0"/>
        <strike val="0"/>
        <condense val="0"/>
        <extend val="0"/>
        <outline val="0"/>
        <shadow val="0"/>
        <u val="none"/>
        <vertAlign val="baseline"/>
        <sz val="10"/>
        <color auto="1"/>
        <name val="Arial"/>
        <scheme val="none"/>
      </font>
      <numFmt numFmtId="165" formatCode="[$-409]mmmm\ d\,\ yyyy;@"/>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general" vertical="bottom" textRotation="0" wrapText="0" indent="0" justifyLastLine="0" shrinkToFit="0" readingOrder="0"/>
    </dxf>
    <dxf>
      <border outline="0">
        <top style="thin">
          <color indexed="64"/>
        </top>
      </border>
    </dxf>
    <dxf>
      <font>
        <b val="0"/>
        <i val="0"/>
        <strike val="0"/>
        <outline val="0"/>
        <shadow val="0"/>
        <u val="none"/>
        <vertAlign val="baseline"/>
        <sz val="10"/>
        <color theme="0" tint="-0.499984740745262"/>
        <name val="Arial"/>
        <scheme val="none"/>
      </font>
    </dxf>
    <dxf>
      <font>
        <b val="0"/>
        <i val="0"/>
        <strike val="0"/>
        <condense val="0"/>
        <extend val="0"/>
        <outline val="0"/>
        <shadow val="0"/>
        <u val="none"/>
        <vertAlign val="baseline"/>
        <sz val="10"/>
        <color auto="1"/>
        <name val="Arial"/>
        <scheme val="none"/>
      </font>
      <numFmt numFmtId="165" formatCode="[$-409]mmmm\ d\,\ yyyy;@"/>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general" vertical="bottom" textRotation="0" wrapText="0" indent="0"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border outline="0">
        <top style="thin">
          <color indexed="64"/>
        </top>
      </border>
    </dxf>
    <dxf>
      <font>
        <b val="0"/>
        <i val="0"/>
        <strike val="0"/>
        <outline val="0"/>
        <shadow val="0"/>
        <u val="none"/>
        <vertAlign val="baseline"/>
        <sz val="10"/>
        <color theme="0" tint="-0.499984740745262"/>
        <name val="Arial"/>
        <scheme val="none"/>
      </font>
    </dxf>
    <dxf>
      <font>
        <b val="0"/>
        <i val="0"/>
        <strike val="0"/>
        <condense val="0"/>
        <extend val="0"/>
        <outline val="0"/>
        <shadow val="0"/>
        <u val="none"/>
        <vertAlign val="baseline"/>
        <sz val="10"/>
        <color auto="1"/>
        <name val="Arial"/>
        <scheme val="none"/>
      </font>
      <numFmt numFmtId="165" formatCode="[$-409]mmmm\ d\,\ yyyy;@"/>
      <alignment horizontal="center" vertical="bottom" textRotation="0" wrapText="0" indent="0"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alignment horizontal="general" vertical="bottom" textRotation="0" indent="0" justifyLastLine="0" shrinkToFit="0" readingOrder="0"/>
    </dxf>
    <dxf>
      <font>
        <b val="0"/>
        <i val="0"/>
        <strike val="0"/>
        <condense val="0"/>
        <extend val="0"/>
        <outline val="0"/>
        <shadow val="0"/>
        <u val="none"/>
        <vertAlign val="baseline"/>
        <sz val="10"/>
        <color auto="1"/>
        <name val="Arial"/>
        <scheme val="none"/>
      </font>
      <alignment horizontal="general" vertical="bottom" textRotation="0" wrapText="0" indent="0" justifyLastLine="0" shrinkToFit="0" readingOrder="0"/>
    </dxf>
    <dxf>
      <border outline="0">
        <top style="thin">
          <color indexed="64"/>
        </top>
      </border>
    </dxf>
    <dxf>
      <font>
        <b val="0"/>
        <i val="0"/>
        <strike val="0"/>
        <outline val="0"/>
        <shadow val="0"/>
        <u val="none"/>
        <vertAlign val="baseline"/>
        <sz val="10"/>
        <color theme="0" tint="-0.499984740745262"/>
        <name val="Arial"/>
        <scheme val="none"/>
      </font>
    </dxf>
    <dxf>
      <fill>
        <patternFill patternType="solid">
          <fgColor theme="0" tint="-0.34998626667073579"/>
          <bgColor theme="0"/>
        </patternFill>
      </fill>
    </dxf>
    <dxf>
      <fill>
        <patternFill>
          <fgColor theme="0" tint="-0.24994659260841701"/>
          <bgColor theme="0" tint="-4.9989318521683403E-2"/>
        </patternFill>
      </fill>
    </dxf>
    <dxf>
      <fill>
        <patternFill patternType="solid">
          <fgColor theme="0"/>
          <bgColor theme="0"/>
        </patternFill>
      </fill>
    </dxf>
    <dxf>
      <font>
        <b/>
        <color theme="1"/>
      </font>
    </dxf>
    <dxf>
      <font>
        <b/>
        <color theme="1"/>
      </font>
    </dxf>
    <dxf>
      <font>
        <color theme="0" tint="-0.14996795556505021"/>
      </font>
      <fill>
        <patternFill>
          <bgColor theme="0" tint="-0.14996795556505021"/>
        </patternFill>
      </fill>
      <border diagonalUp="0" diagonalDown="0">
        <left/>
        <right/>
        <top/>
        <bottom/>
        <vertical/>
        <horizontal/>
      </border>
    </dxf>
    <dxf>
      <fill>
        <patternFill patternType="solid">
          <fgColor theme="0" tint="-0.14999847407452621"/>
          <bgColor theme="0" tint="-0.14999847407452621"/>
        </patternFill>
      </fill>
      <border>
        <top/>
        <bottom style="thin">
          <color auto="1"/>
        </bottom>
      </border>
    </dxf>
    <dxf>
      <fill>
        <patternFill patternType="solid">
          <fgColor theme="0" tint="-0.34998626667073579"/>
          <bgColor theme="0"/>
        </patternFill>
      </fill>
    </dxf>
    <dxf>
      <fill>
        <patternFill>
          <fgColor theme="0" tint="-0.24994659260841701"/>
          <bgColor theme="0" tint="-4.9989318521683403E-2"/>
        </patternFill>
      </fill>
    </dxf>
    <dxf>
      <fill>
        <patternFill patternType="solid">
          <fgColor theme="0"/>
          <bgColor theme="0"/>
        </patternFill>
      </fill>
    </dxf>
    <dxf>
      <font>
        <b/>
        <color theme="1"/>
      </font>
    </dxf>
    <dxf>
      <font>
        <b/>
        <color theme="1"/>
      </font>
    </dxf>
    <dxf>
      <font>
        <b/>
        <color theme="1"/>
      </font>
      <border>
        <top style="double">
          <color theme="1"/>
        </top>
      </border>
    </dxf>
    <dxf>
      <font>
        <color theme="0"/>
      </font>
      <fill>
        <patternFill patternType="solid">
          <fgColor theme="1" tint="0.499984740745262"/>
          <bgColor theme="0" tint="-0.499984740745262"/>
        </patternFill>
      </fill>
    </dxf>
    <dxf>
      <fill>
        <patternFill patternType="solid">
          <fgColor theme="0" tint="-0.14999847407452621"/>
          <bgColor theme="0" tint="-0.14999847407452621"/>
        </patternFill>
      </fill>
      <border>
        <top/>
        <bottom style="medium">
          <color auto="1"/>
        </bottom>
      </border>
    </dxf>
  </dxfs>
  <tableStyles count="2" defaultTableStyle="TableStyleMedium2" defaultPivotStyle="PivotStyleLight16">
    <tableStyle name="TableStyleDark8 2" pivot="0" count="8" xr9:uid="{00000000-0011-0000-FFFF-FFFF00000000}">
      <tableStyleElement type="wholeTable" dxfId="602"/>
      <tableStyleElement type="headerRow" dxfId="601"/>
      <tableStyleElement type="totalRow" dxfId="600"/>
      <tableStyleElement type="firstColumn" dxfId="599"/>
      <tableStyleElement type="lastColumn" dxfId="598"/>
      <tableStyleElement type="firstRowStripe" dxfId="597"/>
      <tableStyleElement type="secondRowStripe" dxfId="596"/>
      <tableStyleElement type="firstColumnStripe" dxfId="595"/>
    </tableStyle>
    <tableStyle name="TableStyleDark8 2 2" pivot="0" count="7" xr9:uid="{00000000-0011-0000-FFFF-FFFF01000000}">
      <tableStyleElement type="wholeTable" dxfId="594"/>
      <tableStyleElement type="headerRow" dxfId="593"/>
      <tableStyleElement type="firstColumn" dxfId="592"/>
      <tableStyleElement type="lastColumn" dxfId="591"/>
      <tableStyleElement type="firstRowStripe" dxfId="590"/>
      <tableStyleElement type="secondRowStripe" dxfId="589"/>
      <tableStyleElement type="firstColumnStripe" dxfId="588"/>
    </tableStyle>
  </tableStyles>
  <colors>
    <mruColors>
      <color rgb="FFFFE699"/>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onnections" Target="connections.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81</xdr:row>
      <xdr:rowOff>33341</xdr:rowOff>
    </xdr:from>
    <xdr:to>
      <xdr:col>9</xdr:col>
      <xdr:colOff>23813</xdr:colOff>
      <xdr:row>84</xdr:row>
      <xdr:rowOff>68580</xdr:rowOff>
    </xdr:to>
    <xdr:sp macro="" textlink="">
      <xdr:nvSpPr>
        <xdr:cNvPr id="2" name="TextBox 1">
          <a:extLst>
            <a:ext uri="{FF2B5EF4-FFF2-40B4-BE49-F238E27FC236}">
              <a16:creationId xmlns:a16="http://schemas.microsoft.com/office/drawing/2014/main" id="{1F9A659C-38AB-4CE0-A294-2032CDAC2E66}"/>
            </a:ext>
          </a:extLst>
        </xdr:cNvPr>
        <xdr:cNvSpPr txBox="1"/>
      </xdr:nvSpPr>
      <xdr:spPr>
        <a:xfrm>
          <a:off x="0" y="14534201"/>
          <a:ext cx="7887653" cy="53815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For a full description of abbreviated biotech traits, see table 31.</a:t>
          </a:r>
          <a:endParaRPr lang="en-US" sz="8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All yields are adjusted to 13% moisture.</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Yields highlighted in light orange were above average in their respective test. </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800">
            <a:effectLst/>
          </a:endParaRPr>
        </a:p>
        <a:p>
          <a:endParaRPr lang="en-US" sz="800">
            <a:latin typeface="Arial" panose="020B0604020202020204"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28575</xdr:colOff>
      <xdr:row>44</xdr:row>
      <xdr:rowOff>28576</xdr:rowOff>
    </xdr:from>
    <xdr:to>
      <xdr:col>25</xdr:col>
      <xdr:colOff>314324</xdr:colOff>
      <xdr:row>47</xdr:row>
      <xdr:rowOff>152401</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28575" y="3429001"/>
          <a:ext cx="8343899" cy="6096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t>
          </a:r>
          <a:r>
            <a:rPr lang="en-US" sz="800" b="0" i="0">
              <a:solidFill>
                <a:schemeClr val="dk1"/>
              </a:solidFill>
              <a:effectLst/>
              <a:latin typeface="Arial" panose="020B0604020202020204" pitchFamily="34" charset="0"/>
              <a:ea typeface="+mn-ea"/>
              <a:cs typeface="Arial" panose="020B0604020202020204" pitchFamily="34" charset="0"/>
            </a:rPr>
            <a:t>Hybrids that have any MS letter in common are not significantly different in yield at the 5% level of probability.</a:t>
          </a:r>
          <a:r>
            <a:rPr lang="en-US" sz="800">
              <a:solidFill>
                <a:schemeClr val="dk1"/>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Hybrids marked with an asterisk were in the top performing "A" group for two (**</a:t>
          </a:r>
          <a:r>
            <a:rPr lang="en-US" sz="800" baseline="0">
              <a:solidFill>
                <a:schemeClr val="dk1"/>
              </a:solidFill>
              <a:effectLst/>
              <a:latin typeface="Arial" panose="020B0604020202020204" pitchFamily="34" charset="0"/>
              <a:ea typeface="+mn-ea"/>
              <a:cs typeface="Arial" panose="020B0604020202020204" pitchFamily="34" charset="0"/>
            </a:rPr>
            <a:t>) or three (***) years within the previous three year evaluation period.</a:t>
          </a: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800" b="0" i="0" u="none" strike="noStrike">
              <a:solidFill>
                <a:schemeClr val="dk1"/>
              </a:solidFill>
              <a:effectLst/>
              <a:latin typeface="Arial" panose="020B0604020202020204" pitchFamily="34" charset="0"/>
              <a:ea typeface="+mn-ea"/>
              <a:cs typeface="Arial" panose="020B0604020202020204" pitchFamily="34" charset="0"/>
            </a:rPr>
            <a:t>‡ </a:t>
          </a:r>
          <a:r>
            <a:rPr lang="en-US" sz="800">
              <a:solidFill>
                <a:schemeClr val="dk1"/>
              </a:solidFill>
              <a:effectLst/>
              <a:latin typeface="Arial" panose="020B0604020202020204" pitchFamily="34" charset="0"/>
              <a:ea typeface="+mn-ea"/>
              <a:cs typeface="Arial" panose="020B0604020202020204" pitchFamily="34" charset="0"/>
            </a:rPr>
            <a:t> For a full description of abbreviated biotech traits, see table 31.</a:t>
          </a:r>
          <a:endParaRPr lang="en-US" sz="8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All yields are adjusted to 13% moisture.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22</xdr:row>
      <xdr:rowOff>57150</xdr:rowOff>
    </xdr:from>
    <xdr:to>
      <xdr:col>11</xdr:col>
      <xdr:colOff>400050</xdr:colOff>
      <xdr:row>28</xdr:row>
      <xdr:rowOff>66675</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0" y="5543550"/>
          <a:ext cx="8743950" cy="866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b="0" i="0">
              <a:solidFill>
                <a:schemeClr val="dk1"/>
              </a:solidFill>
              <a:effectLst/>
              <a:latin typeface="Arial" panose="020B0604020202020204" pitchFamily="34" charset="0"/>
              <a:ea typeface="+mn-ea"/>
              <a:cs typeface="Arial" panose="020B0604020202020204" pitchFamily="34" charset="0"/>
            </a:rPr>
            <a:t>‡</a:t>
          </a:r>
          <a:r>
            <a:rPr lang="en-US" sz="1100" b="0" i="0">
              <a:solidFill>
                <a:schemeClr val="dk1"/>
              </a:solidFill>
              <a:effectLst/>
              <a:latin typeface="+mn-lt"/>
              <a:ea typeface="+mn-ea"/>
              <a:cs typeface="+mn-cs"/>
            </a:rPr>
            <a:t> </a:t>
          </a:r>
          <a:r>
            <a:rPr lang="en-US" sz="800" b="0" i="0">
              <a:solidFill>
                <a:schemeClr val="dk1"/>
              </a:solidFill>
              <a:effectLst/>
              <a:latin typeface="Arial" panose="020B0604020202020204" pitchFamily="34" charset="0"/>
              <a:ea typeface="+mn-ea"/>
              <a:cs typeface="Arial" panose="020B0604020202020204" pitchFamily="34" charset="0"/>
            </a:rPr>
            <a:t>Data Provided by Ryan Blair, Ext. Area Specialist, Grain and Cotton Variety Testing, and Extension agents in counties shown above.  </a:t>
          </a:r>
          <a:r>
            <a:rPr lang="en-US" sz="800">
              <a:solidFill>
                <a:schemeClr val="dk1"/>
              </a:solidFill>
              <a:effectLst/>
              <a:latin typeface="Arial" panose="020B0604020202020204" pitchFamily="34" charset="0"/>
              <a:ea typeface="+mn-ea"/>
              <a:cs typeface="Arial" panose="020B0604020202020204" pitchFamily="34" charset="0"/>
            </a:rPr>
            <a:t> </a:t>
          </a: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Varieties that have any MS letter in common are not significantly different in yield at the 5% level of probability.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Varieties marked with an asterisk were in the top performing "A" group for two (*) or three (**) consecutive years within the previous three year evaluation period.</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All yields are adjusted to 13% moisture.</a:t>
          </a: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800" b="0" i="0">
              <a:solidFill>
                <a:schemeClr val="dk1"/>
              </a:solidFill>
              <a:effectLst/>
              <a:latin typeface="Arial" panose="020B0604020202020204" pitchFamily="34" charset="0"/>
              <a:ea typeface="+mn-ea"/>
              <a:cs typeface="Arial" panose="020B0604020202020204" pitchFamily="34" charset="0"/>
            </a:rPr>
            <a:t>County Locations include: Calloway</a:t>
          </a:r>
          <a:r>
            <a:rPr lang="en-US" sz="800" b="0" i="0" baseline="0">
              <a:solidFill>
                <a:schemeClr val="dk1"/>
              </a:solidFill>
              <a:effectLst/>
              <a:latin typeface="Arial" panose="020B0604020202020204" pitchFamily="34" charset="0"/>
              <a:ea typeface="+mn-ea"/>
              <a:cs typeface="Arial" panose="020B0604020202020204" pitchFamily="34" charset="0"/>
            </a:rPr>
            <a:t> </a:t>
          </a:r>
          <a:r>
            <a:rPr lang="en-US" sz="800" b="0" i="0">
              <a:solidFill>
                <a:schemeClr val="dk1"/>
              </a:solidFill>
              <a:effectLst/>
              <a:latin typeface="Arial" panose="020B0604020202020204" pitchFamily="34" charset="0"/>
              <a:ea typeface="+mn-ea"/>
              <a:cs typeface="Arial" panose="020B0604020202020204" pitchFamily="34" charset="0"/>
            </a:rPr>
            <a:t>KY, Cannon, Carroll, Gibson, Henry, Madison, Obion, Warren, Weakley</a:t>
          </a:r>
          <a:endParaRPr lang="en-US" sz="800">
            <a:latin typeface="Arial" panose="020B0604020202020204" pitchFamily="34" charset="0"/>
            <a:cs typeface="Arial" panose="020B0604020202020204"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7</xdr:row>
      <xdr:rowOff>57150</xdr:rowOff>
    </xdr:from>
    <xdr:to>
      <xdr:col>11</xdr:col>
      <xdr:colOff>0</xdr:colOff>
      <xdr:row>13</xdr:row>
      <xdr:rowOff>66675</xdr:rowOff>
    </xdr:to>
    <xdr:sp macro="" textlink="">
      <xdr:nvSpPr>
        <xdr:cNvPr id="2" name="TextBox 1">
          <a:extLst>
            <a:ext uri="{FF2B5EF4-FFF2-40B4-BE49-F238E27FC236}">
              <a16:creationId xmlns:a16="http://schemas.microsoft.com/office/drawing/2014/main" id="{950898CC-F3E5-4E9C-81CB-F4393E38D779}"/>
            </a:ext>
          </a:extLst>
        </xdr:cNvPr>
        <xdr:cNvSpPr txBox="1"/>
      </xdr:nvSpPr>
      <xdr:spPr>
        <a:xfrm>
          <a:off x="0" y="4621530"/>
          <a:ext cx="7570470" cy="878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b="0" i="0">
              <a:solidFill>
                <a:schemeClr val="dk1"/>
              </a:solidFill>
              <a:effectLst/>
              <a:latin typeface="Arial" panose="020B0604020202020204" pitchFamily="34" charset="0"/>
              <a:ea typeface="+mn-ea"/>
              <a:cs typeface="Arial" panose="020B0604020202020204" pitchFamily="34" charset="0"/>
            </a:rPr>
            <a:t>‡</a:t>
          </a:r>
          <a:r>
            <a:rPr lang="en-US" sz="1100" b="0" i="0">
              <a:solidFill>
                <a:schemeClr val="dk1"/>
              </a:solidFill>
              <a:effectLst/>
              <a:latin typeface="+mn-lt"/>
              <a:ea typeface="+mn-ea"/>
              <a:cs typeface="+mn-cs"/>
            </a:rPr>
            <a:t> </a:t>
          </a:r>
          <a:r>
            <a:rPr lang="en-US" sz="800" b="0" i="0">
              <a:solidFill>
                <a:schemeClr val="dk1"/>
              </a:solidFill>
              <a:effectLst/>
              <a:latin typeface="Arial" panose="020B0604020202020204" pitchFamily="34" charset="0"/>
              <a:ea typeface="+mn-ea"/>
              <a:cs typeface="Arial" panose="020B0604020202020204" pitchFamily="34" charset="0"/>
            </a:rPr>
            <a:t>Data Provided by Ryan Blair, Ext. Area Specialist, Grain and Cotton Variety Testing, and Extension agents in counties shown above.  </a:t>
          </a:r>
          <a:r>
            <a:rPr lang="en-US" sz="800">
              <a:solidFill>
                <a:schemeClr val="dk1"/>
              </a:solidFill>
              <a:effectLst/>
              <a:latin typeface="Arial" panose="020B0604020202020204" pitchFamily="34" charset="0"/>
              <a:ea typeface="+mn-ea"/>
              <a:cs typeface="Arial" panose="020B0604020202020204" pitchFamily="34" charset="0"/>
            </a:rPr>
            <a:t> </a:t>
          </a: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Varieties that have any MS letter in common are not significantly different in yield at the 5% level of probability.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Varieties marked with an asterisk were in the top performing "A" group for two (*) or three (**) consecutive years within the previous three year evaluation period.</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All yields are adjusted to 13% moisture.</a:t>
          </a: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800" b="0" i="0">
              <a:solidFill>
                <a:schemeClr val="dk1"/>
              </a:solidFill>
              <a:effectLst/>
              <a:latin typeface="Arial" panose="020B0604020202020204" pitchFamily="34" charset="0"/>
              <a:ea typeface="+mn-ea"/>
              <a:cs typeface="Arial" panose="020B0604020202020204" pitchFamily="34" charset="0"/>
            </a:rPr>
            <a:t>County Locations include: Henry, Jefferson, Lauderdale, Madison, Warren,</a:t>
          </a:r>
          <a:r>
            <a:rPr lang="en-US" sz="800" b="0" i="0" baseline="0">
              <a:solidFill>
                <a:schemeClr val="dk1"/>
              </a:solidFill>
              <a:effectLst/>
              <a:latin typeface="Arial" panose="020B0604020202020204" pitchFamily="34" charset="0"/>
              <a:ea typeface="+mn-ea"/>
              <a:cs typeface="Arial" panose="020B0604020202020204" pitchFamily="34" charset="0"/>
            </a:rPr>
            <a:t> and the West Tennessee AgResearch and Education Center in Jackson, TN</a:t>
          </a:r>
          <a:endParaRPr lang="en-US" sz="800">
            <a:latin typeface="Arial" panose="020B0604020202020204" pitchFamily="34" charset="0"/>
            <a:cs typeface="Arial" panose="020B0604020202020204" pitchFamily="34"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24</xdr:row>
      <xdr:rowOff>38101</xdr:rowOff>
    </xdr:from>
    <xdr:to>
      <xdr:col>11</xdr:col>
      <xdr:colOff>0</xdr:colOff>
      <xdr:row>26</xdr:row>
      <xdr:rowOff>106681</xdr:rowOff>
    </xdr:to>
    <xdr:sp macro="" textlink="">
      <xdr:nvSpPr>
        <xdr:cNvPr id="2" name="TextBox 1">
          <a:extLst>
            <a:ext uri="{FF2B5EF4-FFF2-40B4-BE49-F238E27FC236}">
              <a16:creationId xmlns:a16="http://schemas.microsoft.com/office/drawing/2014/main" id="{00000000-0008-0000-0E00-000002000000}"/>
            </a:ext>
          </a:extLst>
        </xdr:cNvPr>
        <xdr:cNvSpPr txBox="1"/>
      </xdr:nvSpPr>
      <xdr:spPr>
        <a:xfrm>
          <a:off x="0" y="4777741"/>
          <a:ext cx="8427720" cy="40386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For a full description of abbreviated biotech traits, see table 31.</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All yields are adjusted to 13% moisture.</a:t>
          </a:r>
        </a:p>
        <a:p>
          <a:endParaRPr lang="en-US" sz="800">
            <a:latin typeface="Arial" panose="020B0604020202020204" pitchFamily="34" charset="0"/>
            <a:cs typeface="Arial" panose="020B0604020202020204"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25</xdr:row>
      <xdr:rowOff>15240</xdr:rowOff>
    </xdr:from>
    <xdr:to>
      <xdr:col>12</xdr:col>
      <xdr:colOff>0</xdr:colOff>
      <xdr:row>35</xdr:row>
      <xdr:rowOff>43961</xdr:rowOff>
    </xdr:to>
    <xdr:sp macro="" textlink="">
      <xdr:nvSpPr>
        <xdr:cNvPr id="2" name="TextBox 1">
          <a:extLst>
            <a:ext uri="{FF2B5EF4-FFF2-40B4-BE49-F238E27FC236}">
              <a16:creationId xmlns:a16="http://schemas.microsoft.com/office/drawing/2014/main" id="{65CAA8D6-CB68-4909-B4D1-D73D69531B44}"/>
            </a:ext>
          </a:extLst>
        </xdr:cNvPr>
        <xdr:cNvSpPr txBox="1"/>
      </xdr:nvSpPr>
      <xdr:spPr>
        <a:xfrm>
          <a:off x="0" y="4411980"/>
          <a:ext cx="9745980" cy="16365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0" i="0" u="none" strike="noStrike">
              <a:solidFill>
                <a:schemeClr val="dk1"/>
              </a:solidFill>
              <a:effectLst/>
              <a:latin typeface="Arial" panose="020B0604020202020204" pitchFamily="34" charset="0"/>
              <a:ea typeface="+mn-ea"/>
              <a:cs typeface="Arial" panose="020B0604020202020204" pitchFamily="34" charset="0"/>
            </a:rPr>
            <a:t>YLD= Avg. Yield @ 13% moisture</a:t>
          </a:r>
          <a:r>
            <a:rPr lang="en-US" sz="800">
              <a:latin typeface="Arial" panose="020B0604020202020204" pitchFamily="34" charset="0"/>
              <a:cs typeface="Arial" panose="020B0604020202020204" pitchFamily="34" charset="0"/>
            </a:rPr>
            <a:t> </a:t>
          </a:r>
        </a:p>
        <a:p>
          <a:pPr algn="l"/>
          <a:r>
            <a:rPr lang="en-US" sz="800" b="0" i="0" u="none" strike="noStrike">
              <a:solidFill>
                <a:schemeClr val="dk1"/>
              </a:solidFill>
              <a:effectLst/>
              <a:latin typeface="Arial" panose="020B0604020202020204" pitchFamily="34" charset="0"/>
              <a:ea typeface="+mn-ea"/>
              <a:cs typeface="Arial" panose="020B0604020202020204" pitchFamily="34" charset="0"/>
            </a:rPr>
            <a:t>MS= Varieties that have any MS letter in common are not statistically different in yield at the 5% level of probability.</a:t>
          </a:r>
          <a:r>
            <a:rPr lang="en-US" sz="800">
              <a:latin typeface="Arial" panose="020B0604020202020204" pitchFamily="34" charset="0"/>
              <a:cs typeface="Arial" panose="020B0604020202020204" pitchFamily="34" charset="0"/>
            </a:rPr>
            <a:t> </a:t>
          </a:r>
        </a:p>
        <a:p>
          <a:pPr algn="l"/>
          <a:endParaRPr lang="en-US" sz="800" b="0" i="0" u="none" strike="noStrike">
            <a:solidFill>
              <a:schemeClr val="dk1"/>
            </a:solidFill>
            <a:effectLst/>
            <a:latin typeface="Arial" panose="020B0604020202020204" pitchFamily="34" charset="0"/>
            <a:ea typeface="+mn-ea"/>
            <a:cs typeface="Arial" panose="020B0604020202020204" pitchFamily="34" charset="0"/>
          </a:endParaRPr>
        </a:p>
        <a:p>
          <a:pPr algn="l"/>
          <a:r>
            <a:rPr lang="en-US" sz="800" b="0" i="0" u="none" strike="noStrike">
              <a:solidFill>
                <a:sysClr val="windowText" lastClr="000000"/>
              </a:solidFill>
              <a:effectLst/>
              <a:latin typeface="Arial" panose="020B0604020202020204" pitchFamily="34" charset="0"/>
              <a:ea typeface="+mn-ea"/>
              <a:cs typeface="Arial" panose="020B0604020202020204" pitchFamily="34" charset="0"/>
            </a:rPr>
            <a:t>*Treated plots sprayed with Quadris TOP SBX @ 7 oz./Acre + 0.25% Induce @ R3 growth stage. </a:t>
          </a:r>
        </a:p>
        <a:p>
          <a:pPr algn="l"/>
          <a:r>
            <a:rPr lang="en-US" sz="800" b="0" i="0" u="none" strike="noStrike">
              <a:solidFill>
                <a:sysClr val="windowText" lastClr="000000"/>
              </a:solidFill>
              <a:effectLst/>
              <a:latin typeface="Arial" panose="020B0604020202020204" pitchFamily="34" charset="0"/>
              <a:ea typeface="+mn-ea"/>
              <a:cs typeface="Arial" panose="020B0604020202020204" pitchFamily="34" charset="0"/>
            </a:rPr>
            <a:t>RECM varieties planted June 3, </a:t>
          </a:r>
          <a:r>
            <a:rPr lang="en-US" sz="800" b="0" i="0" u="none" strike="noStrike" baseline="0">
              <a:solidFill>
                <a:sysClr val="windowText" lastClr="000000"/>
              </a:solidFill>
              <a:effectLst/>
              <a:latin typeface="Arial" panose="020B0604020202020204" pitchFamily="34" charset="0"/>
              <a:ea typeface="+mn-ea"/>
              <a:cs typeface="Arial" panose="020B0604020202020204" pitchFamily="34" charset="0"/>
            </a:rPr>
            <a:t>sprayed Aug 12, and harvested Nov 3.</a:t>
          </a: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algn="l"/>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JAX varieties planted June 2, sprayed Aug 10, and harvested Oct 14.</a:t>
          </a:r>
          <a:endParaRPr lang="en-US" sz="800">
            <a:solidFill>
              <a:sysClr val="windowText" lastClr="000000"/>
            </a:solidFill>
            <a:latin typeface="Arial" panose="020B0604020202020204" pitchFamily="34" charset="0"/>
            <a:cs typeface="Arial" panose="020B0604020202020204" pitchFamily="34" charset="0"/>
          </a:endParaRPr>
        </a:p>
        <a:p>
          <a:pPr algn="l"/>
          <a:endParaRPr lang="en-US" sz="8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l"/>
          <a:r>
            <a:rPr lang="en-US" sz="800" b="0" i="0" u="none" strike="noStrike">
              <a:solidFill>
                <a:sysClr val="windowText" lastClr="000000"/>
              </a:solidFill>
              <a:effectLst/>
              <a:latin typeface="Arial" panose="020B0604020202020204" pitchFamily="34" charset="0"/>
              <a:ea typeface="+mn-ea"/>
              <a:cs typeface="Arial" panose="020B0604020202020204" pitchFamily="34" charset="0"/>
            </a:rPr>
            <a:t>LOW, MOD, and HIGH is a relative ranking of disease severity at each location. Other diseases noted: SC=Stem Canker, SDS=Sudden Death Syndrome, CLB=Cercospora leaf blight</a:t>
          </a:r>
          <a:endParaRPr lang="en-US" sz="800" b="0">
            <a:solidFill>
              <a:sysClr val="windowText" lastClr="000000"/>
            </a:solidFill>
            <a:latin typeface="Arial" panose="020B0604020202020204" pitchFamily="34" charset="0"/>
            <a:cs typeface="Arial" panose="020B0604020202020204" pitchFamily="34" charset="0"/>
          </a:endParaRPr>
        </a:p>
        <a:p>
          <a:pPr algn="l"/>
          <a:r>
            <a:rPr lang="en-US" sz="800" b="1" i="0" u="none" strike="noStrike">
              <a:solidFill>
                <a:sysClr val="windowText" lastClr="000000"/>
              </a:solidFill>
              <a:effectLst/>
              <a:latin typeface="Arial" panose="020B0604020202020204" pitchFamily="34" charset="0"/>
              <a:ea typeface="+mn-ea"/>
              <a:cs typeface="Arial" panose="020B0604020202020204" pitchFamily="34" charset="0"/>
            </a:rPr>
            <a:t>Disease ratings at RECM</a:t>
          </a:r>
          <a:r>
            <a:rPr lang="en-US" sz="800" b="0" i="0" u="none" strike="noStrike">
              <a:solidFill>
                <a:sysClr val="windowText" lastClr="000000"/>
              </a:solidFill>
              <a:effectLst/>
              <a:latin typeface="Arial" panose="020B0604020202020204" pitchFamily="34" charset="0"/>
              <a:ea typeface="+mn-ea"/>
              <a:cs typeface="Arial" panose="020B0604020202020204" pitchFamily="34" charset="0"/>
            </a:rPr>
            <a:t>: Frogeye leaf spot ranged from 0 - 6% with an average of 2%; Target spot ranged from 0 -</a:t>
          </a:r>
          <a:r>
            <a:rPr lang="en-US" sz="800" b="0" i="0" u="none" strike="noStrike" baseline="0">
              <a:solidFill>
                <a:sysClr val="windowText" lastClr="000000"/>
              </a:solidFill>
              <a:effectLst/>
              <a:latin typeface="Arial" panose="020B0604020202020204" pitchFamily="34" charset="0"/>
              <a:ea typeface="+mn-ea"/>
              <a:cs typeface="Arial" panose="020B0604020202020204" pitchFamily="34" charset="0"/>
            </a:rPr>
            <a:t> 22</a:t>
          </a:r>
          <a:r>
            <a:rPr lang="en-US" sz="800" b="0" i="0" u="none" strike="noStrike">
              <a:solidFill>
                <a:sysClr val="windowText" lastClr="000000"/>
              </a:solidFill>
              <a:effectLst/>
              <a:latin typeface="Arial" panose="020B0604020202020204" pitchFamily="34" charset="0"/>
              <a:ea typeface="+mn-ea"/>
              <a:cs typeface="Arial" panose="020B0604020202020204" pitchFamily="34" charset="0"/>
            </a:rPr>
            <a:t>% with an average of 4%.</a:t>
          </a:r>
          <a:endParaRPr lang="en-US" sz="800">
            <a:solidFill>
              <a:sysClr val="windowText" lastClr="000000"/>
            </a:solidFill>
            <a:latin typeface="Arial" panose="020B0604020202020204" pitchFamily="34" charset="0"/>
            <a:cs typeface="Arial" panose="020B0604020202020204" pitchFamily="34" charset="0"/>
          </a:endParaRPr>
        </a:p>
        <a:p>
          <a:pPr algn="l"/>
          <a:r>
            <a:rPr lang="en-US" sz="800" b="1" i="0" u="none" strike="noStrike">
              <a:solidFill>
                <a:sysClr val="windowText" lastClr="000000"/>
              </a:solidFill>
              <a:effectLst/>
              <a:latin typeface="Arial" panose="020B0604020202020204" pitchFamily="34" charset="0"/>
              <a:ea typeface="+mn-ea"/>
              <a:cs typeface="Arial" panose="020B0604020202020204" pitchFamily="34" charset="0"/>
            </a:rPr>
            <a:t>Disease ratings at JAX</a:t>
          </a:r>
          <a:r>
            <a:rPr lang="en-US" sz="800" b="0" i="0" u="none" strike="noStrike">
              <a:solidFill>
                <a:sysClr val="windowText" lastClr="000000"/>
              </a:solidFill>
              <a:effectLst/>
              <a:latin typeface="Arial" panose="020B0604020202020204" pitchFamily="34" charset="0"/>
              <a:ea typeface="+mn-ea"/>
              <a:cs typeface="Arial" panose="020B0604020202020204" pitchFamily="34" charset="0"/>
            </a:rPr>
            <a:t>: Frogeye leaf spot ranged from 0 - 8% with an average of 2%; </a:t>
          </a:r>
          <a:r>
            <a:rPr kumimoji="0" lang="en-US"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and Target spot ranged from 0 - 22% with an average of 6%.  </a:t>
          </a:r>
          <a:endParaRPr lang="en-US" sz="8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l"/>
          <a:endParaRPr lang="en-US" sz="8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l"/>
          <a:r>
            <a:rPr lang="en-US" sz="800" b="0" i="0" u="none" strike="noStrike">
              <a:solidFill>
                <a:sysClr val="windowText" lastClr="000000"/>
              </a:solidFill>
              <a:effectLst/>
              <a:latin typeface="Arial" panose="020B0604020202020204" pitchFamily="34" charset="0"/>
              <a:ea typeface="+mn-ea"/>
              <a:cs typeface="Arial" panose="020B0604020202020204" pitchFamily="34" charset="0"/>
            </a:rPr>
            <a:t>Disease ratings &amp; yield data compiled by Dr. Heather Kelly &amp; Alyson</a:t>
          </a:r>
          <a:r>
            <a:rPr lang="en-US" sz="800" b="0" i="0" u="none" strike="noStrike" baseline="0">
              <a:solidFill>
                <a:sysClr val="windowText" lastClr="000000"/>
              </a:solidFill>
              <a:effectLst/>
              <a:latin typeface="Arial" panose="020B0604020202020204" pitchFamily="34" charset="0"/>
              <a:ea typeface="+mn-ea"/>
              <a:cs typeface="Arial" panose="020B0604020202020204" pitchFamily="34" charset="0"/>
            </a:rPr>
            <a:t> Horner </a:t>
          </a:r>
          <a:r>
            <a:rPr lang="en-US" sz="800" b="0" i="0" u="none" strike="noStrike">
              <a:solidFill>
                <a:sysClr val="windowText" lastClr="000000"/>
              </a:solidFill>
              <a:effectLst/>
              <a:latin typeface="Arial" panose="020B0604020202020204" pitchFamily="34" charset="0"/>
              <a:ea typeface="+mn-ea"/>
              <a:cs typeface="Arial" panose="020B0604020202020204" pitchFamily="34" charset="0"/>
            </a:rPr>
            <a:t>from replicated plots at the Research and Education Center at Milan</a:t>
          </a:r>
          <a:r>
            <a:rPr lang="en-US" sz="800" b="0" i="0" u="none" strike="noStrike" baseline="0">
              <a:solidFill>
                <a:sysClr val="windowText" lastClr="000000"/>
              </a:solidFill>
              <a:effectLst/>
              <a:latin typeface="Arial" panose="020B0604020202020204" pitchFamily="34" charset="0"/>
              <a:ea typeface="+mn-ea"/>
              <a:cs typeface="Arial" panose="020B0604020202020204" pitchFamily="34" charset="0"/>
            </a:rPr>
            <a:t> </a:t>
          </a:r>
          <a:r>
            <a:rPr lang="en-US" sz="800" b="0" i="0" u="none" strike="noStrike">
              <a:solidFill>
                <a:sysClr val="windowText" lastClr="000000"/>
              </a:solidFill>
              <a:effectLst/>
              <a:latin typeface="Arial" panose="020B0604020202020204" pitchFamily="34" charset="0"/>
              <a:ea typeface="+mn-ea"/>
              <a:cs typeface="Arial" panose="020B0604020202020204" pitchFamily="34" charset="0"/>
            </a:rPr>
            <a:t>and on-farm location in Jackson.</a:t>
          </a:r>
        </a:p>
        <a:p>
          <a:pPr algn="l"/>
          <a:r>
            <a:rPr lang="en-US" sz="800" b="0" i="0" u="none" strike="noStrike">
              <a:solidFill>
                <a:sysClr val="windowText" lastClr="000000"/>
              </a:solidFill>
              <a:effectLst/>
              <a:latin typeface="Arial" panose="020B0604020202020204" pitchFamily="34" charset="0"/>
              <a:ea typeface="+mn-ea"/>
              <a:cs typeface="Arial" panose="020B0604020202020204" pitchFamily="34" charset="0"/>
            </a:rPr>
            <a:t>County data provided by Ryan Blair, Ext. Area Specialist, and the extension agents</a:t>
          </a:r>
          <a:r>
            <a:rPr lang="en-US" sz="800" b="0" i="0" u="none" strike="noStrike">
              <a:solidFill>
                <a:srgbClr val="FF0000"/>
              </a:solidFill>
              <a:effectLst/>
              <a:latin typeface="Arial" panose="020B0604020202020204" pitchFamily="34" charset="0"/>
              <a:ea typeface="+mn-ea"/>
              <a:cs typeface="Arial" panose="020B0604020202020204" pitchFamily="34" charset="0"/>
            </a:rPr>
            <a:t>.</a:t>
          </a:r>
          <a:r>
            <a:rPr lang="en-US" sz="800">
              <a:solidFill>
                <a:srgbClr val="FF0000"/>
              </a:solidFill>
              <a:latin typeface="Arial" panose="020B0604020202020204" pitchFamily="34" charset="0"/>
              <a:cs typeface="Arial" panose="020B0604020202020204" pitchFamily="34" charset="0"/>
            </a:rPr>
            <a:t>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10</xdr:row>
      <xdr:rowOff>19050</xdr:rowOff>
    </xdr:from>
    <xdr:to>
      <xdr:col>11</xdr:col>
      <xdr:colOff>0</xdr:colOff>
      <xdr:row>22</xdr:row>
      <xdr:rowOff>57150</xdr:rowOff>
    </xdr:to>
    <xdr:sp macro="" textlink="">
      <xdr:nvSpPr>
        <xdr:cNvPr id="2" name="TextBox 1">
          <a:extLst>
            <a:ext uri="{FF2B5EF4-FFF2-40B4-BE49-F238E27FC236}">
              <a16:creationId xmlns:a16="http://schemas.microsoft.com/office/drawing/2014/main" id="{DDCD24E6-BE4D-44CD-976B-F82191FB460C}"/>
            </a:ext>
          </a:extLst>
        </xdr:cNvPr>
        <xdr:cNvSpPr txBox="1"/>
      </xdr:nvSpPr>
      <xdr:spPr>
        <a:xfrm>
          <a:off x="0" y="1870710"/>
          <a:ext cx="8389620" cy="1981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0" i="0" u="none" strike="noStrike">
              <a:solidFill>
                <a:schemeClr val="dk1"/>
              </a:solidFill>
              <a:effectLst/>
              <a:latin typeface="Arial" panose="020B0604020202020204" pitchFamily="34" charset="0"/>
              <a:ea typeface="+mn-ea"/>
              <a:cs typeface="Arial" panose="020B0604020202020204" pitchFamily="34" charset="0"/>
            </a:rPr>
            <a:t>YLD= Avg. Yield @ 13% moisture</a:t>
          </a:r>
          <a:r>
            <a:rPr lang="en-US" sz="800">
              <a:latin typeface="Arial" panose="020B0604020202020204" pitchFamily="34" charset="0"/>
              <a:cs typeface="Arial" panose="020B0604020202020204" pitchFamily="34" charset="0"/>
            </a:rPr>
            <a:t> </a:t>
          </a:r>
        </a:p>
        <a:p>
          <a:pPr algn="l"/>
          <a:r>
            <a:rPr lang="en-US" sz="800" b="0" i="0" u="none" strike="noStrike">
              <a:solidFill>
                <a:schemeClr val="dk1"/>
              </a:solidFill>
              <a:effectLst/>
              <a:latin typeface="Arial" panose="020B0604020202020204" pitchFamily="34" charset="0"/>
              <a:ea typeface="+mn-ea"/>
              <a:cs typeface="Arial" panose="020B0604020202020204" pitchFamily="34" charset="0"/>
            </a:rPr>
            <a:t>MS= Varieties that have any MS letter in common are not statistically different in yield at the 5% level of probability.</a:t>
          </a:r>
          <a:r>
            <a:rPr lang="en-US" sz="800">
              <a:latin typeface="Arial" panose="020B0604020202020204" pitchFamily="34" charset="0"/>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8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800" b="0" i="0" u="none" strike="noStrike">
              <a:solidFill>
                <a:schemeClr val="dk1"/>
              </a:solidFill>
              <a:effectLst/>
              <a:latin typeface="Arial" panose="020B0604020202020204" pitchFamily="34" charset="0"/>
              <a:ea typeface="+mn-ea"/>
              <a:cs typeface="Arial" panose="020B0604020202020204" pitchFamily="34" charset="0"/>
            </a:rPr>
            <a:t>*Treated plots sprayed with Quadris TOP SBX @ 7 oz./Acre + 0.25% Induce @ R3 growth stage. </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b="0" i="0" u="none" strike="noStrike">
              <a:solidFill>
                <a:schemeClr val="dk1"/>
              </a:solidFill>
              <a:effectLst/>
              <a:latin typeface="Arial" panose="020B0604020202020204" pitchFamily="34" charset="0"/>
              <a:ea typeface="+mn-ea"/>
              <a:cs typeface="Arial" panose="020B0604020202020204" pitchFamily="34" charset="0"/>
            </a:rPr>
            <a:t>RECM varieties planted June 3,</a:t>
          </a:r>
          <a:r>
            <a:rPr lang="en-US" sz="800" b="0" i="0" u="none" strike="noStrike" baseline="0">
              <a:solidFill>
                <a:schemeClr val="dk1"/>
              </a:solidFill>
              <a:effectLst/>
              <a:latin typeface="Arial" panose="020B0604020202020204" pitchFamily="34" charset="0"/>
              <a:ea typeface="+mn-ea"/>
              <a:cs typeface="Arial" panose="020B0604020202020204" pitchFamily="34" charset="0"/>
            </a:rPr>
            <a:t> sprayed Aug 12,  and harvested Nov 3.</a:t>
          </a:r>
          <a:endParaRPr lang="en-US" sz="8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800" b="0" i="0" u="none" strike="noStrike">
              <a:solidFill>
                <a:schemeClr val="dk1"/>
              </a:solidFill>
              <a:effectLst/>
              <a:latin typeface="Arial" panose="020B0604020202020204" pitchFamily="34" charset="0"/>
              <a:ea typeface="+mn-ea"/>
              <a:cs typeface="Arial" panose="020B0604020202020204" pitchFamily="34" charset="0"/>
            </a:rPr>
            <a:t>JAX varieties</a:t>
          </a:r>
          <a:r>
            <a:rPr lang="en-US" sz="800" b="0" i="0" u="none" strike="noStrike" baseline="0">
              <a:solidFill>
                <a:schemeClr val="dk1"/>
              </a:solidFill>
              <a:effectLst/>
              <a:latin typeface="Arial" panose="020B0604020202020204" pitchFamily="34" charset="0"/>
              <a:ea typeface="+mn-ea"/>
              <a:cs typeface="Arial" panose="020B0604020202020204" pitchFamily="34" charset="0"/>
            </a:rPr>
            <a:t> </a:t>
          </a:r>
          <a:r>
            <a:rPr lang="en-US" sz="800" b="0" i="0" u="none" strike="noStrike">
              <a:solidFill>
                <a:schemeClr val="dk1"/>
              </a:solidFill>
              <a:effectLst/>
              <a:latin typeface="Arial" panose="020B0604020202020204" pitchFamily="34" charset="0"/>
              <a:ea typeface="+mn-ea"/>
              <a:cs typeface="Arial" panose="020B0604020202020204" pitchFamily="34" charset="0"/>
            </a:rPr>
            <a:t>planted June 2,  sprayed Aug 10, and harvested Oct 14.</a:t>
          </a:r>
          <a:endPar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algn="l"/>
          <a:r>
            <a:rPr lang="en-US" sz="800">
              <a:latin typeface="Arial" panose="020B0604020202020204" pitchFamily="34" charset="0"/>
              <a:cs typeface="Arial" panose="020B0604020202020204" pitchFamily="34" charset="0"/>
            </a:rPr>
            <a:t> </a:t>
          </a:r>
        </a:p>
        <a:p>
          <a:pPr algn="l"/>
          <a:r>
            <a:rPr lang="en-US" sz="800" b="0" i="0" u="none" strike="noStrike">
              <a:solidFill>
                <a:schemeClr val="dk1"/>
              </a:solidFill>
              <a:effectLst/>
              <a:latin typeface="Arial" panose="020B0604020202020204" pitchFamily="34" charset="0"/>
              <a:ea typeface="+mn-ea"/>
              <a:cs typeface="Arial" panose="020B0604020202020204" pitchFamily="34" charset="0"/>
            </a:rPr>
            <a:t>LOW, MOD, and HIGH is a relative ranking of disease severity at each location. </a:t>
          </a:r>
          <a:endParaRPr lang="en-US" sz="800" b="1" i="0" u="none" strike="noStrike">
            <a:solidFill>
              <a:schemeClr val="dk1"/>
            </a:solidFill>
            <a:effectLst/>
            <a:latin typeface="Arial" panose="020B0604020202020204" pitchFamily="34" charset="0"/>
            <a:ea typeface="+mn-ea"/>
            <a:cs typeface="Arial" panose="020B0604020202020204" pitchFamily="34" charset="0"/>
          </a:endParaRPr>
        </a:p>
        <a:p>
          <a:pPr algn="l"/>
          <a:r>
            <a:rPr lang="en-US" sz="800" b="1" i="0" u="none" strike="noStrike">
              <a:solidFill>
                <a:schemeClr val="dk1"/>
              </a:solidFill>
              <a:effectLst/>
              <a:latin typeface="Arial" panose="020B0604020202020204" pitchFamily="34" charset="0"/>
              <a:ea typeface="+mn-ea"/>
              <a:cs typeface="Arial" panose="020B0604020202020204" pitchFamily="34" charset="0"/>
            </a:rPr>
            <a:t>Disease ratings at RECM</a:t>
          </a:r>
          <a:r>
            <a:rPr lang="en-US" sz="800" b="0" i="0" u="none" strike="noStrike">
              <a:solidFill>
                <a:schemeClr val="dk1"/>
              </a:solidFill>
              <a:effectLst/>
              <a:latin typeface="Arial" panose="020B0604020202020204" pitchFamily="34" charset="0"/>
              <a:ea typeface="+mn-ea"/>
              <a:cs typeface="Arial" panose="020B0604020202020204" pitchFamily="34" charset="0"/>
            </a:rPr>
            <a:t>: Frogeye leaf spot ranged from 0 - 3% with an average of 0.7% and </a:t>
          </a:r>
          <a:r>
            <a:rPr lang="en-US" sz="800" b="0" i="0" u="none" strike="noStrike">
              <a:solidFill>
                <a:sysClr val="windowText" lastClr="000000"/>
              </a:solidFill>
              <a:effectLst/>
              <a:latin typeface="Arial" panose="020B0604020202020204" pitchFamily="34" charset="0"/>
              <a:ea typeface="+mn-ea"/>
              <a:cs typeface="Arial" panose="020B0604020202020204" pitchFamily="34" charset="0"/>
            </a:rPr>
            <a:t>Target spot was</a:t>
          </a:r>
          <a:r>
            <a:rPr lang="en-US" sz="800" b="0" i="0" u="none" strike="noStrike" baseline="0">
              <a:solidFill>
                <a:sysClr val="windowText" lastClr="000000"/>
              </a:solidFill>
              <a:effectLst/>
              <a:latin typeface="Arial" panose="020B0604020202020204" pitchFamily="34" charset="0"/>
              <a:ea typeface="+mn-ea"/>
              <a:cs typeface="Arial" panose="020B0604020202020204" pitchFamily="34" charset="0"/>
            </a:rPr>
            <a:t> not observed</a:t>
          </a:r>
          <a:r>
            <a:rPr lang="en-US" sz="800" b="0" i="0" u="none" strike="noStrike">
              <a:solidFill>
                <a:sysClr val="windowText" lastClr="000000"/>
              </a:solidFill>
              <a:effectLst/>
              <a:latin typeface="Arial" panose="020B0604020202020204" pitchFamily="34" charset="0"/>
              <a:ea typeface="+mn-ea"/>
              <a:cs typeface="Arial" panose="020B0604020202020204" pitchFamily="34" charset="0"/>
            </a:rPr>
            <a:t>. </a:t>
          </a:r>
          <a:r>
            <a:rPr lang="en-US" sz="800">
              <a:solidFill>
                <a:sysClr val="windowText" lastClr="000000"/>
              </a:solidFill>
              <a:latin typeface="Arial" panose="020B0604020202020204" pitchFamily="34" charset="0"/>
              <a:cs typeface="Arial" panose="020B0604020202020204" pitchFamily="34" charset="0"/>
            </a:rPr>
            <a:t> </a:t>
          </a:r>
        </a:p>
        <a:p>
          <a:pPr algn="l"/>
          <a:r>
            <a:rPr lang="en-US" sz="800" b="1" i="0" u="none" strike="noStrike">
              <a:solidFill>
                <a:sysClr val="windowText" lastClr="000000"/>
              </a:solidFill>
              <a:effectLst/>
              <a:latin typeface="Arial" panose="020B0604020202020204" pitchFamily="34" charset="0"/>
              <a:ea typeface="+mn-ea"/>
              <a:cs typeface="Arial" panose="020B0604020202020204" pitchFamily="34" charset="0"/>
            </a:rPr>
            <a:t>Disease ratings at JAX</a:t>
          </a:r>
          <a:r>
            <a:rPr lang="en-US" sz="800" b="0" i="0" u="none" strike="noStrike">
              <a:solidFill>
                <a:sysClr val="windowText" lastClr="000000"/>
              </a:solidFill>
              <a:effectLst/>
              <a:latin typeface="Arial" panose="020B0604020202020204" pitchFamily="34" charset="0"/>
              <a:ea typeface="+mn-ea"/>
              <a:cs typeface="Arial" panose="020B0604020202020204" pitchFamily="34" charset="0"/>
            </a:rPr>
            <a:t>: Frogeye leaf spot ranged from 0 - 2% with an average of 0.6% </a:t>
          </a: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and </a:t>
          </a:r>
          <a:r>
            <a:rPr kumimoji="0" lang="en-US"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Target spot was not observed.  </a:t>
          </a:r>
          <a:endParaRPr lang="en-US" sz="800">
            <a:solidFill>
              <a:srgbClr val="FF0000"/>
            </a:solidFill>
            <a:latin typeface="Arial" panose="020B0604020202020204" pitchFamily="34" charset="0"/>
            <a:cs typeface="Arial" panose="020B0604020202020204" pitchFamily="34" charset="0"/>
          </a:endParaRPr>
        </a:p>
        <a:p>
          <a:pPr algn="l"/>
          <a:endParaRPr lang="en-US" sz="8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Disease ratings &amp; yield data compiled by Dr. Heather Kelly &amp; Alyson Horner from replicated plots at the Research and Education Center at Milan and on-farm location in Jackson.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County data provided by Ryan Blair, Ext. Area Specialist, and the extension agents</a:t>
          </a:r>
          <a:r>
            <a:rPr kumimoji="0" lang="en-US" sz="8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 </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81</xdr:row>
      <xdr:rowOff>28575</xdr:rowOff>
    </xdr:from>
    <xdr:to>
      <xdr:col>15</xdr:col>
      <xdr:colOff>0</xdr:colOff>
      <xdr:row>86</xdr:row>
      <xdr:rowOff>47626</xdr:rowOff>
    </xdr:to>
    <xdr:sp macro="" textlink="">
      <xdr:nvSpPr>
        <xdr:cNvPr id="2" name="TextBox 1">
          <a:extLst>
            <a:ext uri="{FF2B5EF4-FFF2-40B4-BE49-F238E27FC236}">
              <a16:creationId xmlns:a16="http://schemas.microsoft.com/office/drawing/2014/main" id="{00000000-0008-0000-1100-000002000000}"/>
            </a:ext>
          </a:extLst>
        </xdr:cNvPr>
        <xdr:cNvSpPr txBox="1"/>
      </xdr:nvSpPr>
      <xdr:spPr>
        <a:xfrm>
          <a:off x="0" y="10048875"/>
          <a:ext cx="7524750" cy="82867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Hybrids that have any MS letter in common are not significantly different at the 5% level of probability.</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Hybrids marked with an asterisk were in the top performing "A" group for two (**</a:t>
          </a:r>
          <a:r>
            <a:rPr lang="en-US" sz="800" baseline="0">
              <a:solidFill>
                <a:schemeClr val="dk1"/>
              </a:solidFill>
              <a:effectLst/>
              <a:latin typeface="Arial" panose="020B0604020202020204" pitchFamily="34" charset="0"/>
              <a:ea typeface="+mn-ea"/>
              <a:cs typeface="Arial" panose="020B0604020202020204" pitchFamily="34" charset="0"/>
            </a:rPr>
            <a:t>) or three (***) years within the previous three year evaluation period.</a:t>
          </a:r>
          <a:endParaRPr lang="en-US" sz="800">
            <a:effectLst/>
            <a:latin typeface="Arial" panose="020B0604020202020204" pitchFamily="34" charset="0"/>
            <a:cs typeface="Arial" panose="020B0604020202020204" pitchFamily="34" charset="0"/>
          </a:endParaRP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For a full description of abbreviated biotech traits, see table 31.</a:t>
          </a:r>
          <a:endParaRPr lang="en-US" sz="8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All yields are adjusted to 13% moisture.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Lodging was evaluated on a a scale of 1 (no lodging) to 5 (complete lodging). C.V. is not reported for lodging since it was not measured using a ratio scale.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Protein and oil on a dry weight basis. </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800">
            <a:effectLst/>
          </a:endParaRPr>
        </a:p>
        <a:p>
          <a:endParaRPr lang="en-US" sz="800">
            <a:latin typeface="Arial" panose="020B0604020202020204" pitchFamily="34" charset="0"/>
            <a:cs typeface="Arial" panose="020B0604020202020204" pitchFamily="34"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81</xdr:row>
      <xdr:rowOff>28574</xdr:rowOff>
    </xdr:from>
    <xdr:to>
      <xdr:col>27</xdr:col>
      <xdr:colOff>28575</xdr:colOff>
      <xdr:row>87</xdr:row>
      <xdr:rowOff>114299</xdr:rowOff>
    </xdr:to>
    <xdr:sp macro="" textlink="">
      <xdr:nvSpPr>
        <xdr:cNvPr id="2" name="TextBox 1">
          <a:extLst>
            <a:ext uri="{FF2B5EF4-FFF2-40B4-BE49-F238E27FC236}">
              <a16:creationId xmlns:a16="http://schemas.microsoft.com/office/drawing/2014/main" id="{00000000-0008-0000-1200-000002000000}"/>
            </a:ext>
          </a:extLst>
        </xdr:cNvPr>
        <xdr:cNvSpPr txBox="1"/>
      </xdr:nvSpPr>
      <xdr:spPr>
        <a:xfrm>
          <a:off x="0" y="18278474"/>
          <a:ext cx="11772900" cy="10572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Hybrids that have any MS letter in common are not significantly different at the 5% level of probability.</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Hybrids marked with an asterisk were in the top performing "A" group for two (**</a:t>
          </a:r>
          <a:r>
            <a:rPr lang="en-US" sz="800" baseline="0">
              <a:solidFill>
                <a:schemeClr val="dk1"/>
              </a:solidFill>
              <a:effectLst/>
              <a:latin typeface="Arial" panose="020B0604020202020204" pitchFamily="34" charset="0"/>
              <a:ea typeface="+mn-ea"/>
              <a:cs typeface="Arial" panose="020B0604020202020204" pitchFamily="34" charset="0"/>
            </a:rPr>
            <a:t>) or three (***) years within the previous three year evaluation period.</a:t>
          </a:r>
          <a:endParaRPr lang="en-US" sz="800">
            <a:effectLst/>
            <a:latin typeface="Arial" panose="020B0604020202020204" pitchFamily="34" charset="0"/>
            <a:cs typeface="Arial" panose="020B0604020202020204" pitchFamily="34" charset="0"/>
          </a:endParaRP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For a full description of abbreviated biotech traits, see table 31.</a:t>
          </a:r>
          <a:endParaRPr lang="en-US" sz="8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All yields are adjusted to 13% moisture.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Lodging was evaluated on a a scale of 1 (no lodging) to 5 (complete lodging). C.V. is not reported for lodging since it was not measured using a ratio scale.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Protein and oil on a dry weight basis. </a:t>
          </a: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800">
            <a:effectLst/>
          </a:endParaRPr>
        </a:p>
        <a:p>
          <a:endParaRPr lang="en-US" sz="800">
            <a:latin typeface="Arial" panose="020B0604020202020204" pitchFamily="34" charset="0"/>
            <a:cs typeface="Arial" panose="020B0604020202020204" pitchFamily="34"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28575</xdr:colOff>
      <xdr:row>81</xdr:row>
      <xdr:rowOff>28576</xdr:rowOff>
    </xdr:from>
    <xdr:to>
      <xdr:col>25</xdr:col>
      <xdr:colOff>314324</xdr:colOff>
      <xdr:row>84</xdr:row>
      <xdr:rowOff>152401</xdr:rowOff>
    </xdr:to>
    <xdr:sp macro="" textlink="">
      <xdr:nvSpPr>
        <xdr:cNvPr id="2" name="TextBox 1">
          <a:extLst>
            <a:ext uri="{FF2B5EF4-FFF2-40B4-BE49-F238E27FC236}">
              <a16:creationId xmlns:a16="http://schemas.microsoft.com/office/drawing/2014/main" id="{00000000-0008-0000-1300-000002000000}"/>
            </a:ext>
          </a:extLst>
        </xdr:cNvPr>
        <xdr:cNvSpPr txBox="1"/>
      </xdr:nvSpPr>
      <xdr:spPr>
        <a:xfrm>
          <a:off x="28575" y="10067926"/>
          <a:ext cx="8496299" cy="6096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t>
          </a:r>
          <a:r>
            <a:rPr lang="en-US" sz="800" b="0" i="0">
              <a:solidFill>
                <a:schemeClr val="dk1"/>
              </a:solidFill>
              <a:effectLst/>
              <a:latin typeface="Arial" panose="020B0604020202020204" pitchFamily="34" charset="0"/>
              <a:ea typeface="+mn-ea"/>
              <a:cs typeface="Arial" panose="020B0604020202020204" pitchFamily="34" charset="0"/>
            </a:rPr>
            <a:t>Hybrids that have any MS letter in common are not significantly different in yield at the 5% level of probability.</a:t>
          </a:r>
          <a:r>
            <a:rPr lang="en-US" sz="800">
              <a:solidFill>
                <a:schemeClr val="dk1"/>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Hybrids marked with an asterisk were in the top performing "A" group for two (**</a:t>
          </a:r>
          <a:r>
            <a:rPr lang="en-US" sz="800" baseline="0">
              <a:solidFill>
                <a:schemeClr val="dk1"/>
              </a:solidFill>
              <a:effectLst/>
              <a:latin typeface="Arial" panose="020B0604020202020204" pitchFamily="34" charset="0"/>
              <a:ea typeface="+mn-ea"/>
              <a:cs typeface="Arial" panose="020B0604020202020204" pitchFamily="34" charset="0"/>
            </a:rPr>
            <a:t>) or three (***) years within the previous three year evaluation period.</a:t>
          </a: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800" b="0" i="0" u="none" strike="noStrike">
              <a:solidFill>
                <a:schemeClr val="dk1"/>
              </a:solidFill>
              <a:effectLst/>
              <a:latin typeface="Arial" panose="020B0604020202020204" pitchFamily="34" charset="0"/>
              <a:ea typeface="+mn-ea"/>
              <a:cs typeface="Arial" panose="020B0604020202020204" pitchFamily="34" charset="0"/>
            </a:rPr>
            <a:t>‡ </a:t>
          </a:r>
          <a:r>
            <a:rPr lang="en-US" sz="800">
              <a:solidFill>
                <a:schemeClr val="dk1"/>
              </a:solidFill>
              <a:effectLst/>
              <a:latin typeface="Arial" panose="020B0604020202020204" pitchFamily="34" charset="0"/>
              <a:ea typeface="+mn-ea"/>
              <a:cs typeface="Arial" panose="020B0604020202020204" pitchFamily="34" charset="0"/>
            </a:rPr>
            <a:t> For a full description of abbreviated biotech traits, see table 31.</a:t>
          </a:r>
          <a:endParaRPr lang="en-US" sz="8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All yields are adjusted to 13% moisture.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30</xdr:row>
      <xdr:rowOff>47625</xdr:rowOff>
    </xdr:from>
    <xdr:to>
      <xdr:col>15</xdr:col>
      <xdr:colOff>0</xdr:colOff>
      <xdr:row>36</xdr:row>
      <xdr:rowOff>93345</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0" y="5657850"/>
          <a:ext cx="10296524" cy="9315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b="0" i="0">
              <a:solidFill>
                <a:schemeClr val="dk1"/>
              </a:solidFill>
              <a:effectLst/>
              <a:latin typeface="Arial" panose="020B0604020202020204" pitchFamily="34" charset="0"/>
              <a:ea typeface="+mn-ea"/>
              <a:cs typeface="Arial" panose="020B0604020202020204" pitchFamily="34" charset="0"/>
            </a:rPr>
            <a:t>‡</a:t>
          </a:r>
          <a:r>
            <a:rPr lang="en-US" sz="1100" b="0" i="0">
              <a:solidFill>
                <a:schemeClr val="dk1"/>
              </a:solidFill>
              <a:effectLst/>
              <a:latin typeface="+mn-lt"/>
              <a:ea typeface="+mn-ea"/>
              <a:cs typeface="+mn-cs"/>
            </a:rPr>
            <a:t> </a:t>
          </a:r>
          <a:r>
            <a:rPr lang="en-US" sz="800" b="0" i="0">
              <a:solidFill>
                <a:schemeClr val="dk1"/>
              </a:solidFill>
              <a:effectLst/>
              <a:latin typeface="Arial" panose="020B0604020202020204" pitchFamily="34" charset="0"/>
              <a:ea typeface="+mn-ea"/>
              <a:cs typeface="Arial" panose="020B0604020202020204" pitchFamily="34" charset="0"/>
            </a:rPr>
            <a:t>Data Provided by Ryan Blair, Ext. Area Specialist, Grain and Cotton Variety Testing, and Extension agents in counties shown above.  </a:t>
          </a:r>
          <a:r>
            <a:rPr lang="en-US" sz="800">
              <a:solidFill>
                <a:schemeClr val="dk1"/>
              </a:solidFill>
              <a:effectLst/>
              <a:latin typeface="Arial" panose="020B0604020202020204" pitchFamily="34" charset="0"/>
              <a:ea typeface="+mn-ea"/>
              <a:cs typeface="Arial" panose="020B0604020202020204" pitchFamily="34" charset="0"/>
            </a:rPr>
            <a:t> </a:t>
          </a: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Varieties that have any MS letter in common are not significantly different in yield at the 5% level of probability.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Varieties marked with an asterisk were in the top performing "A" group for two (*) or three (**) consecutive years within the previous three year evaluation period.</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All yields are adjusted to 13% moisture.</a:t>
          </a: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800" b="0" i="0">
              <a:solidFill>
                <a:schemeClr val="dk1"/>
              </a:solidFill>
              <a:effectLst/>
              <a:latin typeface="Arial" panose="020B0604020202020204" pitchFamily="34" charset="0"/>
              <a:ea typeface="+mn-ea"/>
              <a:cs typeface="Arial" panose="020B0604020202020204" pitchFamily="34" charset="0"/>
            </a:rPr>
            <a:t>County Locations include: Crockett, Dyer, Gibson, Giles, Haywood, Henry, Hickman, Madison, Marion, Meigs</a:t>
          </a:r>
          <a:endParaRPr lang="en-US" sz="8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18</xdr:row>
      <xdr:rowOff>28574</xdr:rowOff>
    </xdr:from>
    <xdr:to>
      <xdr:col>26</xdr:col>
      <xdr:colOff>361950</xdr:colOff>
      <xdr:row>23</xdr:row>
      <xdr:rowOff>161924</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0" y="10879454"/>
          <a:ext cx="11974830" cy="91059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Hybrids that have any MS letter in common are not significantly different at the 5% level of probability.</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Hybrids marked with an asterisk were in the top performing "A" group for two (**</a:t>
          </a:r>
          <a:r>
            <a:rPr lang="en-US" sz="800" baseline="0">
              <a:solidFill>
                <a:schemeClr val="dk1"/>
              </a:solidFill>
              <a:effectLst/>
              <a:latin typeface="Arial" panose="020B0604020202020204" pitchFamily="34" charset="0"/>
              <a:ea typeface="+mn-ea"/>
              <a:cs typeface="Arial" panose="020B0604020202020204" pitchFamily="34" charset="0"/>
            </a:rPr>
            <a:t>) or three (***) years within the previous three year evaluation period.</a:t>
          </a:r>
          <a:endParaRPr lang="en-US" sz="800">
            <a:effectLst/>
            <a:latin typeface="Arial" panose="020B0604020202020204" pitchFamily="34" charset="0"/>
            <a:cs typeface="Arial" panose="020B0604020202020204" pitchFamily="34" charset="0"/>
          </a:endParaRP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For a full description of abbreviated biotech traits, see table 31.</a:t>
          </a:r>
          <a:endParaRPr lang="en-US" sz="8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All yields are adjusted to 13% moisture.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Lodging was evaluated on a a scale of 1 (no lodging) to 5 (complete lodging). C.V. is not reported for lodging since it was not measured using a ratio scale.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Protein and oil on a dry weight basis. </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800">
            <a:effectLst/>
          </a:endParaRPr>
        </a:p>
        <a:p>
          <a:endParaRPr lang="en-US" sz="800">
            <a:latin typeface="Arial" panose="020B0604020202020204" pitchFamily="34" charset="0"/>
            <a:cs typeface="Arial" panose="020B0604020202020204" pitchFamily="34" charset="0"/>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15</xdr:row>
      <xdr:rowOff>47624</xdr:rowOff>
    </xdr:from>
    <xdr:to>
      <xdr:col>8</xdr:col>
      <xdr:colOff>0</xdr:colOff>
      <xdr:row>22</xdr:row>
      <xdr:rowOff>137159</xdr:rowOff>
    </xdr:to>
    <xdr:sp macro="" textlink="">
      <xdr:nvSpPr>
        <xdr:cNvPr id="2" name="TextBox 1">
          <a:extLst>
            <a:ext uri="{FF2B5EF4-FFF2-40B4-BE49-F238E27FC236}">
              <a16:creationId xmlns:a16="http://schemas.microsoft.com/office/drawing/2014/main" id="{9DC083B5-823A-49CB-B16E-82F546196526}"/>
            </a:ext>
          </a:extLst>
        </xdr:cNvPr>
        <xdr:cNvSpPr txBox="1"/>
      </xdr:nvSpPr>
      <xdr:spPr>
        <a:xfrm>
          <a:off x="0" y="6014084"/>
          <a:ext cx="5798820" cy="11029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b="0" i="0">
              <a:solidFill>
                <a:schemeClr val="dk1"/>
              </a:solidFill>
              <a:effectLst/>
              <a:latin typeface="Arial" panose="020B0604020202020204" pitchFamily="34" charset="0"/>
              <a:ea typeface="+mn-ea"/>
              <a:cs typeface="Arial" panose="020B0604020202020204" pitchFamily="34" charset="0"/>
            </a:rPr>
            <a:t>‡</a:t>
          </a:r>
          <a:r>
            <a:rPr lang="en-US" sz="1100" b="0" i="0">
              <a:solidFill>
                <a:schemeClr val="dk1"/>
              </a:solidFill>
              <a:effectLst/>
              <a:latin typeface="+mn-lt"/>
              <a:ea typeface="+mn-ea"/>
              <a:cs typeface="+mn-cs"/>
            </a:rPr>
            <a:t> </a:t>
          </a:r>
          <a:r>
            <a:rPr lang="en-US" sz="800" b="0" i="0">
              <a:solidFill>
                <a:schemeClr val="dk1"/>
              </a:solidFill>
              <a:effectLst/>
              <a:latin typeface="Arial" panose="020B0604020202020204" pitchFamily="34" charset="0"/>
              <a:ea typeface="+mn-ea"/>
              <a:cs typeface="Arial" panose="020B0604020202020204" pitchFamily="34" charset="0"/>
            </a:rPr>
            <a:t>Data Provided by Ryan Blair, Ext. Area Specialist, Grain and Cotton Variety Testing, and Extension agents in counties shown above.  </a:t>
          </a:r>
          <a:r>
            <a:rPr lang="en-US" sz="800">
              <a:solidFill>
                <a:schemeClr val="dk1"/>
              </a:solidFill>
              <a:effectLst/>
              <a:latin typeface="Arial" panose="020B0604020202020204" pitchFamily="34" charset="0"/>
              <a:ea typeface="+mn-ea"/>
              <a:cs typeface="Arial" panose="020B0604020202020204" pitchFamily="34" charset="0"/>
            </a:rPr>
            <a:t> </a:t>
          </a: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Varieties that have any MS letter in common are not significantly different in yield at the 5% level of probability.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Varieties marked with an asterisk were in the top performing "A" group for two (*) or three (**) consecutive years within the previous three year evaluation period.</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All yields are adjusted to 13% moisture.</a:t>
          </a: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800" b="0" i="0">
              <a:solidFill>
                <a:schemeClr val="dk1"/>
              </a:solidFill>
              <a:effectLst/>
              <a:latin typeface="Arial" panose="020B0604020202020204" pitchFamily="34" charset="0"/>
              <a:ea typeface="+mn-ea"/>
              <a:cs typeface="Arial" panose="020B0604020202020204" pitchFamily="34" charset="0"/>
            </a:rPr>
            <a:t>County Locations include: Henry, Madison, Maury</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29</xdr:row>
      <xdr:rowOff>38099</xdr:rowOff>
    </xdr:from>
    <xdr:to>
      <xdr:col>11</xdr:col>
      <xdr:colOff>0</xdr:colOff>
      <xdr:row>31</xdr:row>
      <xdr:rowOff>152400</xdr:rowOff>
    </xdr:to>
    <xdr:sp macro="" textlink="">
      <xdr:nvSpPr>
        <xdr:cNvPr id="2" name="TextBox 1">
          <a:extLst>
            <a:ext uri="{FF2B5EF4-FFF2-40B4-BE49-F238E27FC236}">
              <a16:creationId xmlns:a16="http://schemas.microsoft.com/office/drawing/2014/main" id="{00000000-0008-0000-1600-000002000000}"/>
            </a:ext>
          </a:extLst>
        </xdr:cNvPr>
        <xdr:cNvSpPr txBox="1"/>
      </xdr:nvSpPr>
      <xdr:spPr>
        <a:xfrm>
          <a:off x="0" y="5783579"/>
          <a:ext cx="8427720" cy="44958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For a full description of abbreviated biotech traits, see table 31.</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All yields are adjusted to 13% moisture.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endParaRPr lang="en-US" sz="800">
            <a:latin typeface="Arial" panose="020B0604020202020204" pitchFamily="34" charset="0"/>
            <a:cs typeface="Arial" panose="020B0604020202020204" pitchFamily="34" charset="0"/>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33</xdr:row>
      <xdr:rowOff>6301</xdr:rowOff>
    </xdr:from>
    <xdr:to>
      <xdr:col>16</xdr:col>
      <xdr:colOff>0</xdr:colOff>
      <xdr:row>45</xdr:row>
      <xdr:rowOff>18463</xdr:rowOff>
    </xdr:to>
    <xdr:sp macro="" textlink="">
      <xdr:nvSpPr>
        <xdr:cNvPr id="2" name="TextBox 1">
          <a:extLst>
            <a:ext uri="{FF2B5EF4-FFF2-40B4-BE49-F238E27FC236}">
              <a16:creationId xmlns:a16="http://schemas.microsoft.com/office/drawing/2014/main" id="{B8472D5B-785C-4A4B-94BA-B077A9866E47}"/>
            </a:ext>
          </a:extLst>
        </xdr:cNvPr>
        <xdr:cNvSpPr txBox="1"/>
      </xdr:nvSpPr>
      <xdr:spPr>
        <a:xfrm>
          <a:off x="0" y="5538421"/>
          <a:ext cx="11132820" cy="19781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0" i="0" u="none" strike="noStrike">
              <a:solidFill>
                <a:schemeClr val="dk1"/>
              </a:solidFill>
              <a:effectLst/>
              <a:latin typeface="Arial" panose="020B0604020202020204" pitchFamily="34" charset="0"/>
              <a:ea typeface="+mn-ea"/>
              <a:cs typeface="Arial" panose="020B0604020202020204" pitchFamily="34" charset="0"/>
            </a:rPr>
            <a:t>YLD= Avg. Yield @ 13% moisture</a:t>
          </a:r>
          <a:r>
            <a:rPr lang="en-US" sz="800">
              <a:latin typeface="Arial" panose="020B0604020202020204" pitchFamily="34" charset="0"/>
              <a:cs typeface="Arial" panose="020B0604020202020204" pitchFamily="34" charset="0"/>
            </a:rPr>
            <a:t> </a:t>
          </a:r>
        </a:p>
        <a:p>
          <a:pPr algn="l"/>
          <a:r>
            <a:rPr lang="en-US" sz="800" b="0" i="0" u="none" strike="noStrike">
              <a:solidFill>
                <a:schemeClr val="dk1"/>
              </a:solidFill>
              <a:effectLst/>
              <a:latin typeface="Arial" panose="020B0604020202020204" pitchFamily="34" charset="0"/>
              <a:ea typeface="+mn-ea"/>
              <a:cs typeface="Arial" panose="020B0604020202020204" pitchFamily="34" charset="0"/>
            </a:rPr>
            <a:t>MS= Varieties that have any MS letter in common are not statistically different in yield at the 5% level of probability.</a:t>
          </a:r>
          <a:r>
            <a:rPr lang="en-US" sz="800">
              <a:latin typeface="Arial" panose="020B0604020202020204" pitchFamily="34" charset="0"/>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800" b="0" i="0" u="none" strike="noStrike">
            <a:solidFill>
              <a:schemeClr val="dk1"/>
            </a:solidFill>
            <a:effectLst/>
            <a:latin typeface="Arial" panose="020B0604020202020204" pitchFamily="34" charset="0"/>
            <a:ea typeface="+mn-ea"/>
            <a:cs typeface="Arial" panose="020B0604020202020204" pitchFamily="34" charset="0"/>
          </a:endParaRPr>
        </a:p>
        <a:p>
          <a:pPr algn="l"/>
          <a:r>
            <a:rPr lang="en-US" sz="800" b="0" i="0" u="none" strike="noStrike">
              <a:solidFill>
                <a:schemeClr val="dk1"/>
              </a:solidFill>
              <a:effectLst/>
              <a:latin typeface="Arial" panose="020B0604020202020204" pitchFamily="34" charset="0"/>
              <a:ea typeface="+mn-ea"/>
              <a:cs typeface="Arial" panose="020B0604020202020204" pitchFamily="34" charset="0"/>
            </a:rPr>
            <a:t>*Treated plots sprayed with Quadris TOP SBX @ 7 oz./Acre + 0.25% Induce @ R3 growth stage. </a:t>
          </a:r>
        </a:p>
        <a:p>
          <a:pPr algn="l"/>
          <a:r>
            <a:rPr lang="en-US" sz="800" b="0" i="0" u="none" strike="noStrike">
              <a:solidFill>
                <a:schemeClr val="dk1"/>
              </a:solidFill>
              <a:effectLst/>
              <a:latin typeface="Arial" panose="020B0604020202020204" pitchFamily="34" charset="0"/>
              <a:ea typeface="+mn-ea"/>
              <a:cs typeface="Arial" panose="020B0604020202020204" pitchFamily="34" charset="0"/>
            </a:rPr>
            <a:t>RECM varieties planted June</a:t>
          </a:r>
          <a:r>
            <a:rPr lang="en-US" sz="800" b="0" i="0" u="none" strike="noStrike" baseline="0">
              <a:solidFill>
                <a:schemeClr val="dk1"/>
              </a:solidFill>
              <a:effectLst/>
              <a:latin typeface="Arial" panose="020B0604020202020204" pitchFamily="34" charset="0"/>
              <a:ea typeface="+mn-ea"/>
              <a:cs typeface="Arial" panose="020B0604020202020204" pitchFamily="34" charset="0"/>
            </a:rPr>
            <a:t> 3,  sprayed Aug 12,  and harvested Nov 5.</a:t>
          </a:r>
          <a:endParaRPr lang="en-US" sz="800" b="0" i="0" u="none" strike="noStrike">
            <a:solidFill>
              <a:schemeClr val="dk1"/>
            </a:solidFill>
            <a:effectLst/>
            <a:latin typeface="Arial" panose="020B0604020202020204" pitchFamily="34" charset="0"/>
            <a:ea typeface="+mn-ea"/>
            <a:cs typeface="Arial" panose="020B0604020202020204" pitchFamily="34" charset="0"/>
          </a:endParaRPr>
        </a:p>
        <a:p>
          <a:pPr algn="l"/>
          <a:r>
            <a:rPr lang="en-US" sz="800" b="0" i="0" u="none" strike="noStrike">
              <a:solidFill>
                <a:schemeClr val="dk1"/>
              </a:solidFill>
              <a:effectLst/>
              <a:latin typeface="Arial" panose="020B0604020202020204" pitchFamily="34" charset="0"/>
              <a:ea typeface="+mn-ea"/>
              <a:cs typeface="Arial" panose="020B0604020202020204" pitchFamily="34" charset="0"/>
            </a:rPr>
            <a:t>JAX1 planted June 2, </a:t>
          </a:r>
          <a:r>
            <a:rPr lang="en-US" sz="800" b="0" i="0" u="none" strike="noStrike" baseline="0">
              <a:solidFill>
                <a:schemeClr val="dk1"/>
              </a:solidFill>
              <a:effectLst/>
              <a:latin typeface="Arial" panose="020B0604020202020204" pitchFamily="34" charset="0"/>
              <a:ea typeface="+mn-ea"/>
              <a:cs typeface="Arial" panose="020B0604020202020204" pitchFamily="34" charset="0"/>
            </a:rPr>
            <a:t>sprayed Aug 10, and harvested Oct 10.</a:t>
          </a:r>
          <a:r>
            <a:rPr lang="en-US" sz="800">
              <a:latin typeface="Arial" panose="020B0604020202020204" pitchFamily="34" charset="0"/>
              <a:cs typeface="Arial" panose="020B0604020202020204" pitchFamily="34" charset="0"/>
            </a:rPr>
            <a:t> </a:t>
          </a:r>
        </a:p>
        <a:p>
          <a:pPr algn="l"/>
          <a:r>
            <a:rPr lang="en-US" sz="800">
              <a:latin typeface="Arial" panose="020B0604020202020204" pitchFamily="34" charset="0"/>
              <a:cs typeface="Arial" panose="020B0604020202020204" pitchFamily="34" charset="0"/>
            </a:rPr>
            <a:t>JAX2 varieties planted after wheat June 26, sprayed Aug 25, and harvested Nov 6.</a:t>
          </a:r>
        </a:p>
        <a:p>
          <a:pPr algn="l"/>
          <a:endParaRPr lang="en-US" sz="800" b="0" i="0" u="none" strike="noStrike">
            <a:solidFill>
              <a:schemeClr val="dk1"/>
            </a:solidFill>
            <a:effectLst/>
            <a:latin typeface="Arial" panose="020B0604020202020204" pitchFamily="34" charset="0"/>
            <a:ea typeface="+mn-ea"/>
            <a:cs typeface="Arial" panose="020B0604020202020204" pitchFamily="34" charset="0"/>
          </a:endParaRPr>
        </a:p>
        <a:p>
          <a:pPr algn="l"/>
          <a:r>
            <a:rPr lang="en-US" sz="800" b="0" i="0" u="none" strike="noStrike">
              <a:solidFill>
                <a:schemeClr val="dk1"/>
              </a:solidFill>
              <a:effectLst/>
              <a:latin typeface="Arial" panose="020B0604020202020204" pitchFamily="34" charset="0"/>
              <a:ea typeface="+mn-ea"/>
              <a:cs typeface="Arial" panose="020B0604020202020204" pitchFamily="34" charset="0"/>
            </a:rPr>
            <a:t>LOW, MOD, and HIGH is a relative ranking of disease severity at each location. No</a:t>
          </a:r>
          <a:r>
            <a:rPr lang="en-US" sz="800" b="0" i="0" u="none" strike="noStrike" baseline="0">
              <a:solidFill>
                <a:schemeClr val="dk1"/>
              </a:solidFill>
              <a:effectLst/>
              <a:latin typeface="Arial" panose="020B0604020202020204" pitchFamily="34" charset="0"/>
              <a:ea typeface="+mn-ea"/>
              <a:cs typeface="Arial" panose="020B0604020202020204" pitchFamily="34" charset="0"/>
            </a:rPr>
            <a:t> rating data in SDS column indicates none was observed or not consistant enough to rate.</a:t>
          </a:r>
          <a:endParaRPr lang="en-US" sz="800" b="1">
            <a:latin typeface="Arial" panose="020B0604020202020204" pitchFamily="34" charset="0"/>
            <a:cs typeface="Arial" panose="020B0604020202020204" pitchFamily="34" charset="0"/>
          </a:endParaRPr>
        </a:p>
        <a:p>
          <a:pPr algn="l"/>
          <a:r>
            <a:rPr lang="en-US" sz="800" b="1" i="0" u="none" strike="noStrike">
              <a:solidFill>
                <a:schemeClr val="dk1"/>
              </a:solidFill>
              <a:effectLst/>
              <a:latin typeface="Arial" panose="020B0604020202020204" pitchFamily="34" charset="0"/>
              <a:ea typeface="+mn-ea"/>
              <a:cs typeface="Arial" panose="020B0604020202020204" pitchFamily="34" charset="0"/>
            </a:rPr>
            <a:t>Disease ratings at RECM</a:t>
          </a:r>
          <a:r>
            <a:rPr lang="en-US" sz="800" b="0" i="0" u="none" strike="noStrike">
              <a:solidFill>
                <a:schemeClr val="dk1"/>
              </a:solidFill>
              <a:effectLst/>
              <a:latin typeface="Arial" panose="020B0604020202020204" pitchFamily="34" charset="0"/>
              <a:ea typeface="+mn-ea"/>
              <a:cs typeface="Arial" panose="020B0604020202020204" pitchFamily="34" charset="0"/>
            </a:rPr>
            <a:t>: Frogeye leaf spot ranged from 0 - 4% with an average of 2%; Target spot was</a:t>
          </a:r>
          <a:r>
            <a:rPr lang="en-US" sz="800" b="0" i="0" u="none" strike="noStrike" baseline="0">
              <a:solidFill>
                <a:schemeClr val="dk1"/>
              </a:solidFill>
              <a:effectLst/>
              <a:latin typeface="Arial" panose="020B0604020202020204" pitchFamily="34" charset="0"/>
              <a:ea typeface="+mn-ea"/>
              <a:cs typeface="Arial" panose="020B0604020202020204" pitchFamily="34" charset="0"/>
            </a:rPr>
            <a:t> ranged from 0 - 0.5% with an average of 0.02%</a:t>
          </a:r>
          <a:endParaRPr lang="en-US" sz="800">
            <a:latin typeface="Arial" panose="020B0604020202020204" pitchFamily="34" charset="0"/>
            <a:cs typeface="Arial" panose="020B0604020202020204" pitchFamily="34" charset="0"/>
          </a:endParaRPr>
        </a:p>
        <a:p>
          <a:pPr algn="l"/>
          <a:r>
            <a:rPr lang="en-US" sz="800" b="1" i="0" u="none" strike="noStrike">
              <a:solidFill>
                <a:schemeClr val="dk1"/>
              </a:solidFill>
              <a:effectLst/>
              <a:latin typeface="Arial" panose="020B0604020202020204" pitchFamily="34" charset="0"/>
              <a:ea typeface="+mn-ea"/>
              <a:cs typeface="Arial" panose="020B0604020202020204" pitchFamily="34" charset="0"/>
            </a:rPr>
            <a:t>Disease ratings at JAX1</a:t>
          </a:r>
          <a:r>
            <a:rPr lang="en-US" sz="800" b="0" i="0" u="none" strike="noStrike">
              <a:solidFill>
                <a:schemeClr val="dk1"/>
              </a:solidFill>
              <a:effectLst/>
              <a:latin typeface="Arial" panose="020B0604020202020204" pitchFamily="34" charset="0"/>
              <a:ea typeface="+mn-ea"/>
              <a:cs typeface="Arial" panose="020B0604020202020204" pitchFamily="34" charset="0"/>
            </a:rPr>
            <a:t>: Frogeye leaf spot ranged from 0 - 6% with an average of 2%; </a:t>
          </a: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Target spot ranged from 0 - 11% with an average of 1%; Sudden death syndrome (SDS) index ranged from 0 - 18 with an average of 3.4.</a:t>
          </a:r>
        </a:p>
        <a:p>
          <a:pPr algn="l"/>
          <a:r>
            <a:rPr kumimoji="0" lang="en-US" sz="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Disease ratings at JAX2</a:t>
          </a: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Frogeye leaf spot ranged from 0 - 5% with an average of 2%; Target spot was not observed; soybean rust ranged from 18 - 55% with an average of 31%</a:t>
          </a:r>
        </a:p>
        <a:p>
          <a:pPr algn="l"/>
          <a:endParaRPr lang="en-US" sz="8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Disease ratings &amp; yield data compiled by Dr. Heather Kelly &amp; Alyson Horner from replicated plots at the Research and Education Center at Milan, the West Tennessee Research and Education Center, and on-farm location in Jackson. County data provided by Ryan Blair, Ext. Area Specialist, and the extension agents</a:t>
          </a:r>
          <a:r>
            <a:rPr kumimoji="0" lang="en-US" sz="8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 </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18</xdr:row>
      <xdr:rowOff>15240</xdr:rowOff>
    </xdr:from>
    <xdr:to>
      <xdr:col>16</xdr:col>
      <xdr:colOff>57977</xdr:colOff>
      <xdr:row>31</xdr:row>
      <xdr:rowOff>24847</xdr:rowOff>
    </xdr:to>
    <xdr:sp macro="" textlink="">
      <xdr:nvSpPr>
        <xdr:cNvPr id="2" name="TextBox 1">
          <a:extLst>
            <a:ext uri="{FF2B5EF4-FFF2-40B4-BE49-F238E27FC236}">
              <a16:creationId xmlns:a16="http://schemas.microsoft.com/office/drawing/2014/main" id="{182F01A5-5588-4E7D-8B7A-F9AA2A5A806A}"/>
            </a:ext>
          </a:extLst>
        </xdr:cNvPr>
        <xdr:cNvSpPr txBox="1"/>
      </xdr:nvSpPr>
      <xdr:spPr>
        <a:xfrm>
          <a:off x="0" y="3276600"/>
          <a:ext cx="11046017" cy="21203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0" i="0" u="none" strike="noStrike">
              <a:solidFill>
                <a:schemeClr val="dk1"/>
              </a:solidFill>
              <a:effectLst/>
              <a:latin typeface="Arial" panose="020B0604020202020204" pitchFamily="34" charset="0"/>
              <a:ea typeface="+mn-ea"/>
              <a:cs typeface="Arial" panose="020B0604020202020204" pitchFamily="34" charset="0"/>
            </a:rPr>
            <a:t>YLD= Avg. Yield @ 13% moisture</a:t>
          </a:r>
          <a:r>
            <a:rPr lang="en-US" sz="800">
              <a:latin typeface="Arial" panose="020B0604020202020204" pitchFamily="34" charset="0"/>
              <a:cs typeface="Arial" panose="020B0604020202020204" pitchFamily="34" charset="0"/>
            </a:rPr>
            <a:t> </a:t>
          </a:r>
        </a:p>
        <a:p>
          <a:pPr algn="l"/>
          <a:r>
            <a:rPr lang="en-US" sz="800" b="0" i="0" u="none" strike="noStrike">
              <a:solidFill>
                <a:schemeClr val="dk1"/>
              </a:solidFill>
              <a:effectLst/>
              <a:latin typeface="Arial" panose="020B0604020202020204" pitchFamily="34" charset="0"/>
              <a:ea typeface="+mn-ea"/>
              <a:cs typeface="Arial" panose="020B0604020202020204" pitchFamily="34" charset="0"/>
            </a:rPr>
            <a:t>MS= Varieties that have any MS letter in common are not statistically different in yield at the 5% level of probability.</a:t>
          </a:r>
          <a:r>
            <a:rPr lang="en-US" sz="800">
              <a:latin typeface="Arial" panose="020B0604020202020204" pitchFamily="34" charset="0"/>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800" b="0" i="0" u="none" strike="noStrike">
            <a:solidFill>
              <a:schemeClr val="dk1"/>
            </a:solidFill>
            <a:effectLst/>
            <a:latin typeface="Arial" panose="020B0604020202020204" pitchFamily="34" charset="0"/>
            <a:ea typeface="+mn-ea"/>
            <a:cs typeface="Arial" panose="020B0604020202020204" pitchFamily="34" charset="0"/>
          </a:endParaRPr>
        </a:p>
        <a:p>
          <a:pPr algn="l"/>
          <a:r>
            <a:rPr lang="en-US" sz="800" b="0" i="0" u="none" strike="noStrike">
              <a:solidFill>
                <a:schemeClr val="dk1"/>
              </a:solidFill>
              <a:effectLst/>
              <a:latin typeface="Arial" panose="020B0604020202020204" pitchFamily="34" charset="0"/>
              <a:ea typeface="+mn-ea"/>
              <a:cs typeface="Arial" panose="020B0604020202020204" pitchFamily="34" charset="0"/>
            </a:rPr>
            <a:t>*Treated plots sprayed with Quadris TOP SBX @ 7 oz./Acre + 0.25% Induce @ R3 growth stage. </a:t>
          </a:r>
        </a:p>
        <a:p>
          <a:pPr algn="l"/>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RECM varieties planted June 3, sprayed Aug 12, and harvested Nov 3.</a:t>
          </a:r>
        </a:p>
        <a:p>
          <a:pPr algn="l"/>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JAX1 varieties planted June 2, sprayed Aug 10, and harvested Oct 22.</a:t>
          </a:r>
        </a:p>
        <a:p>
          <a:pPr algn="l"/>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JAX2 varieties planted after wheat June 26, sprayed aug 25, and harvested Nov 6.</a:t>
          </a:r>
        </a:p>
        <a:p>
          <a:pPr algn="l"/>
          <a:endPar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algn="l"/>
          <a:r>
            <a:rPr lang="en-US" sz="800" b="0" i="0" u="none" strike="noStrike">
              <a:solidFill>
                <a:schemeClr val="dk1"/>
              </a:solidFill>
              <a:effectLst/>
              <a:latin typeface="Arial" panose="020B0604020202020204" pitchFamily="34" charset="0"/>
              <a:ea typeface="+mn-ea"/>
              <a:cs typeface="Arial" panose="020B0604020202020204" pitchFamily="34" charset="0"/>
            </a:rPr>
            <a:t>LOW, MOD, and HIGH is a relative ranking of disease severity at each location. Other diseases noted: CLB=Cercospora</a:t>
          </a:r>
          <a:r>
            <a:rPr lang="en-US" sz="800" b="0" i="0" u="none" strike="noStrike" baseline="0">
              <a:solidFill>
                <a:schemeClr val="dk1"/>
              </a:solidFill>
              <a:effectLst/>
              <a:latin typeface="Arial" panose="020B0604020202020204" pitchFamily="34" charset="0"/>
              <a:ea typeface="+mn-ea"/>
              <a:cs typeface="Arial" panose="020B0604020202020204" pitchFamily="34" charset="0"/>
            </a:rPr>
            <a:t> leaf blight</a:t>
          </a:r>
          <a:r>
            <a:rPr lang="en-US" sz="800" b="0" i="0" u="none" strike="noStrike">
              <a:solidFill>
                <a:schemeClr val="dk1"/>
              </a:solidFill>
              <a:effectLst/>
              <a:latin typeface="Arial" panose="020B0604020202020204" pitchFamily="34" charset="0"/>
              <a:ea typeface="+mn-ea"/>
              <a:cs typeface="Arial" panose="020B0604020202020204" pitchFamily="34" charset="0"/>
            </a:rPr>
            <a:t>;  ' - ' indicate variety was not tested at that location or data was not collected </a:t>
          </a:r>
          <a:r>
            <a:rPr lang="en-US" sz="800" b="0">
              <a:latin typeface="Arial" panose="020B0604020202020204" pitchFamily="34" charset="0"/>
              <a:cs typeface="Arial" panose="020B0604020202020204" pitchFamily="34" charset="0"/>
            </a:rPr>
            <a:t> </a:t>
          </a:r>
          <a:endParaRPr lang="en-US" sz="800">
            <a:latin typeface="Arial" panose="020B0604020202020204" pitchFamily="34" charset="0"/>
            <a:cs typeface="Arial" panose="020B0604020202020204" pitchFamily="34" charset="0"/>
          </a:endParaRPr>
        </a:p>
        <a:p>
          <a:pPr algn="l"/>
          <a:r>
            <a:rPr lang="en-US" sz="800" b="1" i="0" u="none" strike="noStrike">
              <a:solidFill>
                <a:schemeClr val="dk1"/>
              </a:solidFill>
              <a:effectLst/>
              <a:latin typeface="Arial" panose="020B0604020202020204" pitchFamily="34" charset="0"/>
              <a:ea typeface="+mn-ea"/>
              <a:cs typeface="Arial" panose="020B0604020202020204" pitchFamily="34" charset="0"/>
            </a:rPr>
            <a:t>Disease ratings at RECM: </a:t>
          </a:r>
          <a:r>
            <a:rPr lang="en-US" sz="800" b="0" i="0" u="none" strike="noStrike">
              <a:solidFill>
                <a:schemeClr val="dk1"/>
              </a:solidFill>
              <a:effectLst/>
              <a:latin typeface="Arial" panose="020B0604020202020204" pitchFamily="34" charset="0"/>
              <a:ea typeface="+mn-ea"/>
              <a:cs typeface="Arial" panose="020B0604020202020204" pitchFamily="34" charset="0"/>
            </a:rPr>
            <a:t>Frogeye leaf spot ranged from 0 - 5% with an average of 2%; Target spot ranged from 0 - 0.8% with an average of 0.1%.</a:t>
          </a:r>
        </a:p>
        <a:p>
          <a:pPr algn="l"/>
          <a:r>
            <a:rPr lang="en-US" sz="800" b="1" i="0" u="none" strike="noStrike">
              <a:solidFill>
                <a:schemeClr val="dk1"/>
              </a:solidFill>
              <a:effectLst/>
              <a:latin typeface="Arial" panose="020B0604020202020204" pitchFamily="34" charset="0"/>
              <a:ea typeface="+mn-ea"/>
              <a:cs typeface="Arial" panose="020B0604020202020204" pitchFamily="34" charset="0"/>
            </a:rPr>
            <a:t>Disease ratings at JAX1: </a:t>
          </a:r>
          <a:r>
            <a:rPr lang="en-US" sz="800" b="0" i="0" u="none" strike="noStrike">
              <a:solidFill>
                <a:schemeClr val="dk1"/>
              </a:solidFill>
              <a:effectLst/>
              <a:latin typeface="Arial" panose="020B0604020202020204" pitchFamily="34" charset="0"/>
              <a:ea typeface="+mn-ea"/>
              <a:cs typeface="Arial" panose="020B0604020202020204" pitchFamily="34" charset="0"/>
            </a:rPr>
            <a:t>Frogeye leaf spot ranged from 0 - 4% with an average of 0.6%; Target spot ranged from 0 - 6% with an average of 2.7%; Sudden</a:t>
          </a:r>
          <a:r>
            <a:rPr lang="en-US" sz="800" b="0" i="0" u="none" strike="noStrike" baseline="0">
              <a:solidFill>
                <a:schemeClr val="dk1"/>
              </a:solidFill>
              <a:effectLst/>
              <a:latin typeface="Arial" panose="020B0604020202020204" pitchFamily="34" charset="0"/>
              <a:ea typeface="+mn-ea"/>
              <a:cs typeface="Arial" panose="020B0604020202020204" pitchFamily="34" charset="0"/>
            </a:rPr>
            <a:t> Death Syndrome (SDS) index </a:t>
          </a:r>
          <a:r>
            <a:rPr lang="en-US" sz="800" b="0" i="0" u="none" strike="noStrike">
              <a:solidFill>
                <a:schemeClr val="dk1"/>
              </a:solidFill>
              <a:effectLst/>
              <a:latin typeface="Arial" panose="020B0604020202020204" pitchFamily="34" charset="0"/>
              <a:ea typeface="+mn-ea"/>
              <a:cs typeface="Arial" panose="020B0604020202020204" pitchFamily="34" charset="0"/>
            </a:rPr>
            <a:t>ranged from 1 - 23 with an average of 10 disease index.</a:t>
          </a:r>
        </a:p>
        <a:p>
          <a:pPr algn="l"/>
          <a:r>
            <a:rPr lang="en-US" sz="800" b="1" i="0" u="none" strike="noStrike">
              <a:solidFill>
                <a:schemeClr val="dk1"/>
              </a:solidFill>
              <a:effectLst/>
              <a:latin typeface="Arial" panose="020B0604020202020204" pitchFamily="34" charset="0"/>
              <a:ea typeface="+mn-ea"/>
              <a:cs typeface="Arial" panose="020B0604020202020204" pitchFamily="34" charset="0"/>
            </a:rPr>
            <a:t>Disease ratings at JAX2</a:t>
          </a:r>
          <a:r>
            <a:rPr lang="en-US" sz="800" b="1" i="0" u="none" strike="noStrike" baseline="0">
              <a:solidFill>
                <a:schemeClr val="dk1"/>
              </a:solidFill>
              <a:effectLst/>
              <a:latin typeface="Arial" panose="020B0604020202020204" pitchFamily="34" charset="0"/>
              <a:ea typeface="+mn-ea"/>
              <a:cs typeface="Arial" panose="020B0604020202020204" pitchFamily="34" charset="0"/>
            </a:rPr>
            <a:t> (after wheat)</a:t>
          </a:r>
          <a:r>
            <a:rPr lang="en-US" sz="800" b="1" i="0" u="none" strike="noStrike">
              <a:solidFill>
                <a:schemeClr val="dk1"/>
              </a:solidFill>
              <a:effectLst/>
              <a:latin typeface="Arial" panose="020B0604020202020204" pitchFamily="34" charset="0"/>
              <a:ea typeface="+mn-ea"/>
              <a:cs typeface="Arial" panose="020B0604020202020204" pitchFamily="34" charset="0"/>
            </a:rPr>
            <a:t>: </a:t>
          </a:r>
          <a:r>
            <a:rPr lang="en-US" sz="800" b="0" i="0" u="none" strike="noStrike">
              <a:solidFill>
                <a:schemeClr val="dk1"/>
              </a:solidFill>
              <a:effectLst/>
              <a:latin typeface="Arial" panose="020B0604020202020204" pitchFamily="34" charset="0"/>
              <a:ea typeface="+mn-ea"/>
              <a:cs typeface="Arial" panose="020B0604020202020204" pitchFamily="34" charset="0"/>
            </a:rPr>
            <a:t>Frogeye</a:t>
          </a:r>
          <a:r>
            <a:rPr lang="en-US" sz="800" b="0" i="0" u="none" strike="noStrike" baseline="0">
              <a:solidFill>
                <a:schemeClr val="dk1"/>
              </a:solidFill>
              <a:effectLst/>
              <a:latin typeface="Arial" panose="020B0604020202020204" pitchFamily="34" charset="0"/>
              <a:ea typeface="+mn-ea"/>
              <a:cs typeface="Arial" panose="020B0604020202020204" pitchFamily="34" charset="0"/>
            </a:rPr>
            <a:t> leaf spot ranged from 0 - 5% with an average of 2%; Target spot was not observed; there was soybean rust present but it was not rated.</a:t>
          </a:r>
          <a:endParaRPr lang="en-US" sz="800" b="0" i="0" u="none" strike="noStrike">
            <a:solidFill>
              <a:schemeClr val="dk1"/>
            </a:solidFill>
            <a:effectLst/>
            <a:latin typeface="Arial" panose="020B0604020202020204" pitchFamily="34" charset="0"/>
            <a:ea typeface="+mn-ea"/>
            <a:cs typeface="Arial" panose="020B0604020202020204" pitchFamily="34" charset="0"/>
          </a:endParaRPr>
        </a:p>
        <a:p>
          <a:pPr algn="l"/>
          <a:endParaRPr lang="en-US" sz="8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Disease ratings &amp; yield data compiled by Dr. Heather Kelly &amp; Alyson Horner from replicated plots at the Research and Education Center at Milan, the West Tennessee Research and Education Center, and on-farm location in Jackson. County data provided by Ryan Blair, Ext. Area Specialist, and the extension agents</a:t>
          </a:r>
          <a:r>
            <a:rPr kumimoji="0" lang="en-US" sz="8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 </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32</xdr:row>
      <xdr:rowOff>28574</xdr:rowOff>
    </xdr:from>
    <xdr:to>
      <xdr:col>27</xdr:col>
      <xdr:colOff>0</xdr:colOff>
      <xdr:row>38</xdr:row>
      <xdr:rowOff>47625</xdr:rowOff>
    </xdr:to>
    <xdr:sp macro="" textlink="">
      <xdr:nvSpPr>
        <xdr:cNvPr id="2" name="TextBox 1">
          <a:extLst>
            <a:ext uri="{FF2B5EF4-FFF2-40B4-BE49-F238E27FC236}">
              <a16:creationId xmlns:a16="http://schemas.microsoft.com/office/drawing/2014/main" id="{00000000-0008-0000-1900-000002000000}"/>
            </a:ext>
          </a:extLst>
        </xdr:cNvPr>
        <xdr:cNvSpPr txBox="1"/>
      </xdr:nvSpPr>
      <xdr:spPr>
        <a:xfrm>
          <a:off x="0" y="6951344"/>
          <a:ext cx="14483715" cy="95631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Hybrids that have any MS letter in common are not significantly different at the 5% level of probability.</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Hybrids marked with an asterisk were in the top performing "A" group for two (**</a:t>
          </a:r>
          <a:r>
            <a:rPr lang="en-US" sz="800" baseline="0">
              <a:solidFill>
                <a:schemeClr val="dk1"/>
              </a:solidFill>
              <a:effectLst/>
              <a:latin typeface="Arial" panose="020B0604020202020204" pitchFamily="34" charset="0"/>
              <a:ea typeface="+mn-ea"/>
              <a:cs typeface="Arial" panose="020B0604020202020204" pitchFamily="34" charset="0"/>
            </a:rPr>
            <a:t>) or three (***) years within the previous three year evaluation period.</a:t>
          </a:r>
          <a:endParaRPr lang="en-US" sz="800">
            <a:effectLst/>
            <a:latin typeface="Arial" panose="020B0604020202020204" pitchFamily="34" charset="0"/>
            <a:cs typeface="Arial" panose="020B0604020202020204" pitchFamily="34" charset="0"/>
          </a:endParaRP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For a full description of abbreviated biotech traits, see table 31.</a:t>
          </a:r>
          <a:endParaRPr lang="en-US" sz="8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All yields are adjusted to 13% moisture.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Lodging was evaluated on a a scale of 1 (no lodging) to 5 (complete lodging). C.V. is not reported for lodging since it was not measured using a ratio scale.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Protein and oil on a dry weight basis. </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800">
            <a:effectLst/>
          </a:endParaRPr>
        </a:p>
        <a:p>
          <a:endParaRPr lang="en-US" sz="800">
            <a:latin typeface="Arial" panose="020B0604020202020204" pitchFamily="34" charset="0"/>
            <a:cs typeface="Arial" panose="020B0604020202020204" pitchFamily="34" charset="0"/>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32</xdr:row>
      <xdr:rowOff>28574</xdr:rowOff>
    </xdr:from>
    <xdr:to>
      <xdr:col>27</xdr:col>
      <xdr:colOff>0</xdr:colOff>
      <xdr:row>38</xdr:row>
      <xdr:rowOff>47625</xdr:rowOff>
    </xdr:to>
    <xdr:sp macro="" textlink="">
      <xdr:nvSpPr>
        <xdr:cNvPr id="2" name="TextBox 1">
          <a:extLst>
            <a:ext uri="{FF2B5EF4-FFF2-40B4-BE49-F238E27FC236}">
              <a16:creationId xmlns:a16="http://schemas.microsoft.com/office/drawing/2014/main" id="{00000000-0008-0000-1A00-000002000000}"/>
            </a:ext>
          </a:extLst>
        </xdr:cNvPr>
        <xdr:cNvSpPr txBox="1"/>
      </xdr:nvSpPr>
      <xdr:spPr>
        <a:xfrm>
          <a:off x="0" y="8753474"/>
          <a:ext cx="18669000" cy="99060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Hybrids that have any MS letter in common are not significantly different at the 5% level of probability.</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Hybrids marked with an asterisk were in the top performing "A" group for two (**</a:t>
          </a:r>
          <a:r>
            <a:rPr lang="en-US" sz="800" baseline="0">
              <a:solidFill>
                <a:schemeClr val="dk1"/>
              </a:solidFill>
              <a:effectLst/>
              <a:latin typeface="Arial" panose="020B0604020202020204" pitchFamily="34" charset="0"/>
              <a:ea typeface="+mn-ea"/>
              <a:cs typeface="Arial" panose="020B0604020202020204" pitchFamily="34" charset="0"/>
            </a:rPr>
            <a:t>) or three (***) years within the previous three year evaluation period.</a:t>
          </a:r>
          <a:endParaRPr lang="en-US" sz="800">
            <a:effectLst/>
            <a:latin typeface="Arial" panose="020B0604020202020204" pitchFamily="34" charset="0"/>
            <a:cs typeface="Arial" panose="020B0604020202020204" pitchFamily="34" charset="0"/>
          </a:endParaRP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For a full description of abbreviated biotech traits, see table 31.</a:t>
          </a:r>
          <a:endParaRPr lang="en-US" sz="8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All yields are adjusted to 13% moisture.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Lodging was evaluated on a a scale of 1 (no lodging) to 5 (complete lodging). C.V. is not reported for lodging since it was not measured using a ratio scale.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Protein and oil on a dry weight basis. </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800">
            <a:effectLst/>
          </a:endParaRPr>
        </a:p>
        <a:p>
          <a:endParaRPr lang="en-US" sz="800">
            <a:latin typeface="Arial" panose="020B0604020202020204" pitchFamily="34" charset="0"/>
            <a:cs typeface="Arial" panose="020B0604020202020204" pitchFamily="34" charset="0"/>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28575</xdr:colOff>
      <xdr:row>32</xdr:row>
      <xdr:rowOff>28576</xdr:rowOff>
    </xdr:from>
    <xdr:to>
      <xdr:col>55</xdr:col>
      <xdr:colOff>438150</xdr:colOff>
      <xdr:row>35</xdr:row>
      <xdr:rowOff>152401</xdr:rowOff>
    </xdr:to>
    <xdr:sp macro="" textlink="">
      <xdr:nvSpPr>
        <xdr:cNvPr id="2" name="TextBox 1">
          <a:extLst>
            <a:ext uri="{FF2B5EF4-FFF2-40B4-BE49-F238E27FC236}">
              <a16:creationId xmlns:a16="http://schemas.microsoft.com/office/drawing/2014/main" id="{00000000-0008-0000-1B00-000002000000}"/>
            </a:ext>
          </a:extLst>
        </xdr:cNvPr>
        <xdr:cNvSpPr txBox="1"/>
      </xdr:nvSpPr>
      <xdr:spPr>
        <a:xfrm>
          <a:off x="28575" y="6966586"/>
          <a:ext cx="23863935" cy="59245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t>
          </a:r>
          <a:r>
            <a:rPr lang="en-US" sz="800" b="0" i="0">
              <a:solidFill>
                <a:schemeClr val="dk1"/>
              </a:solidFill>
              <a:effectLst/>
              <a:latin typeface="Arial" panose="020B0604020202020204" pitchFamily="34" charset="0"/>
              <a:ea typeface="+mn-ea"/>
              <a:cs typeface="Arial" panose="020B0604020202020204" pitchFamily="34" charset="0"/>
            </a:rPr>
            <a:t>Hybrids that have any MS letter in common are not significantly different in yield at the 5% level of probability.</a:t>
          </a:r>
          <a:r>
            <a:rPr lang="en-US" sz="800">
              <a:solidFill>
                <a:schemeClr val="dk1"/>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Hybrids marked with an asterisk were in the top performing "A" group for two (**</a:t>
          </a:r>
          <a:r>
            <a:rPr lang="en-US" sz="800" baseline="0">
              <a:solidFill>
                <a:schemeClr val="dk1"/>
              </a:solidFill>
              <a:effectLst/>
              <a:latin typeface="Arial" panose="020B0604020202020204" pitchFamily="34" charset="0"/>
              <a:ea typeface="+mn-ea"/>
              <a:cs typeface="Arial" panose="020B0604020202020204" pitchFamily="34" charset="0"/>
            </a:rPr>
            <a:t>) or three (***) years within the previous three year evaluation period.</a:t>
          </a: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800" b="0" i="0" u="none" strike="noStrike">
              <a:solidFill>
                <a:schemeClr val="dk1"/>
              </a:solidFill>
              <a:effectLst/>
              <a:latin typeface="Arial" panose="020B0604020202020204" pitchFamily="34" charset="0"/>
              <a:ea typeface="+mn-ea"/>
              <a:cs typeface="Arial" panose="020B0604020202020204" pitchFamily="34" charset="0"/>
            </a:rPr>
            <a:t>‡ </a:t>
          </a:r>
          <a:r>
            <a:rPr lang="en-US" sz="800">
              <a:solidFill>
                <a:schemeClr val="dk1"/>
              </a:solidFill>
              <a:effectLst/>
              <a:latin typeface="Arial" panose="020B0604020202020204" pitchFamily="34" charset="0"/>
              <a:ea typeface="+mn-ea"/>
              <a:cs typeface="Arial" panose="020B0604020202020204" pitchFamily="34" charset="0"/>
            </a:rPr>
            <a:t> For a full description of abbreviated biotech traits, see table 31.</a:t>
          </a:r>
          <a:endParaRPr lang="en-US" sz="8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All yields are adjusted to 13% moisture.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12</xdr:row>
      <xdr:rowOff>47625</xdr:rowOff>
    </xdr:from>
    <xdr:to>
      <xdr:col>12</xdr:col>
      <xdr:colOff>461962</xdr:colOff>
      <xdr:row>19</xdr:row>
      <xdr:rowOff>121920</xdr:rowOff>
    </xdr:to>
    <xdr:sp macro="" textlink="">
      <xdr:nvSpPr>
        <xdr:cNvPr id="2" name="TextBox 1">
          <a:extLst>
            <a:ext uri="{FF2B5EF4-FFF2-40B4-BE49-F238E27FC236}">
              <a16:creationId xmlns:a16="http://schemas.microsoft.com/office/drawing/2014/main" id="{00000000-0008-0000-1C00-000002000000}"/>
            </a:ext>
          </a:extLst>
        </xdr:cNvPr>
        <xdr:cNvSpPr txBox="1"/>
      </xdr:nvSpPr>
      <xdr:spPr>
        <a:xfrm>
          <a:off x="0" y="3190875"/>
          <a:ext cx="7943850" cy="11077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b="0" i="0">
              <a:solidFill>
                <a:schemeClr val="dk1"/>
              </a:solidFill>
              <a:effectLst/>
              <a:latin typeface="Arial" panose="020B0604020202020204" pitchFamily="34" charset="0"/>
              <a:ea typeface="+mn-ea"/>
              <a:cs typeface="Arial" panose="020B0604020202020204" pitchFamily="34" charset="0"/>
            </a:rPr>
            <a:t>‡</a:t>
          </a:r>
          <a:r>
            <a:rPr lang="en-US" sz="1100" b="0" i="0">
              <a:solidFill>
                <a:schemeClr val="dk1"/>
              </a:solidFill>
              <a:effectLst/>
              <a:latin typeface="+mn-lt"/>
              <a:ea typeface="+mn-ea"/>
              <a:cs typeface="+mn-cs"/>
            </a:rPr>
            <a:t> </a:t>
          </a:r>
          <a:r>
            <a:rPr lang="en-US" sz="800" b="0" i="0">
              <a:solidFill>
                <a:schemeClr val="dk1"/>
              </a:solidFill>
              <a:effectLst/>
              <a:latin typeface="Arial" panose="020B0604020202020204" pitchFamily="34" charset="0"/>
              <a:ea typeface="+mn-ea"/>
              <a:cs typeface="Arial" panose="020B0604020202020204" pitchFamily="34" charset="0"/>
            </a:rPr>
            <a:t>Data Provided by Ryan Blair, Ext. Area Specialist, Grain and Cotton Variety Testing, and Extension agents in counties shown above.  </a:t>
          </a:r>
          <a:r>
            <a:rPr lang="en-US" sz="800">
              <a:solidFill>
                <a:schemeClr val="dk1"/>
              </a:solidFill>
              <a:effectLst/>
              <a:latin typeface="Arial" panose="020B0604020202020204" pitchFamily="34" charset="0"/>
              <a:ea typeface="+mn-ea"/>
              <a:cs typeface="Arial" panose="020B0604020202020204" pitchFamily="34" charset="0"/>
            </a:rPr>
            <a:t> </a:t>
          </a: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Varieties that have any MS letter in common are not significantly different in yield at the 5% level of probability.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Varieties marked with an asterisk were in the top performing "A" group for two (*) or three (**) consecutive years within the previous three year evaluation period.</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All yields are adjusted to 13% moisture.</a:t>
          </a: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800" b="0" i="0">
              <a:solidFill>
                <a:schemeClr val="dk1"/>
              </a:solidFill>
              <a:effectLst/>
              <a:latin typeface="Arial" panose="020B0604020202020204" pitchFamily="34" charset="0"/>
              <a:ea typeface="+mn-ea"/>
              <a:cs typeface="Arial" panose="020B0604020202020204" pitchFamily="34" charset="0"/>
            </a:rPr>
            <a:t>County Locations include: Carroll, Dyer, Gibson, Hardeman, Haywood, Lake, Madison, Tipton</a:t>
          </a:r>
          <a:endParaRPr lang="en-US" sz="800">
            <a:latin typeface="Arial" panose="020B0604020202020204" pitchFamily="34" charset="0"/>
            <a:cs typeface="Arial" panose="020B0604020202020204" pitchFamily="34" charset="0"/>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11</xdr:row>
      <xdr:rowOff>38100</xdr:rowOff>
    </xdr:from>
    <xdr:to>
      <xdr:col>11</xdr:col>
      <xdr:colOff>0</xdr:colOff>
      <xdr:row>13</xdr:row>
      <xdr:rowOff>137160</xdr:rowOff>
    </xdr:to>
    <xdr:sp macro="" textlink="">
      <xdr:nvSpPr>
        <xdr:cNvPr id="2" name="TextBox 1">
          <a:extLst>
            <a:ext uri="{FF2B5EF4-FFF2-40B4-BE49-F238E27FC236}">
              <a16:creationId xmlns:a16="http://schemas.microsoft.com/office/drawing/2014/main" id="{00000000-0008-0000-1D00-000002000000}"/>
            </a:ext>
          </a:extLst>
        </xdr:cNvPr>
        <xdr:cNvSpPr txBox="1"/>
      </xdr:nvSpPr>
      <xdr:spPr>
        <a:xfrm>
          <a:off x="0" y="2598420"/>
          <a:ext cx="8427720" cy="43434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For a full description of abbreviated biotech traits, see table 31.</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All yields are adjusted to 13% moisture.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endParaRPr lang="en-US" sz="800">
            <a:latin typeface="Arial" panose="020B0604020202020204" pitchFamily="34" charset="0"/>
            <a:cs typeface="Arial" panose="020B0604020202020204" pitchFamily="34" charset="0"/>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15</xdr:row>
      <xdr:rowOff>19050</xdr:rowOff>
    </xdr:from>
    <xdr:to>
      <xdr:col>12</xdr:col>
      <xdr:colOff>15240</xdr:colOff>
      <xdr:row>26</xdr:row>
      <xdr:rowOff>29308</xdr:rowOff>
    </xdr:to>
    <xdr:sp macro="" textlink="">
      <xdr:nvSpPr>
        <xdr:cNvPr id="2" name="TextBox 1">
          <a:extLst>
            <a:ext uri="{FF2B5EF4-FFF2-40B4-BE49-F238E27FC236}">
              <a16:creationId xmlns:a16="http://schemas.microsoft.com/office/drawing/2014/main" id="{5F71BFFD-F008-4016-AD8A-B8814100F226}"/>
            </a:ext>
          </a:extLst>
        </xdr:cNvPr>
        <xdr:cNvSpPr txBox="1"/>
      </xdr:nvSpPr>
      <xdr:spPr>
        <a:xfrm>
          <a:off x="0" y="2670810"/>
          <a:ext cx="9288780" cy="17857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0" i="0" u="none" strike="noStrike">
              <a:solidFill>
                <a:schemeClr val="dk1"/>
              </a:solidFill>
              <a:effectLst/>
              <a:latin typeface="Arial" panose="020B0604020202020204" pitchFamily="34" charset="0"/>
              <a:ea typeface="+mn-ea"/>
              <a:cs typeface="Arial" panose="020B0604020202020204" pitchFamily="34" charset="0"/>
            </a:rPr>
            <a:t>YLD= Avg. Yield @ 13% moisture</a:t>
          </a:r>
          <a:r>
            <a:rPr lang="en-US" sz="800">
              <a:latin typeface="Arial" panose="020B0604020202020204" pitchFamily="34" charset="0"/>
              <a:cs typeface="Arial" panose="020B0604020202020204" pitchFamily="34" charset="0"/>
            </a:rPr>
            <a:t> </a:t>
          </a:r>
        </a:p>
        <a:p>
          <a:pPr algn="l"/>
          <a:r>
            <a:rPr lang="en-US" sz="800" b="0" i="0" u="none" strike="noStrike">
              <a:solidFill>
                <a:schemeClr val="dk1"/>
              </a:solidFill>
              <a:effectLst/>
              <a:latin typeface="Arial" panose="020B0604020202020204" pitchFamily="34" charset="0"/>
              <a:ea typeface="+mn-ea"/>
              <a:cs typeface="Arial" panose="020B0604020202020204" pitchFamily="34" charset="0"/>
            </a:rPr>
            <a:t>MS= Varieties that have any MS letter in common are not statistically different in yield at the 5% level of probability.</a:t>
          </a:r>
          <a:r>
            <a:rPr lang="en-US" sz="800">
              <a:latin typeface="Arial" panose="020B0604020202020204" pitchFamily="34" charset="0"/>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800" b="0" i="0" u="none" strike="noStrike">
            <a:solidFill>
              <a:schemeClr val="dk1"/>
            </a:solidFill>
            <a:effectLst/>
            <a:latin typeface="Arial" panose="020B0604020202020204" pitchFamily="34" charset="0"/>
            <a:ea typeface="+mn-ea"/>
            <a:cs typeface="Arial" panose="020B0604020202020204" pitchFamily="34" charset="0"/>
          </a:endParaRPr>
        </a:p>
        <a:p>
          <a:pPr algn="l"/>
          <a:r>
            <a:rPr lang="en-US" sz="800" b="0" i="0" u="none" strike="noStrike">
              <a:solidFill>
                <a:schemeClr val="dk1"/>
              </a:solidFill>
              <a:effectLst/>
              <a:latin typeface="Arial" panose="020B0604020202020204" pitchFamily="34" charset="0"/>
              <a:ea typeface="+mn-ea"/>
              <a:cs typeface="Arial" panose="020B0604020202020204" pitchFamily="34" charset="0"/>
            </a:rPr>
            <a:t>*Treated plots sprayed with Quadris TOP SBX @ 7 oz./Acre + 0.25% Induce @ R3 growth stage. </a:t>
          </a:r>
        </a:p>
        <a:p>
          <a:pPr algn="l"/>
          <a:r>
            <a:rPr lang="en-US" sz="800" b="0" i="0" u="none" strike="noStrike">
              <a:solidFill>
                <a:schemeClr val="dk1"/>
              </a:solidFill>
              <a:effectLst/>
              <a:latin typeface="Arial" panose="020B0604020202020204" pitchFamily="34" charset="0"/>
              <a:ea typeface="+mn-ea"/>
              <a:cs typeface="Arial" panose="020B0604020202020204" pitchFamily="34" charset="0"/>
            </a:rPr>
            <a:t>RECM varieties planted June 3,</a:t>
          </a:r>
          <a:r>
            <a:rPr lang="en-US" sz="800" b="0" i="0" u="none" strike="noStrike" baseline="0">
              <a:solidFill>
                <a:schemeClr val="dk1"/>
              </a:solidFill>
              <a:effectLst/>
              <a:latin typeface="Arial" panose="020B0604020202020204" pitchFamily="34" charset="0"/>
              <a:ea typeface="+mn-ea"/>
              <a:cs typeface="Arial" panose="020B0604020202020204" pitchFamily="34" charset="0"/>
            </a:rPr>
            <a:t> sprayed Aug 12, and harvested Nov 3.</a:t>
          </a:r>
          <a:endParaRPr lang="en-US" sz="800" b="0" i="0" u="none" strike="noStrike">
            <a:solidFill>
              <a:schemeClr val="dk1"/>
            </a:solidFill>
            <a:effectLst/>
            <a:latin typeface="Arial" panose="020B0604020202020204" pitchFamily="34" charset="0"/>
            <a:ea typeface="+mn-ea"/>
            <a:cs typeface="Arial" panose="020B0604020202020204" pitchFamily="34" charset="0"/>
          </a:endParaRPr>
        </a:p>
        <a:p>
          <a:pPr algn="l"/>
          <a:r>
            <a:rPr lang="en-US" sz="800" b="0" i="0" u="none" strike="noStrike">
              <a:solidFill>
                <a:schemeClr val="dk1"/>
              </a:solidFill>
              <a:effectLst/>
              <a:latin typeface="Arial" panose="020B0604020202020204" pitchFamily="34" charset="0"/>
              <a:ea typeface="+mn-ea"/>
              <a:cs typeface="Arial" panose="020B0604020202020204" pitchFamily="34" charset="0"/>
            </a:rPr>
            <a:t>JAX varieties planted June 2, sprayed Aug 10, and harvested Oct 22.</a:t>
          </a:r>
        </a:p>
        <a:p>
          <a:pPr algn="l"/>
          <a:endParaRPr lang="en-US" sz="800">
            <a:latin typeface="Arial" panose="020B0604020202020204" pitchFamily="34" charset="0"/>
            <a:cs typeface="Arial" panose="020B0604020202020204" pitchFamily="34" charset="0"/>
          </a:endParaRPr>
        </a:p>
        <a:p>
          <a:pPr algn="l"/>
          <a:r>
            <a:rPr lang="en-US" sz="800" b="0" i="0" u="none" strike="noStrike">
              <a:solidFill>
                <a:schemeClr val="dk1"/>
              </a:solidFill>
              <a:effectLst/>
              <a:latin typeface="Arial" panose="020B0604020202020204" pitchFamily="34" charset="0"/>
              <a:ea typeface="+mn-ea"/>
              <a:cs typeface="Arial" panose="020B0604020202020204" pitchFamily="34" charset="0"/>
            </a:rPr>
            <a:t>LOW, MOD, and HIGH is a relative ranking of disease severity at each location. Other diseases noted: SBS=Septoria</a:t>
          </a:r>
          <a:r>
            <a:rPr lang="en-US" sz="800" b="0" i="0" u="none" strike="noStrike" baseline="0">
              <a:solidFill>
                <a:schemeClr val="dk1"/>
              </a:solidFill>
              <a:effectLst/>
              <a:latin typeface="Arial" panose="020B0604020202020204" pitchFamily="34" charset="0"/>
              <a:ea typeface="+mn-ea"/>
              <a:cs typeface="Arial" panose="020B0604020202020204" pitchFamily="34" charset="0"/>
            </a:rPr>
            <a:t> brown spot (high levels in non-treated plots)</a:t>
          </a:r>
          <a:r>
            <a:rPr lang="en-US" sz="800" b="0" i="0" u="none" strike="noStrike">
              <a:solidFill>
                <a:schemeClr val="dk1"/>
              </a:solidFill>
              <a:effectLst/>
              <a:latin typeface="Arial" panose="020B0604020202020204" pitchFamily="34" charset="0"/>
              <a:ea typeface="+mn-ea"/>
              <a:cs typeface="Arial" panose="020B0604020202020204" pitchFamily="34" charset="0"/>
            </a:rPr>
            <a:t>, CLB=Cercospora Leaf Blight, SDS=Sudden Death Syndrome, SC=Stem</a:t>
          </a:r>
          <a:r>
            <a:rPr lang="en-US" sz="800" b="0" i="0" u="none" strike="noStrike" baseline="0">
              <a:solidFill>
                <a:schemeClr val="dk1"/>
              </a:solidFill>
              <a:effectLst/>
              <a:latin typeface="Arial" panose="020B0604020202020204" pitchFamily="34" charset="0"/>
              <a:ea typeface="+mn-ea"/>
              <a:cs typeface="Arial" panose="020B0604020202020204" pitchFamily="34" charset="0"/>
            </a:rPr>
            <a:t> Canker</a:t>
          </a:r>
          <a:endParaRPr lang="en-US" sz="800" b="0" i="0" u="none" strike="noStrike">
            <a:solidFill>
              <a:schemeClr val="dk1"/>
            </a:solidFill>
            <a:effectLst/>
            <a:latin typeface="Arial" panose="020B0604020202020204" pitchFamily="34" charset="0"/>
            <a:ea typeface="+mn-ea"/>
            <a:cs typeface="Arial" panose="020B0604020202020204" pitchFamily="34" charset="0"/>
          </a:endParaRPr>
        </a:p>
        <a:p>
          <a:pPr algn="l"/>
          <a:r>
            <a:rPr lang="en-US" sz="800" b="1" i="0" u="none" strike="noStrike">
              <a:solidFill>
                <a:schemeClr val="dk1"/>
              </a:solidFill>
              <a:effectLst/>
              <a:latin typeface="Arial" panose="020B0604020202020204" pitchFamily="34" charset="0"/>
              <a:ea typeface="+mn-ea"/>
              <a:cs typeface="Arial" panose="020B0604020202020204" pitchFamily="34" charset="0"/>
            </a:rPr>
            <a:t>Disease ratings at RECM</a:t>
          </a:r>
          <a:r>
            <a:rPr lang="en-US" sz="800" b="0" i="0" u="none" strike="noStrike">
              <a:solidFill>
                <a:schemeClr val="dk1"/>
              </a:solidFill>
              <a:effectLst/>
              <a:latin typeface="Arial" panose="020B0604020202020204" pitchFamily="34" charset="0"/>
              <a:ea typeface="+mn-ea"/>
              <a:cs typeface="Arial" panose="020B0604020202020204" pitchFamily="34" charset="0"/>
            </a:rPr>
            <a:t>: Frogeye leaf spot ranged from 0 - 15% with an average of 6%</a:t>
          </a:r>
          <a:r>
            <a:rPr lang="en-US" sz="800" b="0" i="0" u="none" strike="noStrike" baseline="0">
              <a:solidFill>
                <a:schemeClr val="dk1"/>
              </a:solidFill>
              <a:effectLst/>
              <a:latin typeface="Arial" panose="020B0604020202020204" pitchFamily="34" charset="0"/>
              <a:ea typeface="+mn-ea"/>
              <a:cs typeface="Arial" panose="020B0604020202020204" pitchFamily="34" charset="0"/>
            </a:rPr>
            <a:t> </a:t>
          </a:r>
          <a:r>
            <a:rPr lang="en-US" sz="800" b="0" i="0" u="none" strike="noStrike">
              <a:solidFill>
                <a:schemeClr val="dk1"/>
              </a:solidFill>
              <a:effectLst/>
              <a:latin typeface="Arial" panose="020B0604020202020204" pitchFamily="34" charset="0"/>
              <a:ea typeface="+mn-ea"/>
              <a:cs typeface="Arial" panose="020B0604020202020204" pitchFamily="34" charset="0"/>
            </a:rPr>
            <a:t>and </a:t>
          </a:r>
          <a:r>
            <a:rPr lang="en-US" sz="800" b="0" i="0" u="none" strike="noStrike" baseline="0">
              <a:solidFill>
                <a:schemeClr val="dk1"/>
              </a:solidFill>
              <a:effectLst/>
              <a:latin typeface="Arial" panose="020B0604020202020204" pitchFamily="34" charset="0"/>
              <a:ea typeface="+mn-ea"/>
              <a:cs typeface="Arial" panose="020B0604020202020204" pitchFamily="34" charset="0"/>
            </a:rPr>
            <a:t>Target spot ranged from 0 - 2% with an average of 0.5%.</a:t>
          </a:r>
          <a:endParaRPr lang="en-US" sz="800">
            <a:latin typeface="Arial" panose="020B0604020202020204" pitchFamily="34" charset="0"/>
            <a:cs typeface="Arial" panose="020B0604020202020204" pitchFamily="34" charset="0"/>
          </a:endParaRPr>
        </a:p>
        <a:p>
          <a:pPr algn="l"/>
          <a:r>
            <a:rPr lang="en-US" sz="800" b="1" i="0" u="none" strike="noStrike">
              <a:solidFill>
                <a:schemeClr val="dk1"/>
              </a:solidFill>
              <a:effectLst/>
              <a:latin typeface="Arial" panose="020B0604020202020204" pitchFamily="34" charset="0"/>
              <a:ea typeface="+mn-ea"/>
              <a:cs typeface="Arial" panose="020B0604020202020204" pitchFamily="34" charset="0"/>
            </a:rPr>
            <a:t>Disease ratings at JAX</a:t>
          </a:r>
          <a:r>
            <a:rPr lang="en-US" sz="800" b="0" i="0" u="none" strike="noStrike">
              <a:solidFill>
                <a:schemeClr val="dk1"/>
              </a:solidFill>
              <a:effectLst/>
              <a:latin typeface="Arial" panose="020B0604020202020204" pitchFamily="34" charset="0"/>
              <a:ea typeface="+mn-ea"/>
              <a:cs typeface="Arial" panose="020B0604020202020204" pitchFamily="34" charset="0"/>
            </a:rPr>
            <a:t>: Frogeye leaf spot ranged from 0 - 29% with an average of 7% and</a:t>
          </a:r>
          <a:r>
            <a:rPr lang="en-US" sz="800" b="0" i="0" u="none" strike="noStrike" baseline="0">
              <a:solidFill>
                <a:schemeClr val="dk1"/>
              </a:solidFill>
              <a:effectLst/>
              <a:latin typeface="Arial" panose="020B0604020202020204" pitchFamily="34" charset="0"/>
              <a:ea typeface="+mn-ea"/>
              <a:cs typeface="Arial" panose="020B0604020202020204" pitchFamily="34" charset="0"/>
            </a:rPr>
            <a:t> Target spot ranged from 0 - 15% with an average of 3%.</a:t>
          </a:r>
          <a:endParaRPr lang="en-US" sz="800">
            <a:latin typeface="Arial" panose="020B0604020202020204" pitchFamily="34" charset="0"/>
            <a:cs typeface="Arial" panose="020B0604020202020204" pitchFamily="34" charset="0"/>
          </a:endParaRPr>
        </a:p>
        <a:p>
          <a:pPr algn="l"/>
          <a:endParaRPr lang="en-US" sz="8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Disease ratings &amp; yield data compiled by Dr. Heather Kelly &amp; Alyson Horner from replicated plots at the Research and Education Center at Milan and on-farm location in Jackson.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County data provided by Ryan Blair, Ext. Area Specialist, and the extension agents.</a:t>
          </a:r>
          <a:endParaRPr lang="en-US" sz="8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18</xdr:row>
      <xdr:rowOff>28575</xdr:rowOff>
    </xdr:from>
    <xdr:to>
      <xdr:col>26</xdr:col>
      <xdr:colOff>333375</xdr:colOff>
      <xdr:row>23</xdr:row>
      <xdr:rowOff>47626</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0" y="10879455"/>
          <a:ext cx="11946255" cy="80010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Hybrids that have any MS letter in common are not significantly different at the 5% level of probability.</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Hybrids marked with an asterisk were in the top performing "A" group for two (**</a:t>
          </a:r>
          <a:r>
            <a:rPr lang="en-US" sz="800" baseline="0">
              <a:solidFill>
                <a:schemeClr val="dk1"/>
              </a:solidFill>
              <a:effectLst/>
              <a:latin typeface="Arial" panose="020B0604020202020204" pitchFamily="34" charset="0"/>
              <a:ea typeface="+mn-ea"/>
              <a:cs typeface="Arial" panose="020B0604020202020204" pitchFamily="34" charset="0"/>
            </a:rPr>
            <a:t>) or three (***) years within the previous three year evaluation period.</a:t>
          </a:r>
          <a:endParaRPr lang="en-US" sz="800">
            <a:effectLst/>
            <a:latin typeface="Arial" panose="020B0604020202020204" pitchFamily="34" charset="0"/>
            <a:cs typeface="Arial" panose="020B0604020202020204" pitchFamily="34" charset="0"/>
          </a:endParaRP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For a full description of abbreviated biotech traits, see table 31.</a:t>
          </a:r>
          <a:endParaRPr lang="en-US" sz="8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All yields are adjusted to 13% moisture.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Lodging was evaluated on a a scale of 1 (no lodging) to 5 (complete lodging). C.V. is not reported for lodging since it was not measured using a ratio scale.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Protein and oil on a dry weight basis. </a:t>
          </a: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800">
            <a:effectLst/>
          </a:endParaRPr>
        </a:p>
        <a:p>
          <a:endParaRPr lang="en-US" sz="800">
            <a:latin typeface="Arial" panose="020B0604020202020204" pitchFamily="34" charset="0"/>
            <a:cs typeface="Arial" panose="020B0604020202020204" pitchFamily="34" charset="0"/>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19050</xdr:colOff>
      <xdr:row>142</xdr:row>
      <xdr:rowOff>74295</xdr:rowOff>
    </xdr:from>
    <xdr:to>
      <xdr:col>10</xdr:col>
      <xdr:colOff>1396365</xdr:colOff>
      <xdr:row>147</xdr:row>
      <xdr:rowOff>47625</xdr:rowOff>
    </xdr:to>
    <xdr:sp macro="" textlink="">
      <xdr:nvSpPr>
        <xdr:cNvPr id="3" name="TextBox 2">
          <a:extLst>
            <a:ext uri="{FF2B5EF4-FFF2-40B4-BE49-F238E27FC236}">
              <a16:creationId xmlns:a16="http://schemas.microsoft.com/office/drawing/2014/main" id="{00000000-0008-0000-1F00-000003000000}"/>
            </a:ext>
          </a:extLst>
        </xdr:cNvPr>
        <xdr:cNvSpPr txBox="1"/>
      </xdr:nvSpPr>
      <xdr:spPr>
        <a:xfrm>
          <a:off x="19050" y="48064420"/>
          <a:ext cx="7235190" cy="76708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t>
          </a:r>
          <a:r>
            <a:rPr lang="en-US" sz="800" b="0" i="0" u="none" strike="noStrike">
              <a:solidFill>
                <a:schemeClr val="dk1"/>
              </a:solidFill>
              <a:effectLst/>
              <a:latin typeface="Arial" panose="020B0604020202020204" pitchFamily="34" charset="0"/>
              <a:ea typeface="+mn-ea"/>
              <a:cs typeface="Arial" panose="020B0604020202020204" pitchFamily="34" charset="0"/>
            </a:rPr>
            <a:t> </a:t>
          </a:r>
          <a:r>
            <a:rPr lang="en-US" sz="800">
              <a:solidFill>
                <a:schemeClr val="dk1"/>
              </a:solidFill>
              <a:effectLst/>
              <a:latin typeface="Arial" panose="020B0604020202020204" pitchFamily="34" charset="0"/>
              <a:ea typeface="+mn-ea"/>
              <a:cs typeface="Arial" panose="020B0604020202020204" pitchFamily="34" charset="0"/>
            </a:rPr>
            <a:t> For a full description of abbreviated biotech traits, see table 31.</a:t>
          </a:r>
        </a:p>
        <a:p>
          <a:pPr eaLnBrk="1" fontAlgn="auto" latinLnBrk="0" hangingPunct="1"/>
          <a:r>
            <a:rPr lang="en-US" sz="800" b="0" i="0">
              <a:solidFill>
                <a:schemeClr val="dk1"/>
              </a:solidFill>
              <a:effectLst/>
              <a:latin typeface="Arial" panose="020B0604020202020204" pitchFamily="34" charset="0"/>
              <a:ea typeface="+mn-ea"/>
              <a:cs typeface="Arial" panose="020B0604020202020204" pitchFamily="34" charset="0"/>
            </a:rPr>
            <a:t>‡ </a:t>
          </a:r>
          <a:r>
            <a:rPr lang="en-US" sz="800" b="0" i="0" u="none" strike="noStrike">
              <a:solidFill>
                <a:schemeClr val="dk1"/>
              </a:solidFill>
              <a:effectLst/>
              <a:latin typeface="Arial" panose="020B0604020202020204" pitchFamily="34" charset="0"/>
              <a:ea typeface="+mn-ea"/>
              <a:cs typeface="Arial" panose="020B0604020202020204" pitchFamily="34" charset="0"/>
            </a:rPr>
            <a:t>R = resistant, MR = moderately resistant, MS = moderately susceptible, S = susceptible, VS = very susceptible.</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a:t>
          </a:r>
          <a:r>
            <a:rPr lang="en-US" sz="800" b="0" i="0" u="none" strike="noStrike">
              <a:solidFill>
                <a:schemeClr val="dk1"/>
              </a:solidFill>
              <a:effectLst/>
              <a:latin typeface="Arial" panose="020B0604020202020204" pitchFamily="34" charset="0"/>
              <a:ea typeface="+mn-ea"/>
              <a:cs typeface="Arial" panose="020B0604020202020204" pitchFamily="34" charset="0"/>
            </a:rPr>
            <a:t>Flower colors: P = purple, W = white, S = segregating, </a:t>
          </a:r>
        </a:p>
        <a:p>
          <a:pPr eaLnBrk="1" fontAlgn="auto" latinLnBrk="0" hangingPunct="1"/>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Pubescence colors:  </a:t>
          </a:r>
          <a:r>
            <a:rPr lang="en-US" sz="800" b="0" i="0" u="none" strike="noStrike">
              <a:solidFill>
                <a:schemeClr val="dk1"/>
              </a:solidFill>
              <a:effectLst/>
              <a:latin typeface="Arial" panose="020B0604020202020204" pitchFamily="34" charset="0"/>
              <a:ea typeface="+mn-ea"/>
              <a:cs typeface="Arial" panose="020B0604020202020204" pitchFamily="34" charset="0"/>
            </a:rPr>
            <a:t>T = tawny, LT = light tawny, B = brown, G = gray,</a:t>
          </a:r>
          <a:r>
            <a:rPr lang="en-US" sz="800" b="0" i="0" u="none" strike="noStrike" baseline="0">
              <a:solidFill>
                <a:schemeClr val="dk1"/>
              </a:solidFill>
              <a:effectLst/>
              <a:latin typeface="Arial" panose="020B0604020202020204" pitchFamily="34" charset="0"/>
              <a:ea typeface="+mn-ea"/>
              <a:cs typeface="Arial" panose="020B0604020202020204" pitchFamily="34" charset="0"/>
            </a:rPr>
            <a:t> S=segregating</a:t>
          </a:r>
          <a:endParaRPr lang="en-US" sz="8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8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18</xdr:row>
      <xdr:rowOff>28576</xdr:rowOff>
    </xdr:from>
    <xdr:to>
      <xdr:col>25</xdr:col>
      <xdr:colOff>314324</xdr:colOff>
      <xdr:row>21</xdr:row>
      <xdr:rowOff>152401</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28575" y="10898506"/>
          <a:ext cx="7715249" cy="59245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t>
          </a:r>
          <a:r>
            <a:rPr lang="en-US" sz="800" b="0" i="0">
              <a:solidFill>
                <a:schemeClr val="dk1"/>
              </a:solidFill>
              <a:effectLst/>
              <a:latin typeface="Arial" panose="020B0604020202020204" pitchFamily="34" charset="0"/>
              <a:ea typeface="+mn-ea"/>
              <a:cs typeface="Arial" panose="020B0604020202020204" pitchFamily="34" charset="0"/>
            </a:rPr>
            <a:t>Hybrids that have any MS letter in common are not significantly different in yield at the 5% level of probability.</a:t>
          </a:r>
          <a:r>
            <a:rPr lang="en-US" sz="800">
              <a:solidFill>
                <a:schemeClr val="dk1"/>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Hybrids marked with an asterisk were in the top performing "A" group for two (**</a:t>
          </a:r>
          <a:r>
            <a:rPr lang="en-US" sz="800" baseline="0">
              <a:solidFill>
                <a:schemeClr val="dk1"/>
              </a:solidFill>
              <a:effectLst/>
              <a:latin typeface="Arial" panose="020B0604020202020204" pitchFamily="34" charset="0"/>
              <a:ea typeface="+mn-ea"/>
              <a:cs typeface="Arial" panose="020B0604020202020204" pitchFamily="34" charset="0"/>
            </a:rPr>
            <a:t>) or three (***) years within the previous three year evaluation period.</a:t>
          </a: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800" b="0" i="0" u="none" strike="noStrike">
              <a:solidFill>
                <a:schemeClr val="dk1"/>
              </a:solidFill>
              <a:effectLst/>
              <a:latin typeface="Arial" panose="020B0604020202020204" pitchFamily="34" charset="0"/>
              <a:ea typeface="+mn-ea"/>
              <a:cs typeface="Arial" panose="020B0604020202020204" pitchFamily="34" charset="0"/>
            </a:rPr>
            <a:t>‡ </a:t>
          </a:r>
          <a:r>
            <a:rPr lang="en-US" sz="800">
              <a:solidFill>
                <a:schemeClr val="dk1"/>
              </a:solidFill>
              <a:effectLst/>
              <a:latin typeface="Arial" panose="020B0604020202020204" pitchFamily="34" charset="0"/>
              <a:ea typeface="+mn-ea"/>
              <a:cs typeface="Arial" panose="020B0604020202020204" pitchFamily="34" charset="0"/>
            </a:rPr>
            <a:t> For a full description of abbreviated biotech traits, see table 31.</a:t>
          </a:r>
          <a:endParaRPr lang="en-US" sz="8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All yields are adjusted to 13% moisture.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11</xdr:row>
      <xdr:rowOff>47625</xdr:rowOff>
    </xdr:from>
    <xdr:to>
      <xdr:col>9</xdr:col>
      <xdr:colOff>0</xdr:colOff>
      <xdr:row>17</xdr:row>
      <xdr:rowOff>93345</xdr:rowOff>
    </xdr:to>
    <xdr:sp macro="" textlink="">
      <xdr:nvSpPr>
        <xdr:cNvPr id="2" name="TextBox 1">
          <a:extLst>
            <a:ext uri="{FF2B5EF4-FFF2-40B4-BE49-F238E27FC236}">
              <a16:creationId xmlns:a16="http://schemas.microsoft.com/office/drawing/2014/main" id="{B6AD79A2-3DAB-4A9F-9740-D90C3967222C}"/>
            </a:ext>
          </a:extLst>
        </xdr:cNvPr>
        <xdr:cNvSpPr txBox="1"/>
      </xdr:nvSpPr>
      <xdr:spPr>
        <a:xfrm>
          <a:off x="0" y="5657850"/>
          <a:ext cx="10296524" cy="9315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b="0" i="0">
              <a:solidFill>
                <a:schemeClr val="dk1"/>
              </a:solidFill>
              <a:effectLst/>
              <a:latin typeface="Arial" panose="020B0604020202020204" pitchFamily="34" charset="0"/>
              <a:ea typeface="+mn-ea"/>
              <a:cs typeface="Arial" panose="020B0604020202020204" pitchFamily="34" charset="0"/>
            </a:rPr>
            <a:t>‡</a:t>
          </a:r>
          <a:r>
            <a:rPr lang="en-US" sz="1100" b="0" i="0">
              <a:solidFill>
                <a:schemeClr val="dk1"/>
              </a:solidFill>
              <a:effectLst/>
              <a:latin typeface="+mn-lt"/>
              <a:ea typeface="+mn-ea"/>
              <a:cs typeface="+mn-cs"/>
            </a:rPr>
            <a:t> </a:t>
          </a:r>
          <a:r>
            <a:rPr lang="en-US" sz="800" b="0" i="0">
              <a:solidFill>
                <a:schemeClr val="dk1"/>
              </a:solidFill>
              <a:effectLst/>
              <a:latin typeface="Arial" panose="020B0604020202020204" pitchFamily="34" charset="0"/>
              <a:ea typeface="+mn-ea"/>
              <a:cs typeface="Arial" panose="020B0604020202020204" pitchFamily="34" charset="0"/>
            </a:rPr>
            <a:t>Data Provided by Ryan Blair, Ext. Area Specialist, Grain and Cotton Variety Testing, and Extension agents in counties shown above.  </a:t>
          </a:r>
          <a:r>
            <a:rPr lang="en-US" sz="800">
              <a:solidFill>
                <a:schemeClr val="dk1"/>
              </a:solidFill>
              <a:effectLst/>
              <a:latin typeface="Arial" panose="020B0604020202020204" pitchFamily="34" charset="0"/>
              <a:ea typeface="+mn-ea"/>
              <a:cs typeface="Arial" panose="020B0604020202020204" pitchFamily="34" charset="0"/>
            </a:rPr>
            <a:t> </a:t>
          </a: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Varieties that have any MS letter in common are not significantly different in yield at the 5% level of probability.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Varieties marked with an asterisk were in the top performing "A" group for two (**) or three (***) consecutive years within the previous three year evaluation period.</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All yields are adjusted to 13% moisture.</a:t>
          </a: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800" b="0" i="0">
              <a:solidFill>
                <a:schemeClr val="dk1"/>
              </a:solidFill>
              <a:effectLst/>
              <a:latin typeface="Arial" panose="020B0604020202020204" pitchFamily="34" charset="0"/>
              <a:ea typeface="+mn-ea"/>
              <a:cs typeface="Arial" panose="020B0604020202020204" pitchFamily="34" charset="0"/>
            </a:rPr>
            <a:t>County Locations include: Gibson, Henry, Lake, Madison</a:t>
          </a:r>
          <a:endParaRPr lang="en-US" sz="800">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10</xdr:row>
      <xdr:rowOff>38099</xdr:rowOff>
    </xdr:from>
    <xdr:to>
      <xdr:col>10</xdr:col>
      <xdr:colOff>0</xdr:colOff>
      <xdr:row>12</xdr:row>
      <xdr:rowOff>83820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0" y="2430779"/>
          <a:ext cx="8427720" cy="38100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For a full description of abbreviated biotech traits, see table 31.</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All yields are adjusted to 13% moisture.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endParaRPr lang="en-US" sz="800">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14</xdr:row>
      <xdr:rowOff>19050</xdr:rowOff>
    </xdr:from>
    <xdr:to>
      <xdr:col>12</xdr:col>
      <xdr:colOff>0</xdr:colOff>
      <xdr:row>23</xdr:row>
      <xdr:rowOff>104775</xdr:rowOff>
    </xdr:to>
    <xdr:sp macro="" textlink="">
      <xdr:nvSpPr>
        <xdr:cNvPr id="2" name="TextBox 1">
          <a:extLst>
            <a:ext uri="{FF2B5EF4-FFF2-40B4-BE49-F238E27FC236}">
              <a16:creationId xmlns:a16="http://schemas.microsoft.com/office/drawing/2014/main" id="{364262D5-60B5-4720-8435-EB5314D1FF5B}"/>
            </a:ext>
          </a:extLst>
        </xdr:cNvPr>
        <xdr:cNvSpPr txBox="1"/>
      </xdr:nvSpPr>
      <xdr:spPr>
        <a:xfrm>
          <a:off x="0" y="2800350"/>
          <a:ext cx="8892540" cy="17316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0" i="0" u="none" strike="noStrike">
              <a:solidFill>
                <a:schemeClr val="dk1"/>
              </a:solidFill>
              <a:effectLst/>
              <a:latin typeface="Arial" panose="020B0604020202020204" pitchFamily="34" charset="0"/>
              <a:ea typeface="+mn-ea"/>
              <a:cs typeface="Arial" panose="020B0604020202020204" pitchFamily="34" charset="0"/>
            </a:rPr>
            <a:t>YLD= Avg. Yield @ 13% moisture</a:t>
          </a:r>
          <a:r>
            <a:rPr lang="en-US" sz="800">
              <a:latin typeface="Arial" panose="020B0604020202020204" pitchFamily="34" charset="0"/>
              <a:cs typeface="Arial" panose="020B0604020202020204" pitchFamily="34" charset="0"/>
            </a:rPr>
            <a:t> </a:t>
          </a:r>
        </a:p>
        <a:p>
          <a:pPr algn="l"/>
          <a:r>
            <a:rPr lang="en-US" sz="800" b="0" i="0" u="none" strike="noStrike">
              <a:solidFill>
                <a:schemeClr val="dk1"/>
              </a:solidFill>
              <a:effectLst/>
              <a:latin typeface="Arial" panose="020B0604020202020204" pitchFamily="34" charset="0"/>
              <a:ea typeface="+mn-ea"/>
              <a:cs typeface="Arial" panose="020B0604020202020204" pitchFamily="34" charset="0"/>
            </a:rPr>
            <a:t>MS= Varieties that have any MS letter in common are not statistically different in yield at the 5% level of probability.</a:t>
          </a:r>
          <a:r>
            <a:rPr lang="en-US" sz="800">
              <a:latin typeface="Arial" panose="020B0604020202020204" pitchFamily="34" charset="0"/>
              <a:cs typeface="Arial" panose="020B0604020202020204" pitchFamily="34" charset="0"/>
            </a:rPr>
            <a:t> </a:t>
          </a:r>
        </a:p>
        <a:p>
          <a:pPr algn="l"/>
          <a:endParaRPr lang="en-US" sz="800" b="0" i="0" u="none" strike="noStrike">
            <a:solidFill>
              <a:schemeClr val="dk1"/>
            </a:solidFill>
            <a:effectLst/>
            <a:latin typeface="Arial" panose="020B0604020202020204" pitchFamily="34" charset="0"/>
            <a:ea typeface="+mn-ea"/>
            <a:cs typeface="Arial" panose="020B0604020202020204" pitchFamily="34" charset="0"/>
          </a:endParaRPr>
        </a:p>
        <a:p>
          <a:pPr algn="l"/>
          <a:r>
            <a:rPr lang="en-US" sz="800" b="0" i="0" u="none" strike="noStrike">
              <a:solidFill>
                <a:schemeClr val="dk1"/>
              </a:solidFill>
              <a:effectLst/>
              <a:latin typeface="Arial" panose="020B0604020202020204" pitchFamily="34" charset="0"/>
              <a:ea typeface="+mn-ea"/>
              <a:cs typeface="Arial" panose="020B0604020202020204" pitchFamily="34" charset="0"/>
            </a:rPr>
            <a:t>*Treated plots sprayed with Quadris TOP SBX @ 7 oz./Acre + 0.25% Induce @ R3 growth stage. </a:t>
          </a:r>
        </a:p>
        <a:p>
          <a:pPr algn="l"/>
          <a:r>
            <a:rPr lang="en-US" sz="800" b="0" i="0" u="none" strike="noStrike">
              <a:solidFill>
                <a:schemeClr val="dk1"/>
              </a:solidFill>
              <a:effectLst/>
              <a:latin typeface="Arial" panose="020B0604020202020204" pitchFamily="34" charset="0"/>
              <a:ea typeface="+mn-ea"/>
              <a:cs typeface="Arial" panose="020B0604020202020204" pitchFamily="34" charset="0"/>
            </a:rPr>
            <a:t>RECM varieties planted June 3, sprayed</a:t>
          </a:r>
          <a:r>
            <a:rPr lang="en-US" sz="800" b="0" i="0" u="none" strike="noStrike" baseline="0">
              <a:solidFill>
                <a:schemeClr val="dk1"/>
              </a:solidFill>
              <a:effectLst/>
              <a:latin typeface="Arial" panose="020B0604020202020204" pitchFamily="34" charset="0"/>
              <a:ea typeface="+mn-ea"/>
              <a:cs typeface="Arial" panose="020B0604020202020204" pitchFamily="34" charset="0"/>
            </a:rPr>
            <a:t> July 29, and harvested Oct 5.</a:t>
          </a:r>
          <a:r>
            <a:rPr lang="en-US" sz="800" b="0" i="0" u="none" strike="noStrike">
              <a:solidFill>
                <a:schemeClr val="dk1"/>
              </a:solidFill>
              <a:effectLst/>
              <a:latin typeface="Arial" panose="020B0604020202020204" pitchFamily="34" charset="0"/>
              <a:ea typeface="+mn-ea"/>
              <a:cs typeface="Arial" panose="020B0604020202020204" pitchFamily="34" charset="0"/>
            </a:rPr>
            <a:t> </a:t>
          </a:r>
        </a:p>
        <a:p>
          <a:pPr algn="l"/>
          <a:r>
            <a:rPr lang="en-US" sz="800" b="0" i="0" u="none" strike="noStrike">
              <a:solidFill>
                <a:schemeClr val="dk1"/>
              </a:solidFill>
              <a:effectLst/>
              <a:latin typeface="Arial" panose="020B0604020202020204" pitchFamily="34" charset="0"/>
              <a:ea typeface="+mn-ea"/>
              <a:cs typeface="Arial" panose="020B0604020202020204" pitchFamily="34" charset="0"/>
            </a:rPr>
            <a:t>JAX varieteis</a:t>
          </a:r>
          <a:r>
            <a:rPr lang="en-US" sz="800" b="0" i="0" u="none" strike="noStrike" baseline="0">
              <a:solidFill>
                <a:schemeClr val="dk1"/>
              </a:solidFill>
              <a:effectLst/>
              <a:latin typeface="Arial" panose="020B0604020202020204" pitchFamily="34" charset="0"/>
              <a:ea typeface="+mn-ea"/>
              <a:cs typeface="Arial" panose="020B0604020202020204" pitchFamily="34" charset="0"/>
            </a:rPr>
            <a:t> </a:t>
          </a:r>
          <a:r>
            <a:rPr lang="en-US" sz="800" b="0" i="0" u="none" strike="noStrike">
              <a:solidFill>
                <a:schemeClr val="dk1"/>
              </a:solidFill>
              <a:effectLst/>
              <a:latin typeface="Arial" panose="020B0604020202020204" pitchFamily="34" charset="0"/>
              <a:ea typeface="+mn-ea"/>
              <a:cs typeface="Arial" panose="020B0604020202020204" pitchFamily="34" charset="0"/>
            </a:rPr>
            <a:t>planted June 2,</a:t>
          </a:r>
          <a:r>
            <a:rPr lang="en-US" sz="800" b="0" i="0" u="none" strike="noStrike" baseline="0">
              <a:solidFill>
                <a:schemeClr val="dk1"/>
              </a:solidFill>
              <a:effectLst/>
              <a:latin typeface="Arial" panose="020B0604020202020204" pitchFamily="34" charset="0"/>
              <a:ea typeface="+mn-ea"/>
              <a:cs typeface="Arial" panose="020B0604020202020204" pitchFamily="34" charset="0"/>
            </a:rPr>
            <a:t> sprayed July 29, and harvested Oct 1.</a:t>
          </a:r>
        </a:p>
        <a:p>
          <a:pPr algn="l"/>
          <a:endParaRPr lang="en-US" sz="800">
            <a:latin typeface="Arial" panose="020B0604020202020204" pitchFamily="34" charset="0"/>
            <a:cs typeface="Arial" panose="020B0604020202020204" pitchFamily="34" charset="0"/>
          </a:endParaRPr>
        </a:p>
        <a:p>
          <a:pPr algn="l"/>
          <a:r>
            <a:rPr lang="en-US" sz="800" b="0" i="0" u="none" strike="noStrike">
              <a:solidFill>
                <a:schemeClr val="dk1"/>
              </a:solidFill>
              <a:effectLst/>
              <a:latin typeface="Arial" panose="020B0604020202020204" pitchFamily="34" charset="0"/>
              <a:ea typeface="+mn-ea"/>
              <a:cs typeface="Arial" panose="020B0604020202020204" pitchFamily="34" charset="0"/>
            </a:rPr>
            <a:t>LOW, MOD, and HIGH is a relative ranking of disease severity at each location. Other diseases noted: SC=Stem</a:t>
          </a:r>
          <a:r>
            <a:rPr lang="en-US" sz="800" b="0" i="0" u="none" strike="noStrike" baseline="0">
              <a:solidFill>
                <a:schemeClr val="dk1"/>
              </a:solidFill>
              <a:effectLst/>
              <a:latin typeface="Arial" panose="020B0604020202020204" pitchFamily="34" charset="0"/>
              <a:ea typeface="+mn-ea"/>
              <a:cs typeface="Arial" panose="020B0604020202020204" pitchFamily="34" charset="0"/>
            </a:rPr>
            <a:t> Canker</a:t>
          </a:r>
          <a:r>
            <a:rPr lang="en-US" sz="800" b="0" i="0" u="none" strike="noStrike">
              <a:solidFill>
                <a:schemeClr val="dk1"/>
              </a:solidFill>
              <a:effectLst/>
              <a:latin typeface="Arial" panose="020B0604020202020204" pitchFamily="34" charset="0"/>
              <a:ea typeface="+mn-ea"/>
              <a:cs typeface="Arial" panose="020B0604020202020204" pitchFamily="34" charset="0"/>
            </a:rPr>
            <a:t>; ' - ' indicate variety was not tested at that location </a:t>
          </a:r>
          <a:r>
            <a:rPr lang="en-US" sz="800" b="0">
              <a:latin typeface="Arial" panose="020B0604020202020204" pitchFamily="34" charset="0"/>
              <a:cs typeface="Arial" panose="020B0604020202020204" pitchFamily="34" charset="0"/>
            </a:rPr>
            <a:t> </a:t>
          </a:r>
        </a:p>
        <a:p>
          <a:pPr algn="l"/>
          <a:r>
            <a:rPr lang="en-US" sz="800" b="1" i="0" u="none" strike="noStrike">
              <a:solidFill>
                <a:schemeClr val="dk1"/>
              </a:solidFill>
              <a:effectLst/>
              <a:latin typeface="Arial" panose="020B0604020202020204" pitchFamily="34" charset="0"/>
              <a:ea typeface="+mn-ea"/>
              <a:cs typeface="Arial" panose="020B0604020202020204" pitchFamily="34" charset="0"/>
            </a:rPr>
            <a:t>Disease ratings at RECM</a:t>
          </a:r>
          <a:r>
            <a:rPr lang="en-US" sz="800" b="0" i="0" u="none" strike="noStrike">
              <a:solidFill>
                <a:schemeClr val="dk1"/>
              </a:solidFill>
              <a:effectLst/>
              <a:latin typeface="Arial" panose="020B0604020202020204" pitchFamily="34" charset="0"/>
              <a:ea typeface="+mn-ea"/>
              <a:cs typeface="Arial" panose="020B0604020202020204" pitchFamily="34" charset="0"/>
            </a:rPr>
            <a:t>: Frogeye leaf spot ranged from </a:t>
          </a:r>
          <a:r>
            <a:rPr lang="en-US" sz="800" b="0" i="0" u="none" strike="noStrike">
              <a:solidFill>
                <a:sysClr val="windowText" lastClr="000000"/>
              </a:solidFill>
              <a:effectLst/>
              <a:latin typeface="Arial" panose="020B0604020202020204" pitchFamily="34" charset="0"/>
              <a:ea typeface="+mn-ea"/>
              <a:cs typeface="Arial" panose="020B0604020202020204" pitchFamily="34" charset="0"/>
            </a:rPr>
            <a:t>0 - 13</a:t>
          </a:r>
          <a:r>
            <a:rPr lang="en-US" sz="800" b="0" i="0" u="none" strike="noStrike">
              <a:solidFill>
                <a:schemeClr val="dk1"/>
              </a:solidFill>
              <a:effectLst/>
              <a:latin typeface="Arial" panose="020B0604020202020204" pitchFamily="34" charset="0"/>
              <a:ea typeface="+mn-ea"/>
              <a:cs typeface="Arial" panose="020B0604020202020204" pitchFamily="34" charset="0"/>
            </a:rPr>
            <a:t>% with an average of 5%;  Target spot ranged from </a:t>
          </a:r>
          <a:r>
            <a:rPr lang="en-US" sz="800" b="0" i="0" u="none" strike="noStrike">
              <a:solidFill>
                <a:sysClr val="windowText" lastClr="000000"/>
              </a:solidFill>
              <a:effectLst/>
              <a:latin typeface="Arial" panose="020B0604020202020204" pitchFamily="34" charset="0"/>
              <a:ea typeface="+mn-ea"/>
              <a:cs typeface="Arial" panose="020B0604020202020204" pitchFamily="34" charset="0"/>
            </a:rPr>
            <a:t>0 - 21</a:t>
          </a:r>
          <a:r>
            <a:rPr lang="en-US" sz="800" b="0" i="0" u="none" strike="noStrike">
              <a:solidFill>
                <a:schemeClr val="dk1"/>
              </a:solidFill>
              <a:effectLst/>
              <a:latin typeface="Arial" panose="020B0604020202020204" pitchFamily="34" charset="0"/>
              <a:ea typeface="+mn-ea"/>
              <a:cs typeface="Arial" panose="020B0604020202020204" pitchFamily="34" charset="0"/>
            </a:rPr>
            <a:t>% with an average of </a:t>
          </a:r>
          <a:r>
            <a:rPr lang="en-US" sz="800" b="0" i="0" u="none" strike="noStrike">
              <a:solidFill>
                <a:sysClr val="windowText" lastClr="000000"/>
              </a:solidFill>
              <a:effectLst/>
              <a:latin typeface="Arial" panose="020B0604020202020204" pitchFamily="34" charset="0"/>
              <a:ea typeface="+mn-ea"/>
              <a:cs typeface="Arial" panose="020B0604020202020204" pitchFamily="34" charset="0"/>
            </a:rPr>
            <a:t>10</a:t>
          </a:r>
          <a:r>
            <a:rPr lang="en-US" sz="800" b="0" i="0" u="none" strike="noStrike">
              <a:solidFill>
                <a:schemeClr val="dk1"/>
              </a:solidFill>
              <a:effectLst/>
              <a:latin typeface="Arial" panose="020B0604020202020204" pitchFamily="34" charset="0"/>
              <a:ea typeface="+mn-ea"/>
              <a:cs typeface="Arial" panose="020B0604020202020204" pitchFamily="34" charset="0"/>
            </a:rPr>
            <a:t>%. </a:t>
          </a:r>
          <a:r>
            <a:rPr lang="en-US" sz="800">
              <a:latin typeface="Arial" panose="020B0604020202020204" pitchFamily="34" charset="0"/>
              <a:cs typeface="Arial" panose="020B0604020202020204" pitchFamily="34" charset="0"/>
            </a:rPr>
            <a:t> </a:t>
          </a:r>
        </a:p>
        <a:p>
          <a:pPr algn="l"/>
          <a:r>
            <a:rPr lang="en-US" sz="800" b="1" i="0" u="none" strike="noStrike">
              <a:solidFill>
                <a:schemeClr val="dk1"/>
              </a:solidFill>
              <a:effectLst/>
              <a:latin typeface="Arial" panose="020B0604020202020204" pitchFamily="34" charset="0"/>
              <a:ea typeface="+mn-ea"/>
              <a:cs typeface="Arial" panose="020B0604020202020204" pitchFamily="34" charset="0"/>
            </a:rPr>
            <a:t>Disease ratings at JAX</a:t>
          </a:r>
          <a:r>
            <a:rPr lang="en-US" sz="800" b="0" i="0" u="none" strike="noStrike">
              <a:solidFill>
                <a:schemeClr val="dk1"/>
              </a:solidFill>
              <a:effectLst/>
              <a:latin typeface="Arial" panose="020B0604020202020204" pitchFamily="34" charset="0"/>
              <a:ea typeface="+mn-ea"/>
              <a:cs typeface="Arial" panose="020B0604020202020204" pitchFamily="34" charset="0"/>
            </a:rPr>
            <a:t>: Frogeye leaf spot ranged from 0 - 6% with an average of 2%; </a:t>
          </a: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Target spot ranged from 0 - 17% with an average of 8%; </a:t>
          </a:r>
          <a:r>
            <a:rPr lang="en-US" sz="800">
              <a:latin typeface="Arial" panose="020B0604020202020204" pitchFamily="34" charset="0"/>
              <a:cs typeface="Arial" panose="020B0604020202020204" pitchFamily="34" charset="0"/>
            </a:rPr>
            <a:t> </a:t>
          </a:r>
        </a:p>
        <a:p>
          <a:pPr algn="l"/>
          <a:endParaRPr lang="en-US" sz="800" b="0" i="0" u="none" strike="noStrike">
            <a:solidFill>
              <a:schemeClr val="dk1"/>
            </a:solidFill>
            <a:effectLst/>
            <a:latin typeface="Arial" panose="020B0604020202020204" pitchFamily="34" charset="0"/>
            <a:ea typeface="+mn-ea"/>
            <a:cs typeface="Arial" panose="020B0604020202020204" pitchFamily="34" charset="0"/>
          </a:endParaRPr>
        </a:p>
        <a:p>
          <a:pPr algn="l"/>
          <a:r>
            <a:rPr lang="en-US" sz="800" b="0" i="0" u="none" strike="noStrike">
              <a:solidFill>
                <a:schemeClr val="dk1"/>
              </a:solidFill>
              <a:effectLst/>
              <a:latin typeface="Arial" panose="020B0604020202020204" pitchFamily="34" charset="0"/>
              <a:ea typeface="+mn-ea"/>
              <a:cs typeface="Arial" panose="020B0604020202020204" pitchFamily="34" charset="0"/>
            </a:rPr>
            <a:t>Disease ratings &amp; yield data compiled by Dr. Heather Kelly &amp; Alyson Horner from replicated plots at the Research and Education Center at Milan and on-farm location in Jackson. </a:t>
          </a:r>
        </a:p>
        <a:p>
          <a:pPr algn="l"/>
          <a:r>
            <a:rPr lang="en-US" sz="800" b="0" i="0" u="none" strike="noStrike">
              <a:solidFill>
                <a:schemeClr val="dk1"/>
              </a:solidFill>
              <a:effectLst/>
              <a:latin typeface="Arial" panose="020B0604020202020204" pitchFamily="34" charset="0"/>
              <a:ea typeface="+mn-ea"/>
              <a:cs typeface="Arial" panose="020B0604020202020204" pitchFamily="34" charset="0"/>
            </a:rPr>
            <a:t>County data provided by Ryan Blair, Ext. Area Specialist, and the extension agents.</a:t>
          </a:r>
          <a:r>
            <a:rPr lang="en-US" sz="800">
              <a:latin typeface="Arial" panose="020B0604020202020204" pitchFamily="34" charset="0"/>
              <a:cs typeface="Arial" panose="020B0604020202020204" pitchFamily="34" charset="0"/>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44</xdr:row>
      <xdr:rowOff>28574</xdr:rowOff>
    </xdr:from>
    <xdr:to>
      <xdr:col>26</xdr:col>
      <xdr:colOff>361950</xdr:colOff>
      <xdr:row>49</xdr:row>
      <xdr:rowOff>161924</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0" y="12153899"/>
          <a:ext cx="11725275" cy="9429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Hybrids that have any MS letter in common are not significantly different at the 5% level of probability.</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Hybrids marked with an asterisk were in the top performing "A" group for two (**</a:t>
          </a:r>
          <a:r>
            <a:rPr lang="en-US" sz="800" baseline="0">
              <a:solidFill>
                <a:schemeClr val="dk1"/>
              </a:solidFill>
              <a:effectLst/>
              <a:latin typeface="Arial" panose="020B0604020202020204" pitchFamily="34" charset="0"/>
              <a:ea typeface="+mn-ea"/>
              <a:cs typeface="Arial" panose="020B0604020202020204" pitchFamily="34" charset="0"/>
            </a:rPr>
            <a:t>) or three (***) years within the previous three year evaluation period.</a:t>
          </a:r>
          <a:endParaRPr lang="en-US" sz="800">
            <a:effectLst/>
            <a:latin typeface="Arial" panose="020B0604020202020204" pitchFamily="34" charset="0"/>
            <a:cs typeface="Arial" panose="020B0604020202020204" pitchFamily="34" charset="0"/>
          </a:endParaRP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For a full description of abbreviated biotech traits, see table 31.</a:t>
          </a:r>
          <a:endParaRPr lang="en-US" sz="8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All yields are adjusted to 13% moisture.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Lodging was evaluated on a a scale of 1 (no lodging) to 5 (complete lodging). C.V. is not reported for lodging since it was not measured using a ratio scale.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Protein and oil on a dry weight basis. </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800">
            <a:effectLst/>
          </a:endParaRPr>
        </a:p>
        <a:p>
          <a:endParaRPr lang="en-US" sz="800">
            <a:latin typeface="Arial" panose="020B0604020202020204" pitchFamily="34" charset="0"/>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44</xdr:row>
      <xdr:rowOff>28575</xdr:rowOff>
    </xdr:from>
    <xdr:to>
      <xdr:col>26</xdr:col>
      <xdr:colOff>333375</xdr:colOff>
      <xdr:row>49</xdr:row>
      <xdr:rowOff>47626</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0" y="12153900"/>
          <a:ext cx="11696700" cy="82867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Hybrids that have any MS letter in common are not significantly different at the 5% level of probability.</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Hybrids marked with an asterisk were in the top performing "A" group for two (**</a:t>
          </a:r>
          <a:r>
            <a:rPr lang="en-US" sz="800" baseline="0">
              <a:solidFill>
                <a:schemeClr val="dk1"/>
              </a:solidFill>
              <a:effectLst/>
              <a:latin typeface="Arial" panose="020B0604020202020204" pitchFamily="34" charset="0"/>
              <a:ea typeface="+mn-ea"/>
              <a:cs typeface="Arial" panose="020B0604020202020204" pitchFamily="34" charset="0"/>
            </a:rPr>
            <a:t>) or three (***) years within the previous three year evaluation period.</a:t>
          </a:r>
          <a:endParaRPr lang="en-US" sz="800">
            <a:effectLst/>
            <a:latin typeface="Arial" panose="020B0604020202020204" pitchFamily="34" charset="0"/>
            <a:cs typeface="Arial" panose="020B0604020202020204" pitchFamily="34" charset="0"/>
          </a:endParaRP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For a full description of abbreviated biotech traits, see table 31.</a:t>
          </a:r>
          <a:endParaRPr lang="en-US" sz="8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All yields are adjusted to 13% moisture.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Lodging was evaluated on a a scale of 1 (no lodging) to 5 (complete lodging). C.V. is not reported for lodging since it was not measured using a ratio scale.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Protein and oil on a dry weight basis. </a:t>
          </a: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800">
            <a:effectLst/>
          </a:endParaRPr>
        </a:p>
        <a:p>
          <a:endParaRPr lang="en-US" sz="800">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EA5DE62-7447-4CAA-96EF-EB1503105CA9}" name="Table5" displayName="Table5" ref="A5:D9" totalsRowShown="0" headerRowDxfId="587" tableBorderDxfId="586">
  <autoFilter ref="A5:D9" xr:uid="{DA9E83D2-DE3E-4AA2-9A56-52612535D2E7}"/>
  <tableColumns count="4">
    <tableColumn id="1" xr3:uid="{F91B8949-8E4D-4619-8562-71137E4BA5E8}" name="Column1" dataDxfId="585"/>
    <tableColumn id="2" xr3:uid="{8361C43F-F83D-4383-9647-A793030F8857}" name="Column2" dataDxfId="584"/>
    <tableColumn id="3" xr3:uid="{28539507-0BDD-45DB-92A8-A647C441A2DD}" name="Column3" dataDxfId="583"/>
    <tableColumn id="4" xr3:uid="{9EE82B95-6791-4FF4-8E02-08E9C2B75898}" name="Column4" dataDxfId="582"/>
  </tableColumns>
  <tableStyleInfo name="TableStyleDark8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1F41966-EE9D-4CB7-8C09-BCDEEC1D4B54}" name="Table6" displayName="Table6" ref="A13:D23" totalsRowShown="0" headerRowDxfId="581" tableBorderDxfId="580">
  <autoFilter ref="A13:D23" xr:uid="{EDB3C333-59DC-4F63-ADA1-9CFBBDA05740}"/>
  <tableColumns count="4">
    <tableColumn id="1" xr3:uid="{652537F3-6069-4FCB-9F4A-56F585B6982D}" name="Column1" dataDxfId="579"/>
    <tableColumn id="2" xr3:uid="{A6423FC2-7C93-4CE7-8350-28E09B3D4F84}" name="Column2" dataDxfId="578"/>
    <tableColumn id="3" xr3:uid="{F9C031A9-29B1-40C0-A988-237D56CB1FF1}" name="Column3" dataDxfId="577"/>
    <tableColumn id="4" xr3:uid="{30641A17-A0E7-48F5-A3F5-08B839FBB218}" name="Column4" dataDxfId="576"/>
  </tableColumns>
  <tableStyleInfo name="TableStyleDark8 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A0DB5E9-3E5B-44C7-8634-943D131CDAA6}" name="Table7" displayName="Table7" ref="A27:D38" totalsRowShown="0" headerRowDxfId="575" tableBorderDxfId="574">
  <autoFilter ref="A27:D38" xr:uid="{AE069DEE-6140-4FFB-802A-828DDB3A3C95}"/>
  <tableColumns count="4">
    <tableColumn id="1" xr3:uid="{DCCC0F1A-A0B2-462A-8414-DAA42C5BB319}" name="Column1" dataDxfId="573"/>
    <tableColumn id="2" xr3:uid="{0C819308-3B6C-432B-A1FB-6ED86CABB1C2}" name="Column2" dataDxfId="572"/>
    <tableColumn id="3" xr3:uid="{7748C949-CE68-474C-BCD3-D427B9096A9F}" name="Column3" dataDxfId="571"/>
    <tableColumn id="4" xr3:uid="{6C25A3F2-DC71-435F-83C8-89465D5F4439}" name="Column4" dataDxfId="570"/>
  </tableColumns>
  <tableStyleInfo name="TableStyleDark8 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9D921EE-7E5A-43A9-A4DB-A9AFAEA62B8D}" name="Table8" displayName="Table8" ref="A42:D50" totalsRowShown="0" headerRowDxfId="569" dataDxfId="568" tableBorderDxfId="567">
  <autoFilter ref="A42:D50" xr:uid="{17C76C12-41CD-4115-B69A-F8FA74A8FDDD}"/>
  <tableColumns count="4">
    <tableColumn id="1" xr3:uid="{9339B747-FCF7-457B-8263-6DA9E505F116}" name="Column1" dataDxfId="566"/>
    <tableColumn id="2" xr3:uid="{6F457E8E-BD61-4BF9-A0F9-5687F11A6B4F}" name="Column2" dataDxfId="565"/>
    <tableColumn id="3" xr3:uid="{1307EFFC-9758-4829-A08A-53FA33AC53F7}" name="Column3" dataDxfId="564"/>
    <tableColumn id="4" xr3:uid="{B3432981-8C17-4A49-BDC3-B145B0DE7A01}" name="Column4" dataDxfId="563"/>
  </tableColumns>
  <tableStyleInfo name="TableStyleDark8 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0795AC3-031F-4979-B6EB-BA8B4AE4EE32}" name="Table9" displayName="Table9" ref="A54:D60" totalsRowShown="0" headerRowDxfId="562" tableBorderDxfId="561">
  <autoFilter ref="A54:D60" xr:uid="{6514A387-210B-4B72-A7C0-B7EC7E89D6F4}"/>
  <tableColumns count="4">
    <tableColumn id="1" xr3:uid="{72DC787D-3B57-4403-9633-53A87F8B18FA}" name="Column1" dataDxfId="560"/>
    <tableColumn id="2" xr3:uid="{FDD13A6C-50B9-4D08-AB3E-6912E8613DAE}" name="Column2" dataDxfId="559"/>
    <tableColumn id="3" xr3:uid="{D1B01352-9C47-4BF8-A0EC-4D0A791A8A17}" name="Column3" dataDxfId="558"/>
    <tableColumn id="4" xr3:uid="{EDA04F25-2DB6-4324-8034-FA7C022360BD}" name="Column4" dataDxfId="557"/>
  </tableColumns>
  <tableStyleInfo name="TableStyleDark8 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BC164A4-C657-4ADF-A5CF-2A3FBD19D00A}" name="Table97" displayName="Table97" ref="A65:D69" totalsRowShown="0" headerRowDxfId="556" tableBorderDxfId="555">
  <autoFilter ref="A65:D69" xr:uid="{A52CC88F-FAFE-4B1A-AAD4-564785B92103}"/>
  <tableColumns count="4">
    <tableColumn id="1" xr3:uid="{E7BA6EC3-2CD4-4D48-A74E-D43296F46C81}" name="Column1" dataDxfId="554"/>
    <tableColumn id="2" xr3:uid="{2F1F09D4-14DC-4228-89D1-DFDB517ED49F}" name="Column2" dataDxfId="553"/>
    <tableColumn id="3" xr3:uid="{168D09EE-ED89-4330-9397-254B93879E49}" name="Column3" dataDxfId="552"/>
    <tableColumn id="4" xr3:uid="{4FC271C8-26D2-42B0-A7E7-CF99A965DDF5}" name="Column4" dataDxfId="551"/>
  </tableColumns>
  <tableStyleInfo name="TableStyleDark8 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36D2BEC-E23D-46FC-8A1E-F133AF527B87}" name="Table10" displayName="Table10" ref="A4:I81" totalsRowShown="0" headerRowDxfId="549" dataDxfId="548" tableBorderDxfId="547">
  <autoFilter ref="A4:I81" xr:uid="{780C2D37-E1DE-40DC-B8FE-37C2B50CFC40}"/>
  <sortState ref="A5:I81">
    <sortCondition ref="B5:B81"/>
    <sortCondition ref="C5:C81"/>
    <sortCondition descending="1" ref="A5:A81"/>
  </sortState>
  <tableColumns count="9">
    <tableColumn id="1" xr3:uid="{E4749465-94C8-483B-9013-B603BEAF0214}" name="Column1" dataDxfId="546"/>
    <tableColumn id="2" xr3:uid="{BDED0324-5B46-423B-9612-18C719D524CA}" name="Column2" dataDxfId="545"/>
    <tableColumn id="3" xr3:uid="{5D82155B-72BB-41C0-B0F7-E51BE6D5317C}" name="Column3" dataDxfId="544"/>
    <tableColumn id="4" xr3:uid="{96419EBB-0A02-48D9-A582-02CDA8325B9D}" name="Column4" dataDxfId="543"/>
    <tableColumn id="7" xr3:uid="{74C32A99-A3A6-4CEC-93CF-B9BFBA4D68AB}" name="Column7" dataDxfId="542"/>
    <tableColumn id="6" xr3:uid="{4C6CA2B9-5F63-4154-8A8C-D747AB30DC8E}" name="Column6" dataDxfId="541"/>
    <tableColumn id="8" xr3:uid="{388CDD41-54B3-4FD1-A37D-B62A08623FC0}" name="Column8" dataDxfId="540"/>
    <tableColumn id="11" xr3:uid="{00DE1A81-6AF3-4DF6-AB9D-A4C05C11EF50}" name="Column11" dataDxfId="539" dataCellStyle="Normal 2 2"/>
    <tableColumn id="10" xr3:uid="{7CF008C8-DED3-4B4E-8438-0E37BF121965}" name="Column10" dataDxfId="538"/>
  </tableColumns>
  <tableStyleInfo name="TableStyleDark8 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6000000}" name="Table24" displayName="Table24" ref="A3:C11" totalsRowShown="0" headerRowDxfId="6" headerRowBorderDxfId="5" tableBorderDxfId="4" totalsRowBorderDxfId="3">
  <autoFilter ref="A3:C11" xr:uid="{00000000-0009-0000-0100-000018000000}"/>
  <sortState ref="A4:C21">
    <sortCondition ref="A4:A21"/>
  </sortState>
  <tableColumns count="3">
    <tableColumn id="1" xr3:uid="{00000000-0010-0000-0600-000001000000}" name="Column1" dataDxfId="2" dataCellStyle="Normal 12"/>
    <tableColumn id="2" xr3:uid="{00000000-0010-0000-0600-000002000000}" name="Column2" dataDxfId="1" dataCellStyle="Normal 12"/>
    <tableColumn id="3" xr3:uid="{00000000-0010-0000-0600-000003000000}" name="Column3" dataDxfId="0" dataCellStyle="Normal 12"/>
  </tableColumns>
  <tableStyleInfo name="TableStyleDark8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3.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8" Type="http://schemas.openxmlformats.org/officeDocument/2006/relationships/hyperlink" Target="http://www.winfield.com/farmer/croplan/" TargetMode="External"/><Relationship Id="rId13" Type="http://schemas.openxmlformats.org/officeDocument/2006/relationships/hyperlink" Target="http://www.localseed.com/" TargetMode="External"/><Relationship Id="rId18" Type="http://schemas.openxmlformats.org/officeDocument/2006/relationships/hyperlink" Target="mailto:Doug.Messersmith@localseed.com" TargetMode="External"/><Relationship Id="rId3" Type="http://schemas.openxmlformats.org/officeDocument/2006/relationships/hyperlink" Target="http://www.armorseed.com/" TargetMode="External"/><Relationship Id="rId21" Type="http://schemas.openxmlformats.org/officeDocument/2006/relationships/hyperlink" Target="http://www.gdmseeds.com/" TargetMode="External"/><Relationship Id="rId7" Type="http://schemas.openxmlformats.org/officeDocument/2006/relationships/hyperlink" Target="mailto:chenpe@missouri.edu" TargetMode="External"/><Relationship Id="rId12" Type="http://schemas.openxmlformats.org/officeDocument/2006/relationships/hyperlink" Target="mailto:bozhang@vt.edu" TargetMode="External"/><Relationship Id="rId17" Type="http://schemas.openxmlformats.org/officeDocument/2006/relationships/hyperlink" Target="mailto:khouston@landolakes.com" TargetMode="External"/><Relationship Id="rId2" Type="http://schemas.openxmlformats.org/officeDocument/2006/relationships/hyperlink" Target="http://www.dynagroseed.com/" TargetMode="External"/><Relationship Id="rId16" Type="http://schemas.openxmlformats.org/officeDocument/2006/relationships/hyperlink" Target="mailto:lucas.owen@basf.com" TargetMode="External"/><Relationship Id="rId20" Type="http://schemas.openxmlformats.org/officeDocument/2006/relationships/hyperlink" Target="mailto:rdavis@atsseed.com" TargetMode="External"/><Relationship Id="rId1" Type="http://schemas.openxmlformats.org/officeDocument/2006/relationships/hyperlink" Target="http://www.usgseed.com/" TargetMode="External"/><Relationship Id="rId6" Type="http://schemas.openxmlformats.org/officeDocument/2006/relationships/hyperlink" Target="mailto:hnorth@strattonseed.com" TargetMode="External"/><Relationship Id="rId11" Type="http://schemas.openxmlformats.org/officeDocument/2006/relationships/hyperlink" Target="http://www.agrigold.com/" TargetMode="External"/><Relationship Id="rId5" Type="http://schemas.openxmlformats.org/officeDocument/2006/relationships/hyperlink" Target="http://www.strattonseed.com/" TargetMode="External"/><Relationship Id="rId15" Type="http://schemas.openxmlformats.org/officeDocument/2006/relationships/hyperlink" Target="mailto:dan.mitchell@lgseeds.com" TargetMode="External"/><Relationship Id="rId23" Type="http://schemas.openxmlformats.org/officeDocument/2006/relationships/printerSettings" Target="../printerSettings/printerSettings34.bin"/><Relationship Id="rId10" Type="http://schemas.openxmlformats.org/officeDocument/2006/relationships/hyperlink" Target="http://www.missouri.edu/" TargetMode="External"/><Relationship Id="rId19" Type="http://schemas.openxmlformats.org/officeDocument/2006/relationships/hyperlink" Target="http://www.syngenta-us.com/seeds/nk" TargetMode="External"/><Relationship Id="rId4" Type="http://schemas.openxmlformats.org/officeDocument/2006/relationships/hyperlink" Target="http://www.bayer.com/" TargetMode="External"/><Relationship Id="rId9" Type="http://schemas.openxmlformats.org/officeDocument/2006/relationships/hyperlink" Target="http://www.cropscience.bayer.us/products/seeds/credenz" TargetMode="External"/><Relationship Id="rId14" Type="http://schemas.openxmlformats.org/officeDocument/2006/relationships/hyperlink" Target="http://www.lgseeds.com/" TargetMode="External"/><Relationship Id="rId22" Type="http://schemas.openxmlformats.org/officeDocument/2006/relationships/hyperlink" Target="mailto:lmozzon@uark.edu" TargetMode="External"/></Relationships>
</file>

<file path=xl/worksheets/_rels/sheet3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74"/>
  <sheetViews>
    <sheetView tabSelected="1" topLeftCell="A28" workbookViewId="0">
      <selection activeCell="A43" sqref="A43"/>
    </sheetView>
  </sheetViews>
  <sheetFormatPr defaultColWidth="9.109375" defaultRowHeight="13.2" x14ac:dyDescent="0.25"/>
  <cols>
    <col min="1" max="1" width="102.5546875" style="206" customWidth="1"/>
    <col min="2" max="16384" width="9.109375" style="206"/>
  </cols>
  <sheetData>
    <row r="1" spans="1:1" s="81" customFormat="1" ht="15.6" x14ac:dyDescent="0.3">
      <c r="A1" s="80" t="s">
        <v>374</v>
      </c>
    </row>
    <row r="2" spans="1:1" s="81" customFormat="1" ht="15.6" x14ac:dyDescent="0.3">
      <c r="A2" s="80" t="s">
        <v>63</v>
      </c>
    </row>
    <row r="3" spans="1:1" x14ac:dyDescent="0.25">
      <c r="A3" s="207"/>
    </row>
    <row r="4" spans="1:1" ht="15.6" x14ac:dyDescent="0.25">
      <c r="A4" s="82" t="s">
        <v>329</v>
      </c>
    </row>
    <row r="5" spans="1:1" ht="15.45" customHeight="1" x14ac:dyDescent="0.25">
      <c r="A5" s="79" t="s">
        <v>375</v>
      </c>
    </row>
    <row r="6" spans="1:1" ht="15.6" x14ac:dyDescent="0.25">
      <c r="A6" s="82" t="s">
        <v>64</v>
      </c>
    </row>
    <row r="7" spans="1:1" ht="15.6" x14ac:dyDescent="0.25">
      <c r="A7" s="79" t="s">
        <v>376</v>
      </c>
    </row>
    <row r="8" spans="1:1" ht="15.6" x14ac:dyDescent="0.25">
      <c r="A8" s="78" t="s">
        <v>377</v>
      </c>
    </row>
    <row r="9" spans="1:1" ht="15.6" x14ac:dyDescent="0.25">
      <c r="A9" s="82" t="s">
        <v>330</v>
      </c>
    </row>
    <row r="10" spans="1:1" ht="15.45" customHeight="1" x14ac:dyDescent="0.25">
      <c r="A10" s="79" t="s">
        <v>378</v>
      </c>
    </row>
    <row r="11" spans="1:1" ht="15.6" x14ac:dyDescent="0.25">
      <c r="A11" s="82" t="s">
        <v>130</v>
      </c>
    </row>
    <row r="12" spans="1:1" ht="15.75" customHeight="1" x14ac:dyDescent="0.25">
      <c r="A12" s="79" t="s">
        <v>379</v>
      </c>
    </row>
    <row r="13" spans="1:1" ht="15.6" x14ac:dyDescent="0.25">
      <c r="A13" s="79" t="s">
        <v>380</v>
      </c>
    </row>
    <row r="14" spans="1:1" ht="15.6" x14ac:dyDescent="0.25">
      <c r="A14" s="79" t="s">
        <v>381</v>
      </c>
    </row>
    <row r="15" spans="1:1" ht="15.6" x14ac:dyDescent="0.25">
      <c r="A15" s="79" t="s">
        <v>382</v>
      </c>
    </row>
    <row r="16" spans="1:1" ht="15.6" x14ac:dyDescent="0.25">
      <c r="A16" s="79" t="s">
        <v>383</v>
      </c>
    </row>
    <row r="17" spans="1:1" ht="15.6" x14ac:dyDescent="0.25">
      <c r="A17" s="82" t="s">
        <v>138</v>
      </c>
    </row>
    <row r="18" spans="1:1" ht="15.75" customHeight="1" x14ac:dyDescent="0.25">
      <c r="A18" s="79" t="s">
        <v>384</v>
      </c>
    </row>
    <row r="19" spans="1:1" ht="15.6" x14ac:dyDescent="0.25">
      <c r="A19" s="79" t="s">
        <v>385</v>
      </c>
    </row>
    <row r="20" spans="1:1" ht="15.6" x14ac:dyDescent="0.25">
      <c r="A20" s="79" t="s">
        <v>386</v>
      </c>
    </row>
    <row r="21" spans="1:1" ht="15.6" x14ac:dyDescent="0.25">
      <c r="A21" s="79" t="s">
        <v>387</v>
      </c>
    </row>
    <row r="22" spans="1:1" ht="15.6" x14ac:dyDescent="0.25">
      <c r="A22" s="79" t="s">
        <v>388</v>
      </c>
    </row>
    <row r="23" spans="1:1" ht="15.6" x14ac:dyDescent="0.25">
      <c r="A23" s="79" t="s">
        <v>389</v>
      </c>
    </row>
    <row r="24" spans="1:1" ht="15.6" x14ac:dyDescent="0.25">
      <c r="A24" s="79" t="s">
        <v>390</v>
      </c>
    </row>
    <row r="25" spans="1:1" ht="15.6" x14ac:dyDescent="0.25">
      <c r="A25" s="82" t="s">
        <v>139</v>
      </c>
    </row>
    <row r="26" spans="1:1" ht="15.75" customHeight="1" x14ac:dyDescent="0.25">
      <c r="A26" s="79" t="s">
        <v>391</v>
      </c>
    </row>
    <row r="27" spans="1:1" ht="15.6" x14ac:dyDescent="0.25">
      <c r="A27" s="79" t="s">
        <v>392</v>
      </c>
    </row>
    <row r="28" spans="1:1" ht="15.6" x14ac:dyDescent="0.25">
      <c r="A28" s="79" t="s">
        <v>393</v>
      </c>
    </row>
    <row r="29" spans="1:1" ht="15.6" x14ac:dyDescent="0.25">
      <c r="A29" s="79" t="s">
        <v>394</v>
      </c>
    </row>
    <row r="30" spans="1:1" ht="15.6" x14ac:dyDescent="0.25">
      <c r="A30" s="79" t="s">
        <v>395</v>
      </c>
    </row>
    <row r="31" spans="1:1" ht="15.6" x14ac:dyDescent="0.25">
      <c r="A31" s="79" t="s">
        <v>396</v>
      </c>
    </row>
    <row r="32" spans="1:1" ht="15.6" x14ac:dyDescent="0.25">
      <c r="A32" s="79" t="s">
        <v>397</v>
      </c>
    </row>
    <row r="33" spans="1:1" ht="15.6" x14ac:dyDescent="0.25">
      <c r="A33" s="82" t="s">
        <v>293</v>
      </c>
    </row>
    <row r="34" spans="1:1" ht="15.75" customHeight="1" x14ac:dyDescent="0.25">
      <c r="A34" s="79" t="s">
        <v>398</v>
      </c>
    </row>
    <row r="35" spans="1:1" ht="15.6" x14ac:dyDescent="0.25">
      <c r="A35" s="79" t="s">
        <v>399</v>
      </c>
    </row>
    <row r="36" spans="1:1" ht="15.6" x14ac:dyDescent="0.25">
      <c r="A36" s="79" t="s">
        <v>400</v>
      </c>
    </row>
    <row r="37" spans="1:1" ht="15.6" x14ac:dyDescent="0.25">
      <c r="A37" s="79" t="s">
        <v>401</v>
      </c>
    </row>
    <row r="38" spans="1:1" ht="15.6" x14ac:dyDescent="0.25">
      <c r="A38" s="79" t="s">
        <v>402</v>
      </c>
    </row>
    <row r="39" spans="1:1" ht="15.6" x14ac:dyDescent="0.25">
      <c r="A39" s="82" t="s">
        <v>74</v>
      </c>
    </row>
    <row r="40" spans="1:1" ht="15.6" x14ac:dyDescent="0.25">
      <c r="A40" s="79" t="s">
        <v>403</v>
      </c>
    </row>
    <row r="41" spans="1:1" ht="15.6" x14ac:dyDescent="0.25">
      <c r="A41" s="79" t="s">
        <v>404</v>
      </c>
    </row>
    <row r="42" spans="1:1" ht="15.6" x14ac:dyDescent="0.25">
      <c r="A42" s="79" t="s">
        <v>405</v>
      </c>
    </row>
    <row r="43" spans="1:1" ht="15.6" x14ac:dyDescent="0.25">
      <c r="A43" s="82" t="s">
        <v>1257</v>
      </c>
    </row>
    <row r="44" spans="1:1" ht="15.6" x14ac:dyDescent="0.25">
      <c r="A44" s="79" t="s">
        <v>1258</v>
      </c>
    </row>
    <row r="45" spans="1:1" ht="15.6" x14ac:dyDescent="0.25">
      <c r="A45" s="79" t="s">
        <v>1259</v>
      </c>
    </row>
    <row r="46" spans="1:1" ht="15.6" x14ac:dyDescent="0.25">
      <c r="A46" s="79" t="s">
        <v>1260</v>
      </c>
    </row>
    <row r="47" spans="1:1" ht="15.6" x14ac:dyDescent="0.25">
      <c r="A47" s="79" t="s">
        <v>1261</v>
      </c>
    </row>
    <row r="48" spans="1:1" ht="15.6" x14ac:dyDescent="0.25">
      <c r="A48" s="79" t="s">
        <v>1262</v>
      </c>
    </row>
    <row r="49" spans="1:1" ht="15.6" x14ac:dyDescent="0.25">
      <c r="A49" s="79" t="s">
        <v>1263</v>
      </c>
    </row>
    <row r="50" spans="1:1" ht="15.6" x14ac:dyDescent="0.25">
      <c r="A50" s="79" t="s">
        <v>1264</v>
      </c>
    </row>
    <row r="51" spans="1:1" ht="15.6" x14ac:dyDescent="0.25">
      <c r="A51" s="79" t="s">
        <v>1265</v>
      </c>
    </row>
    <row r="52" spans="1:1" ht="15.6" x14ac:dyDescent="0.25">
      <c r="A52" s="79" t="s">
        <v>1266</v>
      </c>
    </row>
    <row r="53" spans="1:1" ht="15.6" x14ac:dyDescent="0.25">
      <c r="A53" s="79" t="s">
        <v>1267</v>
      </c>
    </row>
    <row r="54" spans="1:1" ht="15.6" x14ac:dyDescent="0.25">
      <c r="A54" s="79" t="s">
        <v>1268</v>
      </c>
    </row>
    <row r="55" spans="1:1" ht="15.6" x14ac:dyDescent="0.25">
      <c r="A55" s="79" t="s">
        <v>1269</v>
      </c>
    </row>
    <row r="56" spans="1:1" ht="15.6" x14ac:dyDescent="0.25">
      <c r="A56" s="79" t="s">
        <v>1270</v>
      </c>
    </row>
    <row r="57" spans="1:1" ht="15.6" x14ac:dyDescent="0.25">
      <c r="A57" s="79" t="s">
        <v>1271</v>
      </c>
    </row>
    <row r="58" spans="1:1" ht="15.6" x14ac:dyDescent="0.25">
      <c r="A58" s="79" t="s">
        <v>1272</v>
      </c>
    </row>
    <row r="59" spans="1:1" ht="15.6" x14ac:dyDescent="0.25">
      <c r="A59" s="79" t="s">
        <v>1273</v>
      </c>
    </row>
    <row r="60" spans="1:1" ht="15.6" x14ac:dyDescent="0.25">
      <c r="A60" s="79" t="s">
        <v>1274</v>
      </c>
    </row>
    <row r="61" spans="1:1" ht="15.6" x14ac:dyDescent="0.25">
      <c r="A61" s="79" t="s">
        <v>1275</v>
      </c>
    </row>
    <row r="62" spans="1:1" ht="15.6" x14ac:dyDescent="0.25">
      <c r="A62" s="79" t="s">
        <v>1276</v>
      </c>
    </row>
    <row r="63" spans="1:1" ht="15.6" x14ac:dyDescent="0.25">
      <c r="A63" s="79" t="s">
        <v>1277</v>
      </c>
    </row>
    <row r="64" spans="1:1" ht="15.6" x14ac:dyDescent="0.25">
      <c r="A64" s="79" t="s">
        <v>1278</v>
      </c>
    </row>
    <row r="65" spans="1:1" ht="15.6" x14ac:dyDescent="0.25">
      <c r="A65" s="79" t="s">
        <v>1279</v>
      </c>
    </row>
    <row r="66" spans="1:1" ht="15.6" x14ac:dyDescent="0.25">
      <c r="A66" s="79" t="s">
        <v>1280</v>
      </c>
    </row>
    <row r="67" spans="1:1" ht="15.6" x14ac:dyDescent="0.25">
      <c r="A67" s="79" t="s">
        <v>1281</v>
      </c>
    </row>
    <row r="68" spans="1:1" ht="15.6" x14ac:dyDescent="0.25">
      <c r="A68" s="79" t="s">
        <v>1282</v>
      </c>
    </row>
    <row r="69" spans="1:1" ht="15.6" x14ac:dyDescent="0.25">
      <c r="A69" s="79" t="s">
        <v>1283</v>
      </c>
    </row>
    <row r="70" spans="1:1" ht="15.6" x14ac:dyDescent="0.25">
      <c r="A70" s="79" t="s">
        <v>1284</v>
      </c>
    </row>
    <row r="71" spans="1:1" ht="15.6" x14ac:dyDescent="0.25">
      <c r="A71" s="79" t="s">
        <v>1285</v>
      </c>
    </row>
    <row r="72" spans="1:1" ht="15.6" x14ac:dyDescent="0.25">
      <c r="A72" s="79" t="s">
        <v>1286</v>
      </c>
    </row>
    <row r="73" spans="1:1" ht="15.6" x14ac:dyDescent="0.25">
      <c r="A73" s="79" t="s">
        <v>1287</v>
      </c>
    </row>
    <row r="74" spans="1:1" ht="15.6" x14ac:dyDescent="0.25">
      <c r="A74" s="79" t="s">
        <v>1288</v>
      </c>
    </row>
  </sheetData>
  <pageMargins left="0.5" right="0.5" top="0.5" bottom="0.5" header="0.3" footer="0.3"/>
  <pageSetup paperSize="5" scale="88"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8CD1A-E683-41BB-B60C-F22D750262B3}">
  <sheetPr>
    <pageSetUpPr fitToPage="1"/>
  </sheetPr>
  <dimension ref="A1:P39"/>
  <sheetViews>
    <sheetView zoomScaleNormal="100" workbookViewId="0">
      <selection activeCell="B3" sqref="B1:B1048576"/>
    </sheetView>
  </sheetViews>
  <sheetFormatPr defaultRowHeight="14.4" x14ac:dyDescent="0.3"/>
  <cols>
    <col min="1" max="1" width="8.88671875" style="555"/>
    <col min="2" max="2" width="25.77734375" style="555" customWidth="1"/>
    <col min="3" max="3" width="8.88671875" style="555"/>
    <col min="4" max="4" width="13.88671875" style="555" customWidth="1"/>
    <col min="5" max="5" width="9.88671875" style="555" customWidth="1"/>
    <col min="6" max="7" width="8.88671875" style="555"/>
    <col min="8" max="8" width="9.5546875" style="555" bestFit="1" customWidth="1"/>
    <col min="9" max="9" width="8.88671875" style="555"/>
    <col min="10" max="10" width="10" style="555" customWidth="1"/>
    <col min="11" max="12" width="8.88671875" style="555"/>
    <col min="13" max="13" width="9.109375" style="555" customWidth="1"/>
    <col min="14" max="16384" width="8.88671875" style="555"/>
  </cols>
  <sheetData>
    <row r="1" spans="1:16" ht="29.25" customHeight="1" thickBot="1" x14ac:dyDescent="0.35">
      <c r="A1" s="692" t="s">
        <v>1224</v>
      </c>
      <c r="B1" s="692"/>
      <c r="C1" s="692"/>
      <c r="D1" s="692"/>
      <c r="E1" s="692"/>
      <c r="F1" s="692"/>
      <c r="G1" s="692"/>
      <c r="H1" s="692"/>
      <c r="I1" s="692"/>
      <c r="J1" s="692"/>
      <c r="K1" s="692"/>
      <c r="L1" s="692"/>
    </row>
    <row r="2" spans="1:16" ht="15" thickBot="1" x14ac:dyDescent="0.35">
      <c r="A2" s="693" t="s">
        <v>242</v>
      </c>
      <c r="B2" s="693"/>
      <c r="C2" s="694"/>
      <c r="D2" s="693" t="s">
        <v>140</v>
      </c>
      <c r="E2" s="693"/>
      <c r="F2" s="693"/>
      <c r="G2" s="693"/>
      <c r="H2" s="693"/>
      <c r="I2" s="693"/>
      <c r="J2" s="693"/>
      <c r="K2" s="693"/>
      <c r="L2" s="693"/>
    </row>
    <row r="3" spans="1:16" ht="15.6" thickTop="1" thickBot="1" x14ac:dyDescent="0.35">
      <c r="A3" s="556"/>
      <c r="B3" s="556"/>
      <c r="C3" s="556" t="s">
        <v>141</v>
      </c>
      <c r="D3" s="695" t="s">
        <v>325</v>
      </c>
      <c r="E3" s="696"/>
      <c r="F3" s="696"/>
      <c r="G3" s="696"/>
      <c r="H3" s="695" t="s">
        <v>142</v>
      </c>
      <c r="I3" s="696"/>
      <c r="J3" s="696"/>
      <c r="K3" s="696"/>
      <c r="L3" s="557"/>
    </row>
    <row r="4" spans="1:16" ht="15" thickTop="1" x14ac:dyDescent="0.3">
      <c r="A4" s="556"/>
      <c r="B4" s="556"/>
      <c r="C4" s="558" t="s">
        <v>143</v>
      </c>
      <c r="D4" s="689" t="s">
        <v>144</v>
      </c>
      <c r="E4" s="690"/>
      <c r="F4" s="559" t="s">
        <v>145</v>
      </c>
      <c r="G4" s="559" t="s">
        <v>146</v>
      </c>
      <c r="H4" s="691" t="s">
        <v>147</v>
      </c>
      <c r="I4" s="690"/>
      <c r="J4" s="559" t="s">
        <v>145</v>
      </c>
      <c r="K4" s="559" t="s">
        <v>146</v>
      </c>
      <c r="L4" s="560" t="s">
        <v>243</v>
      </c>
    </row>
    <row r="5" spans="1:16" x14ac:dyDescent="0.3">
      <c r="A5" s="561" t="s">
        <v>148</v>
      </c>
      <c r="B5" s="561" t="s">
        <v>149</v>
      </c>
      <c r="C5" s="562" t="s">
        <v>150</v>
      </c>
      <c r="D5" s="563" t="s">
        <v>151</v>
      </c>
      <c r="E5" s="564" t="s">
        <v>152</v>
      </c>
      <c r="F5" s="564" t="s">
        <v>153</v>
      </c>
      <c r="G5" s="565" t="s">
        <v>154</v>
      </c>
      <c r="H5" s="566" t="s">
        <v>151</v>
      </c>
      <c r="I5" s="564" t="s">
        <v>152</v>
      </c>
      <c r="J5" s="564" t="s">
        <v>153</v>
      </c>
      <c r="K5" s="565" t="s">
        <v>154</v>
      </c>
      <c r="L5" s="567" t="s">
        <v>244</v>
      </c>
    </row>
    <row r="6" spans="1:16" x14ac:dyDescent="0.3">
      <c r="A6" s="149" t="s">
        <v>702</v>
      </c>
      <c r="B6" s="150" t="s">
        <v>954</v>
      </c>
      <c r="C6" s="151">
        <v>70.5</v>
      </c>
      <c r="D6" s="568">
        <v>48.3</v>
      </c>
      <c r="E6" s="153">
        <v>46.1</v>
      </c>
      <c r="F6" s="153" t="s">
        <v>1218</v>
      </c>
      <c r="G6" s="153" t="s">
        <v>1213</v>
      </c>
      <c r="H6" s="152">
        <v>53.8</v>
      </c>
      <c r="I6" s="153">
        <v>51.3</v>
      </c>
      <c r="J6" s="153" t="s">
        <v>1213</v>
      </c>
      <c r="K6" s="153" t="s">
        <v>1213</v>
      </c>
      <c r="L6" s="152"/>
    </row>
    <row r="7" spans="1:16" x14ac:dyDescent="0.3">
      <c r="A7" s="154" t="s">
        <v>702</v>
      </c>
      <c r="B7" s="155" t="s">
        <v>955</v>
      </c>
      <c r="C7" s="156">
        <v>69.099999999999994</v>
      </c>
      <c r="D7" s="338">
        <v>51.3</v>
      </c>
      <c r="E7" s="158">
        <v>44.7</v>
      </c>
      <c r="F7" s="158" t="s">
        <v>1218</v>
      </c>
      <c r="G7" s="158" t="s">
        <v>1215</v>
      </c>
      <c r="H7" s="157">
        <v>52.9</v>
      </c>
      <c r="I7" s="158">
        <v>48.2</v>
      </c>
      <c r="J7" s="158" t="s">
        <v>1213</v>
      </c>
      <c r="K7" s="158" t="s">
        <v>1215</v>
      </c>
      <c r="L7" s="157" t="s">
        <v>1223</v>
      </c>
    </row>
    <row r="8" spans="1:16" x14ac:dyDescent="0.3">
      <c r="A8" s="149" t="s">
        <v>707</v>
      </c>
      <c r="B8" s="150" t="s">
        <v>277</v>
      </c>
      <c r="C8" s="151">
        <v>67.900000000000006</v>
      </c>
      <c r="D8" s="568">
        <v>51.7</v>
      </c>
      <c r="E8" s="153">
        <v>50</v>
      </c>
      <c r="F8" s="153" t="s">
        <v>1213</v>
      </c>
      <c r="G8" s="153" t="s">
        <v>1218</v>
      </c>
      <c r="H8" s="152">
        <v>54</v>
      </c>
      <c r="I8" s="153">
        <v>51.8</v>
      </c>
      <c r="J8" s="153" t="s">
        <v>1213</v>
      </c>
      <c r="K8" s="153" t="s">
        <v>1218</v>
      </c>
      <c r="L8" s="152"/>
    </row>
    <row r="9" spans="1:16" x14ac:dyDescent="0.3">
      <c r="A9" s="154" t="s">
        <v>707</v>
      </c>
      <c r="B9" s="155" t="s">
        <v>956</v>
      </c>
      <c r="C9" s="156">
        <v>67.8</v>
      </c>
      <c r="D9" s="338">
        <v>48.1</v>
      </c>
      <c r="E9" s="158">
        <v>45.5</v>
      </c>
      <c r="F9" s="158" t="s">
        <v>1218</v>
      </c>
      <c r="G9" s="158" t="s">
        <v>1215</v>
      </c>
      <c r="H9" s="157">
        <v>50.3</v>
      </c>
      <c r="I9" s="158">
        <v>45.8</v>
      </c>
      <c r="J9" s="158" t="s">
        <v>1213</v>
      </c>
      <c r="K9" s="158" t="s">
        <v>1215</v>
      </c>
      <c r="L9" s="157"/>
    </row>
    <row r="10" spans="1:16" x14ac:dyDescent="0.3">
      <c r="A10" s="149" t="s">
        <v>707</v>
      </c>
      <c r="B10" s="150" t="s">
        <v>957</v>
      </c>
      <c r="C10" s="151">
        <v>66.400000000000006</v>
      </c>
      <c r="D10" s="568">
        <v>50.9</v>
      </c>
      <c r="E10" s="153">
        <v>43.4</v>
      </c>
      <c r="F10" s="153" t="s">
        <v>1213</v>
      </c>
      <c r="G10" s="153" t="s">
        <v>1215</v>
      </c>
      <c r="H10" s="152">
        <v>52.7</v>
      </c>
      <c r="I10" s="153">
        <v>48.3</v>
      </c>
      <c r="J10" s="153" t="s">
        <v>1213</v>
      </c>
      <c r="K10" s="153" t="s">
        <v>1215</v>
      </c>
      <c r="L10" s="152" t="s">
        <v>1223</v>
      </c>
    </row>
    <row r="11" spans="1:16" x14ac:dyDescent="0.3">
      <c r="A11" s="154" t="s">
        <v>707</v>
      </c>
      <c r="B11" s="155" t="s">
        <v>958</v>
      </c>
      <c r="C11" s="156">
        <v>65.900000000000006</v>
      </c>
      <c r="D11" s="338">
        <v>55</v>
      </c>
      <c r="E11" s="158">
        <v>47.7</v>
      </c>
      <c r="F11" s="158" t="s">
        <v>1213</v>
      </c>
      <c r="G11" s="158" t="s">
        <v>1218</v>
      </c>
      <c r="H11" s="157">
        <v>56.6</v>
      </c>
      <c r="I11" s="158">
        <v>53.9</v>
      </c>
      <c r="J11" s="158" t="s">
        <v>1213</v>
      </c>
      <c r="K11" s="158" t="s">
        <v>1218</v>
      </c>
      <c r="L11" s="157"/>
    </row>
    <row r="12" spans="1:16" x14ac:dyDescent="0.3">
      <c r="A12" s="149" t="s">
        <v>704</v>
      </c>
      <c r="B12" s="150" t="s">
        <v>959</v>
      </c>
      <c r="C12" s="151">
        <v>64</v>
      </c>
      <c r="D12" s="568">
        <v>58.7</v>
      </c>
      <c r="E12" s="153">
        <v>48.6</v>
      </c>
      <c r="F12" s="153" t="s">
        <v>1215</v>
      </c>
      <c r="G12" s="153" t="s">
        <v>1213</v>
      </c>
      <c r="H12" s="152">
        <v>52.6</v>
      </c>
      <c r="I12" s="153">
        <v>51.2</v>
      </c>
      <c r="J12" s="153" t="s">
        <v>1213</v>
      </c>
      <c r="K12" s="153" t="s">
        <v>1213</v>
      </c>
      <c r="L12" s="152"/>
    </row>
    <row r="13" spans="1:16" x14ac:dyDescent="0.3">
      <c r="A13" s="154" t="s">
        <v>704</v>
      </c>
      <c r="B13" s="155" t="s">
        <v>960</v>
      </c>
      <c r="C13" s="156">
        <v>63.2</v>
      </c>
      <c r="D13" s="338">
        <v>52.2</v>
      </c>
      <c r="E13" s="158">
        <v>50</v>
      </c>
      <c r="F13" s="158" t="s">
        <v>1218</v>
      </c>
      <c r="G13" s="158" t="s">
        <v>1218</v>
      </c>
      <c r="H13" s="157">
        <v>52.5</v>
      </c>
      <c r="I13" s="158">
        <v>50.4</v>
      </c>
      <c r="J13" s="158" t="s">
        <v>1218</v>
      </c>
      <c r="K13" s="158" t="s">
        <v>1218</v>
      </c>
      <c r="L13" s="157"/>
    </row>
    <row r="14" spans="1:16" ht="15" thickBot="1" x14ac:dyDescent="0.35">
      <c r="A14" s="569"/>
      <c r="B14" s="569" t="s">
        <v>12</v>
      </c>
      <c r="C14" s="570">
        <f>AVERAGE(C6:C13)</f>
        <v>66.850000000000009</v>
      </c>
      <c r="D14" s="571">
        <f>AVERAGE(D6:D13)</f>
        <v>52.024999999999999</v>
      </c>
      <c r="E14" s="570">
        <f>AVERAGE(E6:E13)</f>
        <v>47.000000000000007</v>
      </c>
      <c r="F14" s="570"/>
      <c r="G14" s="570"/>
      <c r="H14" s="572">
        <f>AVERAGE(H6:H13)</f>
        <v>53.175000000000004</v>
      </c>
      <c r="I14" s="570">
        <f>AVERAGE(I6:I13)</f>
        <v>50.112499999999997</v>
      </c>
      <c r="J14" s="570"/>
      <c r="K14" s="570"/>
      <c r="L14" s="572"/>
      <c r="N14" s="573"/>
      <c r="P14" s="573"/>
    </row>
    <row r="15" spans="1:16" x14ac:dyDescent="0.3">
      <c r="A15" s="574"/>
      <c r="B15" s="575"/>
      <c r="C15" s="159"/>
      <c r="D15" s="160"/>
      <c r="E15" s="160"/>
      <c r="F15" s="160"/>
      <c r="G15" s="160"/>
      <c r="H15" s="160"/>
      <c r="I15" s="160"/>
      <c r="J15" s="160"/>
      <c r="K15" s="160"/>
      <c r="L15" s="160"/>
    </row>
    <row r="16" spans="1:16" x14ac:dyDescent="0.3">
      <c r="A16" s="576"/>
      <c r="B16" s="161"/>
      <c r="C16" s="576"/>
      <c r="D16" s="576"/>
      <c r="E16" s="576"/>
      <c r="F16" s="576"/>
      <c r="G16" s="576"/>
      <c r="H16" s="162"/>
      <c r="I16" s="576"/>
      <c r="J16" s="576"/>
      <c r="K16" s="576"/>
      <c r="L16" s="576"/>
    </row>
    <row r="17" spans="1:12" x14ac:dyDescent="0.3">
      <c r="A17" s="576"/>
      <c r="B17" s="161"/>
      <c r="C17" s="576"/>
      <c r="D17" s="576"/>
      <c r="E17" s="576"/>
      <c r="F17" s="576"/>
      <c r="G17" s="576"/>
      <c r="H17" s="162"/>
      <c r="I17" s="576"/>
      <c r="J17" s="576"/>
      <c r="K17" s="576"/>
      <c r="L17" s="576"/>
    </row>
    <row r="18" spans="1:12" x14ac:dyDescent="0.3">
      <c r="A18" s="576"/>
      <c r="B18" s="161"/>
      <c r="C18" s="576"/>
      <c r="D18" s="577"/>
      <c r="E18" s="577"/>
      <c r="F18" s="577"/>
      <c r="G18" s="577"/>
      <c r="H18" s="162"/>
      <c r="I18" s="576"/>
      <c r="J18" s="576"/>
      <c r="K18" s="576"/>
      <c r="L18" s="576"/>
    </row>
    <row r="19" spans="1:12" x14ac:dyDescent="0.3">
      <c r="A19" s="576"/>
      <c r="B19" s="578"/>
      <c r="C19" s="576"/>
      <c r="D19" s="576"/>
      <c r="E19" s="576"/>
      <c r="F19" s="576"/>
      <c r="G19" s="576"/>
      <c r="H19" s="576"/>
      <c r="I19" s="576"/>
      <c r="J19" s="576"/>
      <c r="K19" s="576"/>
      <c r="L19" s="576"/>
    </row>
    <row r="20" spans="1:12" x14ac:dyDescent="0.3">
      <c r="A20" s="577"/>
      <c r="B20" s="577"/>
      <c r="C20" s="577"/>
      <c r="D20" s="577"/>
      <c r="E20" s="577"/>
      <c r="F20" s="577"/>
      <c r="G20" s="577"/>
      <c r="H20" s="577"/>
      <c r="I20" s="577"/>
      <c r="J20" s="577"/>
      <c r="K20" s="577"/>
      <c r="L20" s="577"/>
    </row>
    <row r="21" spans="1:12" x14ac:dyDescent="0.3">
      <c r="A21" s="577"/>
      <c r="B21" s="577"/>
      <c r="C21" s="577"/>
      <c r="D21" s="577"/>
      <c r="E21" s="577"/>
      <c r="F21" s="577"/>
      <c r="G21" s="577"/>
      <c r="H21" s="577"/>
      <c r="I21" s="577"/>
      <c r="J21" s="577"/>
      <c r="K21" s="577"/>
      <c r="L21" s="577"/>
    </row>
    <row r="22" spans="1:12" x14ac:dyDescent="0.3">
      <c r="A22" s="577"/>
      <c r="B22" s="577"/>
      <c r="C22" s="577"/>
      <c r="D22" s="577"/>
      <c r="E22" s="577"/>
      <c r="F22" s="577"/>
      <c r="G22" s="577"/>
      <c r="H22" s="577"/>
      <c r="I22" s="577"/>
      <c r="J22" s="577"/>
      <c r="K22" s="577"/>
      <c r="L22" s="577"/>
    </row>
    <row r="23" spans="1:12" x14ac:dyDescent="0.3">
      <c r="A23" s="577"/>
      <c r="B23" s="577"/>
      <c r="C23" s="577"/>
      <c r="D23" s="577"/>
      <c r="E23" s="577"/>
      <c r="F23" s="577"/>
      <c r="G23" s="577"/>
      <c r="H23" s="577"/>
      <c r="I23" s="577"/>
      <c r="J23" s="577"/>
      <c r="K23" s="577"/>
      <c r="L23" s="577"/>
    </row>
    <row r="24" spans="1:12" x14ac:dyDescent="0.3">
      <c r="A24" s="577"/>
      <c r="B24" s="577"/>
      <c r="C24" s="577"/>
      <c r="D24" s="577"/>
      <c r="E24" s="577"/>
      <c r="F24" s="577"/>
      <c r="G24" s="577"/>
      <c r="H24" s="577"/>
      <c r="I24" s="577"/>
      <c r="J24" s="577"/>
      <c r="K24" s="577"/>
      <c r="L24" s="577"/>
    </row>
    <row r="25" spans="1:12" x14ac:dyDescent="0.3">
      <c r="A25" s="577"/>
      <c r="B25" s="577"/>
      <c r="C25" s="577"/>
      <c r="D25" s="577"/>
      <c r="E25" s="577"/>
      <c r="F25" s="577"/>
      <c r="G25" s="577"/>
      <c r="H25" s="577"/>
      <c r="I25" s="577"/>
      <c r="J25" s="577"/>
      <c r="K25" s="577"/>
      <c r="L25" s="577"/>
    </row>
    <row r="26" spans="1:12" x14ac:dyDescent="0.3">
      <c r="A26" s="577"/>
      <c r="B26" s="577"/>
      <c r="C26" s="577"/>
      <c r="D26" s="577"/>
      <c r="E26" s="577"/>
      <c r="F26" s="577"/>
      <c r="G26" s="577"/>
      <c r="H26" s="577"/>
      <c r="I26" s="577"/>
      <c r="J26" s="577"/>
      <c r="K26" s="577"/>
      <c r="L26" s="577"/>
    </row>
    <row r="27" spans="1:12" x14ac:dyDescent="0.3">
      <c r="A27" s="577"/>
      <c r="B27" s="577"/>
      <c r="C27" s="577"/>
      <c r="D27" s="577"/>
      <c r="E27" s="577"/>
      <c r="F27" s="577"/>
      <c r="G27" s="577"/>
      <c r="H27" s="577"/>
      <c r="I27" s="577"/>
      <c r="J27" s="577"/>
      <c r="K27" s="577"/>
      <c r="L27" s="577"/>
    </row>
    <row r="28" spans="1:12" x14ac:dyDescent="0.3">
      <c r="A28" s="577"/>
      <c r="B28" s="577"/>
      <c r="C28" s="577"/>
      <c r="D28" s="577"/>
      <c r="E28" s="577"/>
      <c r="F28" s="577"/>
      <c r="G28" s="577"/>
      <c r="H28" s="577"/>
      <c r="I28" s="577"/>
      <c r="J28" s="577"/>
      <c r="K28" s="577"/>
      <c r="L28" s="577"/>
    </row>
    <row r="29" spans="1:12" x14ac:dyDescent="0.3">
      <c r="A29" s="577"/>
      <c r="B29" s="577"/>
      <c r="C29" s="577"/>
      <c r="D29" s="577"/>
      <c r="E29" s="577"/>
      <c r="F29" s="577"/>
      <c r="G29" s="577"/>
      <c r="H29" s="577"/>
      <c r="I29" s="577"/>
      <c r="J29" s="577"/>
      <c r="K29" s="577"/>
      <c r="L29" s="577"/>
    </row>
    <row r="30" spans="1:12" x14ac:dyDescent="0.3">
      <c r="A30" s="577"/>
      <c r="B30" s="577"/>
      <c r="C30" s="577"/>
      <c r="D30" s="577"/>
      <c r="E30" s="577"/>
      <c r="F30" s="577"/>
      <c r="G30" s="577"/>
      <c r="H30" s="577"/>
      <c r="I30" s="577"/>
      <c r="J30" s="577"/>
      <c r="K30" s="577"/>
      <c r="L30" s="577"/>
    </row>
    <row r="31" spans="1:12" x14ac:dyDescent="0.3">
      <c r="A31" s="577"/>
      <c r="B31" s="577"/>
      <c r="C31" s="577"/>
      <c r="D31" s="577"/>
      <c r="E31" s="577"/>
      <c r="F31" s="577"/>
      <c r="G31" s="577"/>
      <c r="H31" s="577"/>
      <c r="I31" s="577"/>
      <c r="J31" s="577"/>
      <c r="K31" s="577"/>
      <c r="L31" s="577"/>
    </row>
    <row r="32" spans="1:12" x14ac:dyDescent="0.3">
      <c r="A32" s="577"/>
      <c r="B32" s="577"/>
      <c r="C32" s="577"/>
      <c r="D32" s="577"/>
      <c r="E32" s="577"/>
      <c r="F32" s="577"/>
      <c r="G32" s="577"/>
      <c r="H32" s="577"/>
      <c r="I32" s="577"/>
      <c r="J32" s="577"/>
      <c r="K32" s="577"/>
      <c r="L32" s="577"/>
    </row>
    <row r="33" spans="1:12" x14ac:dyDescent="0.3">
      <c r="A33" s="577"/>
      <c r="B33" s="577"/>
      <c r="C33" s="577"/>
      <c r="D33" s="577"/>
      <c r="E33" s="577"/>
      <c r="F33" s="577"/>
      <c r="G33" s="577"/>
      <c r="H33" s="577"/>
      <c r="I33" s="577"/>
      <c r="J33" s="577"/>
      <c r="K33" s="577"/>
      <c r="L33" s="577"/>
    </row>
    <row r="34" spans="1:12" x14ac:dyDescent="0.3">
      <c r="A34" s="579"/>
      <c r="B34" s="577"/>
      <c r="C34" s="577"/>
      <c r="D34" s="577"/>
      <c r="E34" s="577"/>
      <c r="F34" s="577"/>
      <c r="G34" s="577"/>
      <c r="H34" s="577"/>
      <c r="I34" s="577"/>
      <c r="J34" s="577"/>
      <c r="K34" s="577"/>
      <c r="L34" s="577"/>
    </row>
    <row r="35" spans="1:12" x14ac:dyDescent="0.3">
      <c r="B35" s="577"/>
      <c r="C35" s="577"/>
      <c r="D35" s="577"/>
      <c r="E35" s="577"/>
      <c r="F35" s="577"/>
      <c r="G35" s="577"/>
      <c r="H35" s="577"/>
      <c r="I35" s="577"/>
      <c r="J35" s="577"/>
      <c r="K35" s="577"/>
      <c r="L35" s="577"/>
    </row>
    <row r="36" spans="1:12" x14ac:dyDescent="0.3">
      <c r="A36" s="577"/>
      <c r="B36" s="577"/>
      <c r="C36" s="577"/>
      <c r="D36" s="577"/>
      <c r="E36" s="577"/>
      <c r="F36" s="577"/>
      <c r="G36" s="577"/>
      <c r="H36" s="577"/>
      <c r="I36" s="577"/>
      <c r="J36" s="577"/>
      <c r="K36" s="577"/>
      <c r="L36" s="577"/>
    </row>
    <row r="37" spans="1:12" x14ac:dyDescent="0.3">
      <c r="A37" s="577"/>
      <c r="B37" s="577"/>
      <c r="C37" s="577"/>
      <c r="D37" s="577"/>
      <c r="E37" s="577"/>
      <c r="F37" s="577"/>
      <c r="G37" s="577"/>
      <c r="H37" s="577"/>
      <c r="I37" s="577"/>
      <c r="J37" s="577"/>
      <c r="K37" s="577"/>
      <c r="L37" s="577"/>
    </row>
    <row r="38" spans="1:12" x14ac:dyDescent="0.3">
      <c r="A38" s="579"/>
      <c r="B38" s="577"/>
      <c r="C38" s="577"/>
      <c r="D38" s="577"/>
      <c r="E38" s="577"/>
      <c r="F38" s="577"/>
      <c r="G38" s="577"/>
      <c r="H38" s="577"/>
      <c r="I38" s="577"/>
      <c r="J38" s="577"/>
      <c r="K38" s="577"/>
      <c r="L38" s="577"/>
    </row>
    <row r="39" spans="1:12" x14ac:dyDescent="0.3">
      <c r="A39" s="579"/>
      <c r="B39" s="577"/>
      <c r="C39" s="577"/>
      <c r="D39" s="577"/>
      <c r="E39" s="577"/>
      <c r="F39" s="577"/>
      <c r="G39" s="577"/>
      <c r="H39" s="577"/>
      <c r="I39" s="577"/>
      <c r="J39" s="577"/>
      <c r="K39" s="577"/>
      <c r="L39" s="577"/>
    </row>
  </sheetData>
  <mergeCells count="7">
    <mergeCell ref="D4:E4"/>
    <mergeCell ref="H4:I4"/>
    <mergeCell ref="A1:L1"/>
    <mergeCell ref="A2:C2"/>
    <mergeCell ref="D2:L2"/>
    <mergeCell ref="D3:G3"/>
    <mergeCell ref="H3:K3"/>
  </mergeCells>
  <pageMargins left="0.5" right="0.5" top="0.5" bottom="0.5" header="0.3" footer="0.3"/>
  <pageSetup scale="99" orientation="landscape" horizontalDpi="4294967293"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C56"/>
  <sheetViews>
    <sheetView zoomScaleNormal="100" workbookViewId="0">
      <selection activeCell="A2" sqref="A1:A1048576"/>
    </sheetView>
  </sheetViews>
  <sheetFormatPr defaultRowHeight="13.2" x14ac:dyDescent="0.25"/>
  <cols>
    <col min="1" max="1" width="25.77734375" customWidth="1"/>
    <col min="2" max="2" width="10.6640625" style="1" customWidth="1"/>
    <col min="3" max="3" width="10.6640625" style="207" hidden="1" customWidth="1"/>
    <col min="4" max="9" width="5.6640625" style="3" customWidth="1"/>
    <col min="10" max="21" width="5.6640625" style="43" customWidth="1"/>
    <col min="22" max="26" width="5.6640625" style="3" customWidth="1"/>
    <col min="27" max="27" width="5.6640625" style="222" customWidth="1"/>
  </cols>
  <sheetData>
    <row r="1" spans="1:27" s="16" customFormat="1" ht="30" customHeight="1" thickBot="1" x14ac:dyDescent="0.3">
      <c r="A1" s="668" t="s">
        <v>1185</v>
      </c>
      <c r="B1" s="668"/>
      <c r="C1" s="668"/>
      <c r="D1" s="668"/>
      <c r="E1" s="668"/>
      <c r="F1" s="668"/>
      <c r="G1" s="668"/>
      <c r="H1" s="668"/>
      <c r="I1" s="668"/>
      <c r="J1" s="668"/>
      <c r="K1" s="668"/>
      <c r="L1" s="668"/>
      <c r="M1" s="668"/>
      <c r="N1" s="668"/>
      <c r="O1" s="668"/>
      <c r="P1" s="668"/>
      <c r="Q1" s="668"/>
      <c r="R1" s="668"/>
      <c r="S1" s="668"/>
      <c r="T1" s="668"/>
      <c r="U1" s="668"/>
      <c r="V1" s="668"/>
      <c r="W1" s="668"/>
      <c r="X1" s="668"/>
      <c r="Y1" s="668"/>
      <c r="Z1" s="668"/>
      <c r="AA1" s="668"/>
    </row>
    <row r="2" spans="1:27" ht="40.200000000000003" customHeight="1" x14ac:dyDescent="0.25">
      <c r="A2" s="48" t="s">
        <v>149</v>
      </c>
      <c r="B2" s="47" t="s">
        <v>68</v>
      </c>
      <c r="C2" s="47"/>
      <c r="D2" s="669" t="s">
        <v>50</v>
      </c>
      <c r="E2" s="670"/>
      <c r="F2" s="670"/>
      <c r="G2" s="670"/>
      <c r="H2" s="670"/>
      <c r="I2" s="671"/>
      <c r="J2" s="669" t="s">
        <v>51</v>
      </c>
      <c r="K2" s="670"/>
      <c r="L2" s="670"/>
      <c r="M2" s="670"/>
      <c r="N2" s="670"/>
      <c r="O2" s="671"/>
      <c r="P2" s="669" t="s">
        <v>52</v>
      </c>
      <c r="Q2" s="670"/>
      <c r="R2" s="670"/>
      <c r="S2" s="670"/>
      <c r="T2" s="670"/>
      <c r="U2" s="671"/>
      <c r="V2" s="672" t="s">
        <v>222</v>
      </c>
      <c r="W2" s="673"/>
      <c r="X2" s="673"/>
      <c r="Y2" s="673"/>
      <c r="Z2" s="673"/>
      <c r="AA2" s="673"/>
    </row>
    <row r="3" spans="1:27" ht="20.100000000000001" customHeight="1" x14ac:dyDescent="0.25">
      <c r="A3" s="113"/>
      <c r="B3" s="112"/>
      <c r="C3" s="112"/>
      <c r="D3" s="665" t="s">
        <v>69</v>
      </c>
      <c r="E3" s="666"/>
      <c r="F3" s="666" t="s">
        <v>70</v>
      </c>
      <c r="G3" s="666"/>
      <c r="H3" s="666" t="s">
        <v>71</v>
      </c>
      <c r="I3" s="667"/>
      <c r="J3" s="666" t="s">
        <v>69</v>
      </c>
      <c r="K3" s="666"/>
      <c r="L3" s="666" t="s">
        <v>70</v>
      </c>
      <c r="M3" s="666"/>
      <c r="N3" s="666" t="s">
        <v>71</v>
      </c>
      <c r="O3" s="666"/>
      <c r="P3" s="665" t="s">
        <v>69</v>
      </c>
      <c r="Q3" s="666"/>
      <c r="R3" s="666" t="s">
        <v>70</v>
      </c>
      <c r="S3" s="666"/>
      <c r="T3" s="666" t="s">
        <v>71</v>
      </c>
      <c r="U3" s="667"/>
      <c r="V3" s="665" t="s">
        <v>69</v>
      </c>
      <c r="W3" s="666"/>
      <c r="X3" s="666" t="s">
        <v>70</v>
      </c>
      <c r="Y3" s="666"/>
      <c r="Z3" s="666" t="s">
        <v>71</v>
      </c>
      <c r="AA3" s="666"/>
    </row>
    <row r="4" spans="1:27" ht="78.75" hidden="1" customHeight="1" x14ac:dyDescent="0.25">
      <c r="A4" s="113" t="s">
        <v>40</v>
      </c>
      <c r="B4" s="112" t="s">
        <v>68</v>
      </c>
      <c r="C4" s="112"/>
      <c r="D4" s="177" t="s">
        <v>77</v>
      </c>
      <c r="E4" s="176" t="s">
        <v>80</v>
      </c>
      <c r="F4" s="176" t="s">
        <v>78</v>
      </c>
      <c r="G4" s="176" t="s">
        <v>81</v>
      </c>
      <c r="H4" s="176" t="s">
        <v>79</v>
      </c>
      <c r="I4" s="178" t="s">
        <v>82</v>
      </c>
      <c r="J4" s="176" t="s">
        <v>120</v>
      </c>
      <c r="K4" s="176" t="s">
        <v>121</v>
      </c>
      <c r="L4" s="176" t="s">
        <v>122</v>
      </c>
      <c r="M4" s="176" t="s">
        <v>123</v>
      </c>
      <c r="N4" s="176" t="s">
        <v>124</v>
      </c>
      <c r="O4" s="176" t="s">
        <v>125</v>
      </c>
      <c r="P4" s="177" t="s">
        <v>83</v>
      </c>
      <c r="Q4" s="176" t="s">
        <v>84</v>
      </c>
      <c r="R4" s="176" t="s">
        <v>85</v>
      </c>
      <c r="S4" s="176" t="s">
        <v>86</v>
      </c>
      <c r="T4" s="176" t="s">
        <v>87</v>
      </c>
      <c r="U4" s="178" t="s">
        <v>88</v>
      </c>
      <c r="V4" s="228" t="s">
        <v>89</v>
      </c>
      <c r="W4" s="272" t="s">
        <v>245</v>
      </c>
      <c r="X4" s="229" t="s">
        <v>90</v>
      </c>
      <c r="Y4" s="229" t="s">
        <v>246</v>
      </c>
      <c r="Z4" s="229" t="s">
        <v>91</v>
      </c>
      <c r="AA4" s="229" t="s">
        <v>251</v>
      </c>
    </row>
    <row r="5" spans="1:27" x14ac:dyDescent="0.25">
      <c r="A5" s="448" t="str">
        <f t="shared" ref="A5:A39" si="0">VLOOKUP(C5,VL_SOY_2020,2,FALSE)</f>
        <v>Local Seed Co. LS4565XS**</v>
      </c>
      <c r="B5" s="448" t="str">
        <f t="shared" ref="B5:B39" si="1">VLOOKUP(C5,VL_SOY_2020,4,FALSE)</f>
        <v>R2X, STS</v>
      </c>
      <c r="C5" s="449" t="s">
        <v>501</v>
      </c>
      <c r="D5" s="414">
        <v>67.337400000000002</v>
      </c>
      <c r="E5" s="415" t="s">
        <v>702</v>
      </c>
      <c r="F5" s="416">
        <v>62.7639</v>
      </c>
      <c r="G5" s="417" t="s">
        <v>707</v>
      </c>
      <c r="H5" s="418">
        <v>61.563800000000001</v>
      </c>
      <c r="I5" s="445" t="s">
        <v>707</v>
      </c>
      <c r="J5" s="414">
        <v>13.61</v>
      </c>
      <c r="K5" s="415" t="s">
        <v>721</v>
      </c>
      <c r="L5" s="416">
        <v>13.2088</v>
      </c>
      <c r="M5" s="417" t="s">
        <v>703</v>
      </c>
      <c r="N5" s="418">
        <v>13.1149</v>
      </c>
      <c r="O5" s="415" t="s">
        <v>707</v>
      </c>
      <c r="P5" s="96">
        <v>42.394500000000001</v>
      </c>
      <c r="Q5" s="410" t="s">
        <v>712</v>
      </c>
      <c r="R5" s="193">
        <v>41.735599999999998</v>
      </c>
      <c r="S5" s="413" t="s">
        <v>702</v>
      </c>
      <c r="T5" s="94">
        <v>42.084200000000003</v>
      </c>
      <c r="U5" s="410" t="s">
        <v>702</v>
      </c>
      <c r="V5" s="414">
        <v>1.7917000000000001</v>
      </c>
      <c r="W5" s="415" t="s">
        <v>712</v>
      </c>
      <c r="X5" s="416">
        <v>2.0169999999999999</v>
      </c>
      <c r="Y5" s="417" t="s">
        <v>707</v>
      </c>
      <c r="Z5" s="418">
        <v>2.0832999999999999</v>
      </c>
      <c r="AA5" s="415" t="s">
        <v>702</v>
      </c>
    </row>
    <row r="6" spans="1:27" x14ac:dyDescent="0.25">
      <c r="A6" s="446" t="str">
        <f t="shared" si="0"/>
        <v>AgriGold G4190RX**</v>
      </c>
      <c r="B6" s="446" t="str">
        <f t="shared" si="1"/>
        <v>R2X</v>
      </c>
      <c r="C6" s="446" t="s">
        <v>422</v>
      </c>
      <c r="D6" s="414">
        <v>66.045500000000004</v>
      </c>
      <c r="E6" s="415" t="s">
        <v>707</v>
      </c>
      <c r="F6" s="418">
        <v>64.121300000000005</v>
      </c>
      <c r="G6" s="415" t="s">
        <v>702</v>
      </c>
      <c r="H6" s="418">
        <v>61.920900000000003</v>
      </c>
      <c r="I6" s="445" t="s">
        <v>707</v>
      </c>
      <c r="J6" s="414">
        <v>13.5288</v>
      </c>
      <c r="K6" s="415" t="s">
        <v>725</v>
      </c>
      <c r="L6" s="418">
        <v>13.417899999999999</v>
      </c>
      <c r="M6" s="415" t="s">
        <v>707</v>
      </c>
      <c r="N6" s="418">
        <v>13.269500000000001</v>
      </c>
      <c r="O6" s="445" t="s">
        <v>707</v>
      </c>
      <c r="P6" s="96">
        <v>39.634900000000002</v>
      </c>
      <c r="Q6" s="410" t="s">
        <v>716</v>
      </c>
      <c r="R6" s="94">
        <v>38.716000000000001</v>
      </c>
      <c r="S6" s="410" t="s">
        <v>706</v>
      </c>
      <c r="T6" s="94">
        <v>38.806699999999999</v>
      </c>
      <c r="U6" s="410" t="s">
        <v>704</v>
      </c>
      <c r="V6" s="414">
        <v>1.3125</v>
      </c>
      <c r="W6" s="415" t="s">
        <v>723</v>
      </c>
      <c r="X6" s="418">
        <v>1.2862</v>
      </c>
      <c r="Y6" s="415" t="s">
        <v>705</v>
      </c>
      <c r="Z6" s="418">
        <v>1.4481999999999999</v>
      </c>
      <c r="AA6" s="415" t="s">
        <v>704</v>
      </c>
    </row>
    <row r="7" spans="1:27" x14ac:dyDescent="0.25">
      <c r="A7" s="446" t="str">
        <f t="shared" si="0"/>
        <v>Dyna-Gro S45ES10</v>
      </c>
      <c r="B7" s="446" t="str">
        <f t="shared" si="1"/>
        <v>E3</v>
      </c>
      <c r="C7" s="446" t="s">
        <v>468</v>
      </c>
      <c r="D7" s="414">
        <v>65.387</v>
      </c>
      <c r="E7" s="415" t="s">
        <v>712</v>
      </c>
      <c r="F7" s="418"/>
      <c r="G7" s="415"/>
      <c r="H7" s="418"/>
      <c r="I7" s="415"/>
      <c r="J7" s="414">
        <v>13.437099999999999</v>
      </c>
      <c r="K7" s="415" t="s">
        <v>719</v>
      </c>
      <c r="L7" s="418"/>
      <c r="M7" s="415"/>
      <c r="N7" s="418"/>
      <c r="O7" s="415"/>
      <c r="P7" s="96">
        <v>41.230200000000004</v>
      </c>
      <c r="Q7" s="410" t="s">
        <v>741</v>
      </c>
      <c r="R7" s="94"/>
      <c r="S7" s="410"/>
      <c r="T7" s="94"/>
      <c r="U7" s="410"/>
      <c r="V7" s="414">
        <v>1.3332999999999999</v>
      </c>
      <c r="W7" s="415" t="s">
        <v>716</v>
      </c>
      <c r="X7" s="418"/>
      <c r="Y7" s="415"/>
      <c r="Z7" s="418"/>
      <c r="AA7" s="415"/>
    </row>
    <row r="8" spans="1:27" x14ac:dyDescent="0.25">
      <c r="A8" s="83" t="str">
        <f t="shared" si="0"/>
        <v>Dyna-Gro S41XS98***</v>
      </c>
      <c r="B8" s="84" t="str">
        <f t="shared" si="1"/>
        <v>R2X, STS</v>
      </c>
      <c r="C8" s="84" t="s">
        <v>474</v>
      </c>
      <c r="D8" s="414">
        <v>65.159199999999998</v>
      </c>
      <c r="E8" s="415" t="s">
        <v>714</v>
      </c>
      <c r="F8" s="418">
        <v>62.226900000000001</v>
      </c>
      <c r="G8" s="415" t="s">
        <v>712</v>
      </c>
      <c r="H8" s="418">
        <v>62.181600000000003</v>
      </c>
      <c r="I8" s="445" t="s">
        <v>702</v>
      </c>
      <c r="J8" s="414">
        <v>13.732100000000001</v>
      </c>
      <c r="K8" s="415" t="s">
        <v>714</v>
      </c>
      <c r="L8" s="418">
        <v>13.5436</v>
      </c>
      <c r="M8" s="415" t="s">
        <v>702</v>
      </c>
      <c r="N8" s="418">
        <v>13.3513</v>
      </c>
      <c r="O8" s="415" t="s">
        <v>702</v>
      </c>
      <c r="P8" s="96">
        <v>39.627000000000002</v>
      </c>
      <c r="Q8" s="410" t="s">
        <v>716</v>
      </c>
      <c r="R8" s="94">
        <v>38.601900000000001</v>
      </c>
      <c r="S8" s="410" t="s">
        <v>706</v>
      </c>
      <c r="T8" s="94">
        <v>38.827199999999998</v>
      </c>
      <c r="U8" s="410" t="s">
        <v>704</v>
      </c>
      <c r="V8" s="414">
        <v>1.4375</v>
      </c>
      <c r="W8" s="415" t="s">
        <v>717</v>
      </c>
      <c r="X8" s="418">
        <v>1.6452</v>
      </c>
      <c r="Y8" s="415" t="s">
        <v>701</v>
      </c>
      <c r="Z8" s="418">
        <v>1.6389</v>
      </c>
      <c r="AA8" s="415" t="s">
        <v>704</v>
      </c>
    </row>
    <row r="9" spans="1:27" x14ac:dyDescent="0.25">
      <c r="A9" s="84" t="str">
        <f t="shared" si="0"/>
        <v>LG Seeds LGS4227RX</v>
      </c>
      <c r="B9" s="84" t="str">
        <f t="shared" si="1"/>
        <v>R2X, STS</v>
      </c>
      <c r="C9" s="84" t="s">
        <v>487</v>
      </c>
      <c r="D9" s="414">
        <v>64.904600000000002</v>
      </c>
      <c r="E9" s="415" t="s">
        <v>714</v>
      </c>
      <c r="F9" s="418">
        <v>62.241599999999998</v>
      </c>
      <c r="G9" s="415" t="s">
        <v>712</v>
      </c>
      <c r="H9" s="418"/>
      <c r="I9" s="415"/>
      <c r="J9" s="414">
        <v>13.6129</v>
      </c>
      <c r="K9" s="415" t="s">
        <v>721</v>
      </c>
      <c r="L9" s="418">
        <v>13.2874</v>
      </c>
      <c r="M9" s="415" t="s">
        <v>712</v>
      </c>
      <c r="N9" s="418"/>
      <c r="O9" s="415"/>
      <c r="P9" s="96">
        <v>38.849200000000003</v>
      </c>
      <c r="Q9" s="410" t="s">
        <v>722</v>
      </c>
      <c r="R9" s="94">
        <v>39.148099999999999</v>
      </c>
      <c r="S9" s="410" t="s">
        <v>700</v>
      </c>
      <c r="T9" s="94"/>
      <c r="U9" s="410"/>
      <c r="V9" s="414">
        <v>1.3125</v>
      </c>
      <c r="W9" s="415" t="s">
        <v>723</v>
      </c>
      <c r="X9" s="418">
        <v>1.4400999999999999</v>
      </c>
      <c r="Y9" s="415" t="s">
        <v>706</v>
      </c>
      <c r="Z9" s="418"/>
      <c r="AA9" s="415"/>
    </row>
    <row r="10" spans="1:27" x14ac:dyDescent="0.25">
      <c r="A10" s="446" t="str">
        <f t="shared" si="0"/>
        <v>Progeny P4505RXS</v>
      </c>
      <c r="B10" s="446" t="str">
        <f t="shared" si="1"/>
        <v>R2X, STS</v>
      </c>
      <c r="C10" s="446" t="s">
        <v>531</v>
      </c>
      <c r="D10" s="414">
        <v>64.514099999999999</v>
      </c>
      <c r="E10" s="415" t="s">
        <v>743</v>
      </c>
      <c r="F10" s="418"/>
      <c r="G10" s="415"/>
      <c r="H10" s="418"/>
      <c r="I10" s="415"/>
      <c r="J10" s="414">
        <v>13.7517</v>
      </c>
      <c r="K10" s="415" t="s">
        <v>712</v>
      </c>
      <c r="L10" s="418"/>
      <c r="M10" s="415"/>
      <c r="N10" s="418"/>
      <c r="O10" s="415"/>
      <c r="P10" s="96">
        <v>41.468299999999999</v>
      </c>
      <c r="Q10" s="410" t="s">
        <v>731</v>
      </c>
      <c r="R10" s="94"/>
      <c r="S10" s="410"/>
      <c r="T10" s="94"/>
      <c r="U10" s="410"/>
      <c r="V10" s="414">
        <v>1.7292000000000001</v>
      </c>
      <c r="W10" s="415" t="s">
        <v>700</v>
      </c>
      <c r="X10" s="418"/>
      <c r="Y10" s="415"/>
      <c r="Z10" s="418"/>
      <c r="AA10" s="415"/>
    </row>
    <row r="11" spans="1:27" x14ac:dyDescent="0.25">
      <c r="A11" s="446" t="str">
        <f t="shared" si="0"/>
        <v>Croplan CP4150XS</v>
      </c>
      <c r="B11" s="446" t="str">
        <f t="shared" si="1"/>
        <v>R2X</v>
      </c>
      <c r="C11" s="446" t="s">
        <v>462</v>
      </c>
      <c r="D11" s="414">
        <v>64.363299999999995</v>
      </c>
      <c r="E11" s="415" t="s">
        <v>743</v>
      </c>
      <c r="F11" s="418"/>
      <c r="G11" s="415"/>
      <c r="H11" s="418"/>
      <c r="I11" s="415"/>
      <c r="J11" s="414">
        <v>13.5092</v>
      </c>
      <c r="K11" s="415" t="s">
        <v>725</v>
      </c>
      <c r="L11" s="418"/>
      <c r="M11" s="415"/>
      <c r="N11" s="418"/>
      <c r="O11" s="415"/>
      <c r="P11" s="96">
        <v>39.928600000000003</v>
      </c>
      <c r="Q11" s="410" t="s">
        <v>759</v>
      </c>
      <c r="R11" s="94"/>
      <c r="S11" s="410"/>
      <c r="T11" s="94"/>
      <c r="U11" s="410"/>
      <c r="V11" s="414">
        <v>1.3542000000000001</v>
      </c>
      <c r="W11" s="415" t="s">
        <v>759</v>
      </c>
      <c r="X11" s="418"/>
      <c r="Y11" s="415"/>
      <c r="Z11" s="418"/>
      <c r="AA11" s="415"/>
    </row>
    <row r="12" spans="1:27" x14ac:dyDescent="0.25">
      <c r="A12" s="84" t="str">
        <f t="shared" si="0"/>
        <v>USG 7447XTS**</v>
      </c>
      <c r="B12" s="84" t="str">
        <f t="shared" si="1"/>
        <v>R2X, STS</v>
      </c>
      <c r="C12" s="84" t="s">
        <v>554</v>
      </c>
      <c r="D12" s="414">
        <v>63.444600000000001</v>
      </c>
      <c r="E12" s="415" t="s">
        <v>721</v>
      </c>
      <c r="F12" s="418"/>
      <c r="G12" s="415"/>
      <c r="H12" s="418"/>
      <c r="I12" s="415"/>
      <c r="J12" s="414">
        <v>13.54</v>
      </c>
      <c r="K12" s="415" t="s">
        <v>725</v>
      </c>
      <c r="L12" s="418"/>
      <c r="M12" s="415"/>
      <c r="N12" s="418"/>
      <c r="O12" s="415"/>
      <c r="P12" s="96">
        <v>41.4206</v>
      </c>
      <c r="Q12" s="410" t="s">
        <v>720</v>
      </c>
      <c r="R12" s="94"/>
      <c r="S12" s="410"/>
      <c r="T12" s="94"/>
      <c r="U12" s="410"/>
      <c r="V12" s="414">
        <v>1.7082999999999999</v>
      </c>
      <c r="W12" s="415" t="s">
        <v>731</v>
      </c>
      <c r="X12" s="418"/>
      <c r="Y12" s="415"/>
      <c r="Z12" s="418"/>
      <c r="AA12" s="415"/>
    </row>
    <row r="13" spans="1:27" x14ac:dyDescent="0.25">
      <c r="A13" s="84" t="str">
        <f t="shared" si="0"/>
        <v>AgriGold G4255RX</v>
      </c>
      <c r="B13" s="84" t="str">
        <f t="shared" si="1"/>
        <v>R2X</v>
      </c>
      <c r="C13" s="84" t="s">
        <v>423</v>
      </c>
      <c r="D13" s="414">
        <v>63.089700000000001</v>
      </c>
      <c r="E13" s="415" t="s">
        <v>738</v>
      </c>
      <c r="F13" s="418">
        <v>60.437399999999997</v>
      </c>
      <c r="G13" s="415" t="s">
        <v>700</v>
      </c>
      <c r="H13" s="418"/>
      <c r="I13" s="415"/>
      <c r="J13" s="414">
        <v>13.6417</v>
      </c>
      <c r="K13" s="415" t="s">
        <v>721</v>
      </c>
      <c r="L13" s="418">
        <v>13.419</v>
      </c>
      <c r="M13" s="415" t="s">
        <v>707</v>
      </c>
      <c r="N13" s="418"/>
      <c r="O13" s="415"/>
      <c r="P13" s="96">
        <v>40.872999999999998</v>
      </c>
      <c r="Q13" s="410" t="s">
        <v>733</v>
      </c>
      <c r="R13" s="94">
        <v>39.425899999999999</v>
      </c>
      <c r="S13" s="410" t="s">
        <v>703</v>
      </c>
      <c r="T13" s="94"/>
      <c r="U13" s="410"/>
      <c r="V13" s="414">
        <v>1.5207999999999999</v>
      </c>
      <c r="W13" s="415" t="s">
        <v>737</v>
      </c>
      <c r="X13" s="418">
        <v>1.4463999999999999</v>
      </c>
      <c r="Y13" s="415" t="s">
        <v>706</v>
      </c>
      <c r="Z13" s="418"/>
      <c r="AA13" s="415"/>
    </row>
    <row r="14" spans="1:27" x14ac:dyDescent="0.25">
      <c r="A14" s="84" t="str">
        <f t="shared" si="0"/>
        <v>Croplan CP4520XS</v>
      </c>
      <c r="B14" s="84" t="str">
        <f t="shared" si="1"/>
        <v>R2X</v>
      </c>
      <c r="C14" s="84" t="s">
        <v>463</v>
      </c>
      <c r="D14" s="414">
        <v>62.643999999999998</v>
      </c>
      <c r="E14" s="415" t="s">
        <v>725</v>
      </c>
      <c r="F14" s="418"/>
      <c r="G14" s="415"/>
      <c r="H14" s="418"/>
      <c r="I14" s="415"/>
      <c r="J14" s="414">
        <v>13.7354</v>
      </c>
      <c r="K14" s="415" t="s">
        <v>714</v>
      </c>
      <c r="L14" s="418"/>
      <c r="M14" s="415"/>
      <c r="N14" s="418"/>
      <c r="O14" s="415"/>
      <c r="P14" s="96">
        <v>41.1905</v>
      </c>
      <c r="Q14" s="410" t="s">
        <v>741</v>
      </c>
      <c r="R14" s="94"/>
      <c r="S14" s="410"/>
      <c r="T14" s="94"/>
      <c r="U14" s="410"/>
      <c r="V14" s="414">
        <v>1.6042000000000001</v>
      </c>
      <c r="W14" s="415" t="s">
        <v>741</v>
      </c>
      <c r="X14" s="418"/>
      <c r="Y14" s="415"/>
      <c r="Z14" s="418"/>
      <c r="AA14" s="415"/>
    </row>
    <row r="15" spans="1:27" x14ac:dyDescent="0.25">
      <c r="A15" s="446" t="str">
        <f t="shared" si="0"/>
        <v>Asgrow AG43X0</v>
      </c>
      <c r="B15" s="446" t="str">
        <f t="shared" si="1"/>
        <v>R2X</v>
      </c>
      <c r="C15" s="446" t="s">
        <v>440</v>
      </c>
      <c r="D15" s="414">
        <v>62.407299999999999</v>
      </c>
      <c r="E15" s="415" t="s">
        <v>719</v>
      </c>
      <c r="F15" s="418"/>
      <c r="G15" s="415"/>
      <c r="H15" s="418"/>
      <c r="I15" s="415"/>
      <c r="J15" s="414">
        <v>13.775399999999999</v>
      </c>
      <c r="K15" s="415" t="s">
        <v>707</v>
      </c>
      <c r="L15" s="418"/>
      <c r="M15" s="415"/>
      <c r="N15" s="418"/>
      <c r="O15" s="415"/>
      <c r="P15" s="96">
        <v>40.785699999999999</v>
      </c>
      <c r="Q15" s="410" t="s">
        <v>733</v>
      </c>
      <c r="R15" s="94"/>
      <c r="S15" s="410"/>
      <c r="T15" s="94"/>
      <c r="U15" s="410"/>
      <c r="V15" s="414">
        <v>1.4375</v>
      </c>
      <c r="W15" s="415" t="s">
        <v>717</v>
      </c>
      <c r="X15" s="418"/>
      <c r="Y15" s="415"/>
      <c r="Z15" s="418"/>
      <c r="AA15" s="415"/>
    </row>
    <row r="16" spans="1:27" x14ac:dyDescent="0.25">
      <c r="A16" s="83" t="str">
        <f t="shared" si="0"/>
        <v xml:space="preserve">Mission Seed A4448X </v>
      </c>
      <c r="B16" s="84" t="str">
        <f t="shared" si="1"/>
        <v>R2X, STS</v>
      </c>
      <c r="C16" s="84" t="s">
        <v>506</v>
      </c>
      <c r="D16" s="414">
        <v>61.890099999999997</v>
      </c>
      <c r="E16" s="415" t="s">
        <v>718</v>
      </c>
      <c r="F16" s="418"/>
      <c r="G16" s="415"/>
      <c r="H16" s="418"/>
      <c r="I16" s="415"/>
      <c r="J16" s="414">
        <v>13.522500000000001</v>
      </c>
      <c r="K16" s="415" t="s">
        <v>725</v>
      </c>
      <c r="L16" s="418"/>
      <c r="M16" s="415"/>
      <c r="N16" s="418"/>
      <c r="O16" s="415"/>
      <c r="P16" s="96">
        <v>38.436500000000002</v>
      </c>
      <c r="Q16" s="410" t="s">
        <v>745</v>
      </c>
      <c r="R16" s="94"/>
      <c r="S16" s="410"/>
      <c r="T16" s="94"/>
      <c r="U16" s="410"/>
      <c r="V16" s="414">
        <v>1.6667000000000001</v>
      </c>
      <c r="W16" s="415" t="s">
        <v>720</v>
      </c>
      <c r="X16" s="418"/>
      <c r="Y16" s="415"/>
      <c r="Z16" s="418"/>
      <c r="AA16" s="415"/>
    </row>
    <row r="17" spans="1:27" x14ac:dyDescent="0.25">
      <c r="A17" s="446" t="str">
        <f t="shared" si="0"/>
        <v>Dyna-Gro S45XS37</v>
      </c>
      <c r="B17" s="446" t="str">
        <f t="shared" si="1"/>
        <v>R2X, STS</v>
      </c>
      <c r="C17" s="446" t="s">
        <v>476</v>
      </c>
      <c r="D17" s="414">
        <v>61.822400000000002</v>
      </c>
      <c r="E17" s="415" t="s">
        <v>718</v>
      </c>
      <c r="F17" s="418">
        <v>60.452500000000001</v>
      </c>
      <c r="G17" s="415" t="s">
        <v>700</v>
      </c>
      <c r="H17" s="418">
        <v>59.8506</v>
      </c>
      <c r="I17" s="445" t="s">
        <v>704</v>
      </c>
      <c r="J17" s="414">
        <v>13.4613</v>
      </c>
      <c r="K17" s="415" t="s">
        <v>719</v>
      </c>
      <c r="L17" s="418">
        <v>13.0205</v>
      </c>
      <c r="M17" s="415" t="s">
        <v>701</v>
      </c>
      <c r="N17" s="418">
        <v>13.0624</v>
      </c>
      <c r="O17" s="445" t="s">
        <v>704</v>
      </c>
      <c r="P17" s="96">
        <v>42.928600000000003</v>
      </c>
      <c r="Q17" s="410" t="s">
        <v>702</v>
      </c>
      <c r="R17" s="94">
        <v>42.166699999999999</v>
      </c>
      <c r="S17" s="410" t="s">
        <v>702</v>
      </c>
      <c r="T17" s="94">
        <v>42.536999999999999</v>
      </c>
      <c r="U17" s="410" t="s">
        <v>702</v>
      </c>
      <c r="V17" s="414">
        <v>1.6875</v>
      </c>
      <c r="W17" s="415" t="s">
        <v>720</v>
      </c>
      <c r="X17" s="418">
        <v>1.9657</v>
      </c>
      <c r="Y17" s="415" t="s">
        <v>704</v>
      </c>
      <c r="Z17" s="418">
        <v>2.0926</v>
      </c>
      <c r="AA17" s="415" t="s">
        <v>702</v>
      </c>
    </row>
    <row r="18" spans="1:27" x14ac:dyDescent="0.25">
      <c r="A18" s="84" t="str">
        <f t="shared" si="0"/>
        <v>AgriGold G4318RX</v>
      </c>
      <c r="B18" s="84" t="str">
        <f t="shared" si="1"/>
        <v>R2X</v>
      </c>
      <c r="C18" s="84" t="s">
        <v>424</v>
      </c>
      <c r="D18" s="414">
        <v>61.7</v>
      </c>
      <c r="E18" s="415" t="s">
        <v>718</v>
      </c>
      <c r="F18" s="418"/>
      <c r="G18" s="415"/>
      <c r="H18" s="418"/>
      <c r="I18" s="415"/>
      <c r="J18" s="414">
        <v>13.240399999999999</v>
      </c>
      <c r="K18" s="415" t="s">
        <v>761</v>
      </c>
      <c r="L18" s="418"/>
      <c r="M18" s="415"/>
      <c r="N18" s="418"/>
      <c r="O18" s="415"/>
      <c r="P18" s="96">
        <v>40.412700000000001</v>
      </c>
      <c r="Q18" s="410" t="s">
        <v>733</v>
      </c>
      <c r="R18" s="94"/>
      <c r="S18" s="410"/>
      <c r="T18" s="94"/>
      <c r="U18" s="410"/>
      <c r="V18" s="414">
        <v>1.6667000000000001</v>
      </c>
      <c r="W18" s="415" t="s">
        <v>720</v>
      </c>
      <c r="X18" s="418"/>
      <c r="Y18" s="415"/>
      <c r="Z18" s="418"/>
      <c r="AA18" s="415"/>
    </row>
    <row r="19" spans="1:27" x14ac:dyDescent="0.25">
      <c r="A19" s="446" t="str">
        <f t="shared" si="0"/>
        <v>DONMARIO Seeds DM 45X61</v>
      </c>
      <c r="B19" s="446" t="str">
        <f t="shared" si="1"/>
        <v>R2X</v>
      </c>
      <c r="C19" s="446" t="s">
        <v>480</v>
      </c>
      <c r="D19" s="414">
        <v>61.678400000000003</v>
      </c>
      <c r="E19" s="415" t="s">
        <v>718</v>
      </c>
      <c r="F19" s="418"/>
      <c r="G19" s="415"/>
      <c r="H19" s="418"/>
      <c r="I19" s="415"/>
      <c r="J19" s="414">
        <v>13.9313</v>
      </c>
      <c r="K19" s="415" t="s">
        <v>702</v>
      </c>
      <c r="L19" s="418"/>
      <c r="M19" s="415"/>
      <c r="N19" s="418"/>
      <c r="O19" s="415"/>
      <c r="P19" s="96">
        <v>42.6111</v>
      </c>
      <c r="Q19" s="410" t="s">
        <v>707</v>
      </c>
      <c r="R19" s="94"/>
      <c r="S19" s="410"/>
      <c r="T19" s="94"/>
      <c r="U19" s="410"/>
      <c r="V19" s="414">
        <v>1.7917000000000001</v>
      </c>
      <c r="W19" s="415" t="s">
        <v>712</v>
      </c>
      <c r="X19" s="418"/>
      <c r="Y19" s="415"/>
      <c r="Z19" s="418"/>
      <c r="AA19" s="415"/>
    </row>
    <row r="20" spans="1:27" x14ac:dyDescent="0.25">
      <c r="A20" s="84" t="str">
        <f t="shared" si="0"/>
        <v>LG Seeds LGS4464RX</v>
      </c>
      <c r="B20" s="84" t="str">
        <f t="shared" si="1"/>
        <v>R2X, STS</v>
      </c>
      <c r="C20" s="84" t="s">
        <v>488</v>
      </c>
      <c r="D20" s="414">
        <v>61.484000000000002</v>
      </c>
      <c r="E20" s="415" t="s">
        <v>718</v>
      </c>
      <c r="F20" s="418"/>
      <c r="G20" s="415"/>
      <c r="H20" s="418"/>
      <c r="I20" s="415"/>
      <c r="J20" s="414">
        <v>13.3171</v>
      </c>
      <c r="K20" s="415" t="s">
        <v>736</v>
      </c>
      <c r="L20" s="418"/>
      <c r="M20" s="415"/>
      <c r="N20" s="418"/>
      <c r="O20" s="415"/>
      <c r="P20" s="96">
        <v>39.666699999999999</v>
      </c>
      <c r="Q20" s="410" t="s">
        <v>716</v>
      </c>
      <c r="R20" s="94"/>
      <c r="S20" s="410"/>
      <c r="T20" s="94"/>
      <c r="U20" s="410"/>
      <c r="V20" s="414">
        <v>1.5832999999999999</v>
      </c>
      <c r="W20" s="415" t="s">
        <v>751</v>
      </c>
      <c r="X20" s="418"/>
      <c r="Y20" s="415"/>
      <c r="Z20" s="418"/>
      <c r="AA20" s="415"/>
    </row>
    <row r="21" spans="1:27" x14ac:dyDescent="0.25">
      <c r="A21" s="84" t="str">
        <f t="shared" si="0"/>
        <v>NK Seed S44C7X</v>
      </c>
      <c r="B21" s="84" t="str">
        <f t="shared" si="1"/>
        <v>R2X</v>
      </c>
      <c r="C21" s="84" t="s">
        <v>514</v>
      </c>
      <c r="D21" s="414">
        <v>61.308300000000003</v>
      </c>
      <c r="E21" s="415" t="s">
        <v>737</v>
      </c>
      <c r="F21" s="418">
        <v>59.322400000000002</v>
      </c>
      <c r="G21" s="415" t="s">
        <v>709</v>
      </c>
      <c r="H21" s="418"/>
      <c r="I21" s="415"/>
      <c r="J21" s="414">
        <v>13.6983</v>
      </c>
      <c r="K21" s="415" t="s">
        <v>743</v>
      </c>
      <c r="L21" s="418">
        <v>13.315899999999999</v>
      </c>
      <c r="M21" s="415" t="s">
        <v>712</v>
      </c>
      <c r="N21" s="418"/>
      <c r="O21" s="415"/>
      <c r="P21" s="96">
        <v>36.3095</v>
      </c>
      <c r="Q21" s="410" t="s">
        <v>199</v>
      </c>
      <c r="R21" s="94">
        <v>36.083300000000001</v>
      </c>
      <c r="S21" s="410" t="s">
        <v>715</v>
      </c>
      <c r="T21" s="94"/>
      <c r="U21" s="410"/>
      <c r="V21" s="414">
        <v>1.5417000000000001</v>
      </c>
      <c r="W21" s="415" t="s">
        <v>718</v>
      </c>
      <c r="X21" s="418">
        <v>1.4529000000000001</v>
      </c>
      <c r="Y21" s="415" t="s">
        <v>706</v>
      </c>
      <c r="Z21" s="418"/>
      <c r="AA21" s="415"/>
    </row>
    <row r="22" spans="1:27" x14ac:dyDescent="0.25">
      <c r="A22" s="446" t="str">
        <f t="shared" si="0"/>
        <v>Dyna-Gro S43XS70</v>
      </c>
      <c r="B22" s="446" t="str">
        <f t="shared" si="1"/>
        <v>R2X, STS</v>
      </c>
      <c r="C22" s="446" t="s">
        <v>475</v>
      </c>
      <c r="D22" s="414">
        <v>61.298999999999999</v>
      </c>
      <c r="E22" s="415" t="s">
        <v>737</v>
      </c>
      <c r="F22" s="418">
        <v>57.957500000000003</v>
      </c>
      <c r="G22" s="415" t="s">
        <v>708</v>
      </c>
      <c r="H22" s="418"/>
      <c r="I22" s="415"/>
      <c r="J22" s="414">
        <v>13.4208</v>
      </c>
      <c r="K22" s="415" t="s">
        <v>718</v>
      </c>
      <c r="L22" s="418">
        <v>13.406000000000001</v>
      </c>
      <c r="M22" s="415" t="s">
        <v>707</v>
      </c>
      <c r="N22" s="418"/>
      <c r="O22" s="415"/>
      <c r="P22" s="96">
        <v>40.246000000000002</v>
      </c>
      <c r="Q22" s="410" t="s">
        <v>744</v>
      </c>
      <c r="R22" s="94">
        <v>38.546300000000002</v>
      </c>
      <c r="S22" s="410" t="s">
        <v>706</v>
      </c>
      <c r="T22" s="94"/>
      <c r="U22" s="410"/>
      <c r="V22" s="414">
        <v>1.5</v>
      </c>
      <c r="W22" s="415" t="s">
        <v>737</v>
      </c>
      <c r="X22" s="418">
        <v>1.4273</v>
      </c>
      <c r="Y22" s="415" t="s">
        <v>706</v>
      </c>
      <c r="Z22" s="418"/>
      <c r="AA22" s="415"/>
    </row>
    <row r="23" spans="1:27" x14ac:dyDescent="0.25">
      <c r="A23" s="446" t="str">
        <f t="shared" si="0"/>
        <v>Progeny 4444RXS</v>
      </c>
      <c r="B23" s="446" t="str">
        <f t="shared" si="1"/>
        <v>R2X, STS</v>
      </c>
      <c r="C23" s="446" t="s">
        <v>530</v>
      </c>
      <c r="D23" s="414">
        <v>60.780299999999997</v>
      </c>
      <c r="E23" s="415" t="s">
        <v>724</v>
      </c>
      <c r="F23" s="418"/>
      <c r="G23" s="415"/>
      <c r="H23" s="418"/>
      <c r="I23" s="415"/>
      <c r="J23" s="414">
        <v>13.507099999999999</v>
      </c>
      <c r="K23" s="415" t="s">
        <v>725</v>
      </c>
      <c r="L23" s="418"/>
      <c r="M23" s="415"/>
      <c r="N23" s="418"/>
      <c r="O23" s="415"/>
      <c r="P23" s="96">
        <v>38.698399999999999</v>
      </c>
      <c r="Q23" s="410" t="s">
        <v>726</v>
      </c>
      <c r="R23" s="94"/>
      <c r="S23" s="410"/>
      <c r="T23" s="94"/>
      <c r="U23" s="410"/>
      <c r="V23" s="414">
        <v>1.7917000000000001</v>
      </c>
      <c r="W23" s="415" t="s">
        <v>712</v>
      </c>
      <c r="X23" s="418"/>
      <c r="Y23" s="415"/>
      <c r="Z23" s="418"/>
      <c r="AA23" s="415"/>
    </row>
    <row r="24" spans="1:27" x14ac:dyDescent="0.25">
      <c r="A24" s="84" t="str">
        <f t="shared" si="0"/>
        <v>Progeny P4265RXS</v>
      </c>
      <c r="B24" s="84" t="str">
        <f t="shared" si="1"/>
        <v>R2X, STS</v>
      </c>
      <c r="C24" s="84" t="s">
        <v>529</v>
      </c>
      <c r="D24" s="414">
        <v>59.920699999999997</v>
      </c>
      <c r="E24" s="415" t="s">
        <v>732</v>
      </c>
      <c r="F24" s="418">
        <v>57.756900000000002</v>
      </c>
      <c r="G24" s="415" t="s">
        <v>710</v>
      </c>
      <c r="H24" s="418"/>
      <c r="I24" s="415"/>
      <c r="J24" s="414">
        <v>13.5604</v>
      </c>
      <c r="K24" s="415" t="s">
        <v>725</v>
      </c>
      <c r="L24" s="418">
        <v>13.381</v>
      </c>
      <c r="M24" s="415" t="s">
        <v>707</v>
      </c>
      <c r="N24" s="418"/>
      <c r="O24" s="415"/>
      <c r="P24" s="96">
        <v>40.523800000000001</v>
      </c>
      <c r="Q24" s="410" t="s">
        <v>733</v>
      </c>
      <c r="R24" s="94">
        <v>39.3611</v>
      </c>
      <c r="S24" s="410" t="s">
        <v>703</v>
      </c>
      <c r="T24" s="94"/>
      <c r="U24" s="410"/>
      <c r="V24" s="414">
        <v>1.4582999999999999</v>
      </c>
      <c r="W24" s="415" t="s">
        <v>734</v>
      </c>
      <c r="X24" s="418">
        <v>1.4400999999999999</v>
      </c>
      <c r="Y24" s="415" t="s">
        <v>706</v>
      </c>
      <c r="Z24" s="418"/>
      <c r="AA24" s="415"/>
    </row>
    <row r="25" spans="1:27" x14ac:dyDescent="0.25">
      <c r="A25" s="84" t="str">
        <f t="shared" si="0"/>
        <v>USG 7431ET</v>
      </c>
      <c r="B25" s="84" t="str">
        <f t="shared" si="1"/>
        <v>E3, STS</v>
      </c>
      <c r="C25" s="84" t="s">
        <v>546</v>
      </c>
      <c r="D25" s="414">
        <v>59.857999999999997</v>
      </c>
      <c r="E25" s="415" t="s">
        <v>732</v>
      </c>
      <c r="F25" s="418"/>
      <c r="G25" s="415"/>
      <c r="H25" s="418"/>
      <c r="I25" s="415"/>
      <c r="J25" s="414">
        <v>13.1158</v>
      </c>
      <c r="K25" s="415" t="s">
        <v>749</v>
      </c>
      <c r="L25" s="418"/>
      <c r="M25" s="415"/>
      <c r="N25" s="418"/>
      <c r="O25" s="415"/>
      <c r="P25" s="96">
        <v>37.730200000000004</v>
      </c>
      <c r="Q25" s="410" t="s">
        <v>742</v>
      </c>
      <c r="R25" s="94"/>
      <c r="S25" s="410"/>
      <c r="T25" s="94"/>
      <c r="U25" s="410"/>
      <c r="V25" s="414">
        <v>1.6457999999999999</v>
      </c>
      <c r="W25" s="415" t="s">
        <v>720</v>
      </c>
      <c r="X25" s="418"/>
      <c r="Y25" s="415"/>
      <c r="Z25" s="418"/>
      <c r="AA25" s="415"/>
    </row>
    <row r="26" spans="1:27" x14ac:dyDescent="0.25">
      <c r="A26" s="84" t="str">
        <f t="shared" si="0"/>
        <v>Local Seed Co. LS4299XS</v>
      </c>
      <c r="B26" s="84" t="str">
        <f t="shared" si="1"/>
        <v>R2X, STS</v>
      </c>
      <c r="C26" s="84" t="s">
        <v>500</v>
      </c>
      <c r="D26" s="414">
        <v>59.685400000000001</v>
      </c>
      <c r="E26" s="415" t="s">
        <v>740</v>
      </c>
      <c r="F26" s="418">
        <v>59.698099999999997</v>
      </c>
      <c r="G26" s="415" t="s">
        <v>713</v>
      </c>
      <c r="H26" s="418"/>
      <c r="I26" s="415"/>
      <c r="J26" s="414">
        <v>13.574199999999999</v>
      </c>
      <c r="K26" s="415" t="s">
        <v>725</v>
      </c>
      <c r="L26" s="418">
        <v>13.3057</v>
      </c>
      <c r="M26" s="415" t="s">
        <v>712</v>
      </c>
      <c r="N26" s="418"/>
      <c r="O26" s="415"/>
      <c r="P26" s="96">
        <v>41.706299999999999</v>
      </c>
      <c r="Q26" s="410" t="s">
        <v>714</v>
      </c>
      <c r="R26" s="94">
        <v>39.953699999999998</v>
      </c>
      <c r="S26" s="410" t="s">
        <v>704</v>
      </c>
      <c r="T26" s="94"/>
      <c r="U26" s="410"/>
      <c r="V26" s="414">
        <v>1.6042000000000001</v>
      </c>
      <c r="W26" s="415" t="s">
        <v>741</v>
      </c>
      <c r="X26" s="418">
        <v>1.4914000000000001</v>
      </c>
      <c r="Y26" s="415" t="s">
        <v>706</v>
      </c>
      <c r="Z26" s="418"/>
      <c r="AA26" s="415"/>
    </row>
    <row r="27" spans="1:27" x14ac:dyDescent="0.25">
      <c r="A27" s="84" t="str">
        <f t="shared" si="0"/>
        <v>Dyna-Gro S43EN61</v>
      </c>
      <c r="B27" s="84" t="str">
        <f t="shared" si="1"/>
        <v>E3</v>
      </c>
      <c r="C27" s="84" t="s">
        <v>467</v>
      </c>
      <c r="D27" s="414">
        <v>59.130800000000001</v>
      </c>
      <c r="E27" s="415" t="s">
        <v>756</v>
      </c>
      <c r="F27" s="418"/>
      <c r="G27" s="415"/>
      <c r="H27" s="418"/>
      <c r="I27" s="415"/>
      <c r="J27" s="414">
        <v>13.3971</v>
      </c>
      <c r="K27" s="415" t="s">
        <v>757</v>
      </c>
      <c r="L27" s="418"/>
      <c r="M27" s="415"/>
      <c r="N27" s="418"/>
      <c r="O27" s="415"/>
      <c r="P27" s="96">
        <v>37.047600000000003</v>
      </c>
      <c r="Q27" s="410" t="s">
        <v>758</v>
      </c>
      <c r="R27" s="94"/>
      <c r="S27" s="410"/>
      <c r="T27" s="94"/>
      <c r="U27" s="410"/>
      <c r="V27" s="414">
        <v>1.6667000000000001</v>
      </c>
      <c r="W27" s="415" t="s">
        <v>720</v>
      </c>
      <c r="X27" s="418"/>
      <c r="Y27" s="415"/>
      <c r="Z27" s="418"/>
      <c r="AA27" s="415"/>
    </row>
    <row r="28" spans="1:27" x14ac:dyDescent="0.25">
      <c r="A28" s="446" t="str">
        <f t="shared" si="0"/>
        <v>Credenz CZ 4410 GTLL</v>
      </c>
      <c r="B28" s="446" t="str">
        <f t="shared" si="1"/>
        <v>RR, LL</v>
      </c>
      <c r="C28" s="446" t="s">
        <v>460</v>
      </c>
      <c r="D28" s="414">
        <v>58.923699999999997</v>
      </c>
      <c r="E28" s="415" t="s">
        <v>752</v>
      </c>
      <c r="F28" s="418"/>
      <c r="G28" s="415"/>
      <c r="H28" s="418"/>
      <c r="I28" s="415"/>
      <c r="J28" s="414">
        <v>13.559200000000001</v>
      </c>
      <c r="K28" s="415" t="s">
        <v>725</v>
      </c>
      <c r="L28" s="418"/>
      <c r="M28" s="415"/>
      <c r="N28" s="418"/>
      <c r="O28" s="415"/>
      <c r="P28" s="96">
        <v>40.777799999999999</v>
      </c>
      <c r="Q28" s="410" t="s">
        <v>733</v>
      </c>
      <c r="R28" s="94"/>
      <c r="S28" s="410"/>
      <c r="T28" s="94"/>
      <c r="U28" s="410"/>
      <c r="V28" s="414">
        <v>1.7292000000000001</v>
      </c>
      <c r="W28" s="415" t="s">
        <v>700</v>
      </c>
      <c r="X28" s="418"/>
      <c r="Y28" s="415"/>
      <c r="Z28" s="418"/>
      <c r="AA28" s="415"/>
    </row>
    <row r="29" spans="1:27" x14ac:dyDescent="0.25">
      <c r="A29" s="446" t="str">
        <f t="shared" si="0"/>
        <v>AGS GS42X19S</v>
      </c>
      <c r="B29" s="446" t="str">
        <f t="shared" si="1"/>
        <v>R2X, STS</v>
      </c>
      <c r="C29" s="446" t="s">
        <v>429</v>
      </c>
      <c r="D29" s="414">
        <v>58.461199999999998</v>
      </c>
      <c r="E29" s="415" t="s">
        <v>755</v>
      </c>
      <c r="F29" s="418"/>
      <c r="G29" s="415"/>
      <c r="H29" s="418"/>
      <c r="I29" s="415"/>
      <c r="J29" s="414">
        <v>13.6388</v>
      </c>
      <c r="K29" s="415" t="s">
        <v>721</v>
      </c>
      <c r="L29" s="418"/>
      <c r="M29" s="415"/>
      <c r="N29" s="418"/>
      <c r="O29" s="415"/>
      <c r="P29" s="96">
        <v>38.158700000000003</v>
      </c>
      <c r="Q29" s="410" t="s">
        <v>735</v>
      </c>
      <c r="R29" s="94"/>
      <c r="S29" s="410"/>
      <c r="T29" s="94"/>
      <c r="U29" s="410"/>
      <c r="V29" s="414">
        <v>1.6875</v>
      </c>
      <c r="W29" s="415" t="s">
        <v>720</v>
      </c>
      <c r="X29" s="418"/>
      <c r="Y29" s="415"/>
      <c r="Z29" s="418"/>
      <c r="AA29" s="415"/>
    </row>
    <row r="30" spans="1:27" x14ac:dyDescent="0.25">
      <c r="A30" s="84" t="str">
        <f t="shared" si="0"/>
        <v>Credenz CZ 4570 X</v>
      </c>
      <c r="B30" s="84" t="str">
        <f t="shared" si="1"/>
        <v>R2X</v>
      </c>
      <c r="C30" s="84" t="s">
        <v>449</v>
      </c>
      <c r="D30" s="414">
        <v>57.306600000000003</v>
      </c>
      <c r="E30" s="415" t="s">
        <v>753</v>
      </c>
      <c r="F30" s="418"/>
      <c r="G30" s="415"/>
      <c r="H30" s="418"/>
      <c r="I30" s="415"/>
      <c r="J30" s="414">
        <v>13.5938</v>
      </c>
      <c r="K30" s="415" t="s">
        <v>754</v>
      </c>
      <c r="L30" s="418"/>
      <c r="M30" s="415"/>
      <c r="N30" s="418"/>
      <c r="O30" s="415"/>
      <c r="P30" s="96">
        <v>38.103200000000001</v>
      </c>
      <c r="Q30" s="410" t="s">
        <v>735</v>
      </c>
      <c r="R30" s="94"/>
      <c r="S30" s="410"/>
      <c r="T30" s="94"/>
      <c r="U30" s="410"/>
      <c r="V30" s="414">
        <v>1.875</v>
      </c>
      <c r="W30" s="415" t="s">
        <v>707</v>
      </c>
      <c r="X30" s="418"/>
      <c r="Y30" s="415"/>
      <c r="Z30" s="418"/>
      <c r="AA30" s="415"/>
    </row>
    <row r="31" spans="1:27" x14ac:dyDescent="0.25">
      <c r="A31" s="446" t="str">
        <f t="shared" si="0"/>
        <v>Credenz CZ 4240 GTLL</v>
      </c>
      <c r="B31" s="446" t="str">
        <f t="shared" si="1"/>
        <v>RR, LL</v>
      </c>
      <c r="C31" s="446" t="s">
        <v>459</v>
      </c>
      <c r="D31" s="414">
        <v>57.090499999999999</v>
      </c>
      <c r="E31" s="415" t="s">
        <v>746</v>
      </c>
      <c r="F31" s="418"/>
      <c r="G31" s="415"/>
      <c r="H31" s="418"/>
      <c r="I31" s="415"/>
      <c r="J31" s="414">
        <v>13.768800000000001</v>
      </c>
      <c r="K31" s="415" t="s">
        <v>712</v>
      </c>
      <c r="L31" s="418"/>
      <c r="M31" s="415"/>
      <c r="N31" s="418"/>
      <c r="O31" s="415"/>
      <c r="P31" s="96">
        <v>36.174599999999998</v>
      </c>
      <c r="Q31" s="410" t="s">
        <v>199</v>
      </c>
      <c r="R31" s="94"/>
      <c r="S31" s="410"/>
      <c r="T31" s="94"/>
      <c r="U31" s="410"/>
      <c r="V31" s="414">
        <v>1.0832999999999999</v>
      </c>
      <c r="W31" s="415" t="s">
        <v>747</v>
      </c>
      <c r="X31" s="418"/>
      <c r="Y31" s="415"/>
      <c r="Z31" s="418"/>
      <c r="AA31" s="415"/>
    </row>
    <row r="32" spans="1:27" x14ac:dyDescent="0.25">
      <c r="A32" s="446" t="str">
        <f t="shared" si="0"/>
        <v>Armor A44-D92</v>
      </c>
      <c r="B32" s="446" t="str">
        <f t="shared" si="1"/>
        <v>R2X</v>
      </c>
      <c r="C32" s="446" t="s">
        <v>433</v>
      </c>
      <c r="D32" s="414">
        <v>56.685000000000002</v>
      </c>
      <c r="E32" s="415" t="s">
        <v>735</v>
      </c>
      <c r="F32" s="418">
        <v>55.4739</v>
      </c>
      <c r="G32" s="415" t="s">
        <v>711</v>
      </c>
      <c r="H32" s="418"/>
      <c r="I32" s="415"/>
      <c r="J32" s="414">
        <v>13.4458</v>
      </c>
      <c r="K32" s="415" t="s">
        <v>719</v>
      </c>
      <c r="L32" s="418">
        <v>13.3781</v>
      </c>
      <c r="M32" s="415" t="s">
        <v>707</v>
      </c>
      <c r="N32" s="418"/>
      <c r="O32" s="415"/>
      <c r="P32" s="96">
        <v>40.1111</v>
      </c>
      <c r="Q32" s="410" t="s">
        <v>736</v>
      </c>
      <c r="R32" s="94">
        <v>39.120399999999997</v>
      </c>
      <c r="S32" s="410" t="s">
        <v>700</v>
      </c>
      <c r="T32" s="94"/>
      <c r="U32" s="410"/>
      <c r="V32" s="414">
        <v>1.4792000000000001</v>
      </c>
      <c r="W32" s="415" t="s">
        <v>737</v>
      </c>
      <c r="X32" s="418">
        <v>1.4144000000000001</v>
      </c>
      <c r="Y32" s="415" t="s">
        <v>706</v>
      </c>
      <c r="Z32" s="418"/>
      <c r="AA32" s="415"/>
    </row>
    <row r="33" spans="1:29" x14ac:dyDescent="0.25">
      <c r="A33" s="446" t="str">
        <f t="shared" si="0"/>
        <v>Local Seed Co. LS4407X</v>
      </c>
      <c r="B33" s="446" t="str">
        <f t="shared" si="1"/>
        <v>R2X</v>
      </c>
      <c r="C33" s="446" t="s">
        <v>496</v>
      </c>
      <c r="D33" s="414">
        <v>55.932200000000002</v>
      </c>
      <c r="E33" s="415" t="s">
        <v>742</v>
      </c>
      <c r="F33" s="418">
        <v>56.317999999999998</v>
      </c>
      <c r="G33" s="415" t="s">
        <v>711</v>
      </c>
      <c r="H33" s="418"/>
      <c r="I33" s="415"/>
      <c r="J33" s="414">
        <v>13.5388</v>
      </c>
      <c r="K33" s="415" t="s">
        <v>725</v>
      </c>
      <c r="L33" s="418">
        <v>13.2331</v>
      </c>
      <c r="M33" s="415" t="s">
        <v>703</v>
      </c>
      <c r="N33" s="418"/>
      <c r="O33" s="415"/>
      <c r="P33" s="96">
        <v>37.849200000000003</v>
      </c>
      <c r="Q33" s="410" t="s">
        <v>735</v>
      </c>
      <c r="R33" s="94">
        <v>38.286999999999999</v>
      </c>
      <c r="S33" s="410" t="s">
        <v>705</v>
      </c>
      <c r="T33" s="94"/>
      <c r="U33" s="410"/>
      <c r="V33" s="414">
        <v>2</v>
      </c>
      <c r="W33" s="415" t="s">
        <v>702</v>
      </c>
      <c r="X33" s="418">
        <v>2.2606000000000002</v>
      </c>
      <c r="Y33" s="415" t="s">
        <v>702</v>
      </c>
      <c r="Z33" s="418"/>
      <c r="AA33" s="415"/>
    </row>
    <row r="34" spans="1:29" x14ac:dyDescent="0.25">
      <c r="A34" s="84" t="str">
        <f t="shared" si="0"/>
        <v>Progeny P4241E3</v>
      </c>
      <c r="B34" s="84" t="str">
        <f t="shared" si="1"/>
        <v>E3</v>
      </c>
      <c r="C34" s="84" t="s">
        <v>523</v>
      </c>
      <c r="D34" s="414">
        <v>55.704300000000003</v>
      </c>
      <c r="E34" s="415" t="s">
        <v>760</v>
      </c>
      <c r="F34" s="418"/>
      <c r="G34" s="415"/>
      <c r="H34" s="418"/>
      <c r="I34" s="415"/>
      <c r="J34" s="414">
        <v>13.2521</v>
      </c>
      <c r="K34" s="415" t="s">
        <v>759</v>
      </c>
      <c r="L34" s="418"/>
      <c r="M34" s="415"/>
      <c r="N34" s="418"/>
      <c r="O34" s="415"/>
      <c r="P34" s="96">
        <v>36.051400000000001</v>
      </c>
      <c r="Q34" s="410" t="s">
        <v>199</v>
      </c>
      <c r="R34" s="94"/>
      <c r="S34" s="410"/>
      <c r="T34" s="94"/>
      <c r="U34" s="410"/>
      <c r="V34" s="414">
        <v>1.5417000000000001</v>
      </c>
      <c r="W34" s="415" t="s">
        <v>718</v>
      </c>
      <c r="X34" s="418"/>
      <c r="Y34" s="415"/>
      <c r="Z34" s="418"/>
      <c r="AA34" s="415"/>
    </row>
    <row r="35" spans="1:29" x14ac:dyDescent="0.25">
      <c r="A35" s="83" t="str">
        <f t="shared" si="0"/>
        <v>Credenz CZ 4280 X</v>
      </c>
      <c r="B35" s="84" t="str">
        <f t="shared" si="1"/>
        <v>R2X</v>
      </c>
      <c r="C35" s="84" t="s">
        <v>448</v>
      </c>
      <c r="D35" s="414">
        <v>55.408299999999997</v>
      </c>
      <c r="E35" s="415" t="s">
        <v>748</v>
      </c>
      <c r="F35" s="418"/>
      <c r="G35" s="415"/>
      <c r="H35" s="418"/>
      <c r="I35" s="415"/>
      <c r="J35" s="414">
        <v>13.121700000000001</v>
      </c>
      <c r="K35" s="415" t="s">
        <v>749</v>
      </c>
      <c r="L35" s="418"/>
      <c r="M35" s="415"/>
      <c r="N35" s="418"/>
      <c r="O35" s="415"/>
      <c r="P35" s="96">
        <v>37.277799999999999</v>
      </c>
      <c r="Q35" s="410" t="s">
        <v>750</v>
      </c>
      <c r="R35" s="94"/>
      <c r="S35" s="410"/>
      <c r="T35" s="94"/>
      <c r="U35" s="410"/>
      <c r="V35" s="414">
        <v>1.5832999999999999</v>
      </c>
      <c r="W35" s="415" t="s">
        <v>751</v>
      </c>
      <c r="X35" s="418"/>
      <c r="Y35" s="415"/>
      <c r="Z35" s="418"/>
      <c r="AA35" s="415"/>
    </row>
    <row r="36" spans="1:29" x14ac:dyDescent="0.25">
      <c r="A36" s="84" t="str">
        <f t="shared" si="0"/>
        <v>GoSoy 43C17S</v>
      </c>
      <c r="B36" s="84" t="str">
        <f t="shared" si="1"/>
        <v>STS</v>
      </c>
      <c r="C36" s="84" t="s">
        <v>483</v>
      </c>
      <c r="D36" s="414">
        <v>52.220500000000001</v>
      </c>
      <c r="E36" s="415" t="s">
        <v>727</v>
      </c>
      <c r="F36" s="418"/>
      <c r="G36" s="415"/>
      <c r="H36" s="418"/>
      <c r="I36" s="415"/>
      <c r="J36" s="414">
        <v>12.947100000000001</v>
      </c>
      <c r="K36" s="415" t="s">
        <v>728</v>
      </c>
      <c r="L36" s="418"/>
      <c r="M36" s="415"/>
      <c r="N36" s="418"/>
      <c r="O36" s="415"/>
      <c r="P36" s="96">
        <v>32.3889</v>
      </c>
      <c r="Q36" s="410" t="s">
        <v>729</v>
      </c>
      <c r="R36" s="94"/>
      <c r="S36" s="410"/>
      <c r="T36" s="94"/>
      <c r="U36" s="410"/>
      <c r="V36" s="414">
        <v>1.2707999999999999</v>
      </c>
      <c r="W36" s="415" t="s">
        <v>730</v>
      </c>
      <c r="X36" s="418"/>
      <c r="Y36" s="415"/>
      <c r="Z36" s="418"/>
      <c r="AA36" s="415"/>
    </row>
    <row r="37" spans="1:29" x14ac:dyDescent="0.25">
      <c r="A37" s="446" t="str">
        <f t="shared" si="0"/>
        <v>Credenz CZ 4539 GTLL</v>
      </c>
      <c r="B37" s="446" t="str">
        <f t="shared" si="1"/>
        <v>RR, LL</v>
      </c>
      <c r="C37" s="446" t="s">
        <v>461</v>
      </c>
      <c r="D37" s="414">
        <v>51.290799999999997</v>
      </c>
      <c r="E37" s="415" t="s">
        <v>199</v>
      </c>
      <c r="F37" s="418">
        <v>52.152999999999999</v>
      </c>
      <c r="G37" s="415" t="s">
        <v>200</v>
      </c>
      <c r="H37" s="418"/>
      <c r="I37" s="415"/>
      <c r="J37" s="414">
        <v>13.3592</v>
      </c>
      <c r="K37" s="415" t="s">
        <v>739</v>
      </c>
      <c r="L37" s="418">
        <v>13.0502</v>
      </c>
      <c r="M37" s="415" t="s">
        <v>701</v>
      </c>
      <c r="N37" s="418"/>
      <c r="O37" s="415"/>
      <c r="P37" s="96">
        <v>40.150799999999997</v>
      </c>
      <c r="Q37" s="410" t="s">
        <v>739</v>
      </c>
      <c r="R37" s="94">
        <v>39.990699999999997</v>
      </c>
      <c r="S37" s="410" t="s">
        <v>704</v>
      </c>
      <c r="T37" s="94"/>
      <c r="U37" s="410"/>
      <c r="V37" s="414">
        <v>1.5207999999999999</v>
      </c>
      <c r="W37" s="415" t="s">
        <v>737</v>
      </c>
      <c r="X37" s="418">
        <v>1.5683</v>
      </c>
      <c r="Y37" s="415" t="s">
        <v>701</v>
      </c>
      <c r="Z37" s="418"/>
      <c r="AA37" s="415"/>
    </row>
    <row r="38" spans="1:29" x14ac:dyDescent="0.25">
      <c r="A38" s="446" t="str">
        <f t="shared" si="0"/>
        <v>TN Exp TN17-4507R2</v>
      </c>
      <c r="B38" s="446" t="str">
        <f t="shared" si="1"/>
        <v>RR</v>
      </c>
      <c r="C38" s="446" t="s">
        <v>545</v>
      </c>
      <c r="D38" s="414">
        <v>50.753300000000003</v>
      </c>
      <c r="E38" s="415" t="s">
        <v>199</v>
      </c>
      <c r="F38" s="418"/>
      <c r="G38" s="415"/>
      <c r="H38" s="418"/>
      <c r="I38" s="415"/>
      <c r="J38" s="414">
        <v>13.4208</v>
      </c>
      <c r="K38" s="415" t="s">
        <v>718</v>
      </c>
      <c r="L38" s="418"/>
      <c r="M38" s="415"/>
      <c r="N38" s="418"/>
      <c r="O38" s="415"/>
      <c r="P38" s="96">
        <v>30.007899999999999</v>
      </c>
      <c r="Q38" s="410" t="s">
        <v>8</v>
      </c>
      <c r="R38" s="94"/>
      <c r="S38" s="410"/>
      <c r="T38" s="94"/>
      <c r="U38" s="410"/>
      <c r="V38" s="414">
        <v>1.7292000000000001</v>
      </c>
      <c r="W38" s="415" t="s">
        <v>700</v>
      </c>
      <c r="X38" s="418"/>
      <c r="Y38" s="415"/>
      <c r="Z38" s="418"/>
      <c r="AA38" s="415"/>
    </row>
    <row r="39" spans="1:29" x14ac:dyDescent="0.25">
      <c r="A39" s="84" t="str">
        <f t="shared" si="0"/>
        <v>TN Exp TN18-4007</v>
      </c>
      <c r="B39" s="84" t="str">
        <f t="shared" si="1"/>
        <v>Conv.</v>
      </c>
      <c r="C39" s="84" t="s">
        <v>538</v>
      </c>
      <c r="D39" s="414">
        <v>48.551600000000001</v>
      </c>
      <c r="E39" s="415" t="s">
        <v>199</v>
      </c>
      <c r="F39" s="418"/>
      <c r="G39" s="415"/>
      <c r="H39" s="418"/>
      <c r="I39" s="415"/>
      <c r="J39" s="414">
        <v>13.5075</v>
      </c>
      <c r="K39" s="415" t="s">
        <v>725</v>
      </c>
      <c r="L39" s="418"/>
      <c r="M39" s="415"/>
      <c r="N39" s="418"/>
      <c r="O39" s="415"/>
      <c r="P39" s="96">
        <v>36.492100000000001</v>
      </c>
      <c r="Q39" s="410" t="s">
        <v>727</v>
      </c>
      <c r="R39" s="94"/>
      <c r="S39" s="410"/>
      <c r="T39" s="94"/>
      <c r="U39" s="410"/>
      <c r="V39" s="414">
        <v>1.5625</v>
      </c>
      <c r="W39" s="415" t="s">
        <v>718</v>
      </c>
      <c r="X39" s="418"/>
      <c r="Y39" s="415"/>
      <c r="Z39" s="418"/>
      <c r="AA39" s="415"/>
    </row>
    <row r="40" spans="1:29" ht="12.75" customHeight="1" x14ac:dyDescent="0.25">
      <c r="A40" s="186" t="s">
        <v>12</v>
      </c>
      <c r="B40" s="179"/>
      <c r="C40" s="190"/>
      <c r="D40" s="623">
        <v>59.948099999999997</v>
      </c>
      <c r="E40" s="624"/>
      <c r="F40" s="624">
        <v>59.3018</v>
      </c>
      <c r="G40" s="624"/>
      <c r="H40" s="624">
        <v>61.379199999999997</v>
      </c>
      <c r="I40" s="624"/>
      <c r="J40" s="316">
        <v>13.5078</v>
      </c>
      <c r="K40" s="317"/>
      <c r="L40" s="317">
        <v>13.305199999999999</v>
      </c>
      <c r="M40" s="317"/>
      <c r="N40" s="317">
        <v>13.1995</v>
      </c>
      <c r="O40" s="318"/>
      <c r="P40" s="292">
        <v>39.064700000000002</v>
      </c>
      <c r="Q40" s="293"/>
      <c r="R40" s="293">
        <v>39.318199999999997</v>
      </c>
      <c r="S40" s="293"/>
      <c r="T40" s="293">
        <v>40.563800000000001</v>
      </c>
      <c r="U40" s="294"/>
      <c r="V40" s="295">
        <v>1.5773999999999999</v>
      </c>
      <c r="W40" s="296"/>
      <c r="X40" s="296">
        <v>1.6043000000000001</v>
      </c>
      <c r="Y40" s="296"/>
      <c r="Z40" s="296">
        <v>1.8157000000000001</v>
      </c>
      <c r="AA40" s="296"/>
    </row>
    <row r="41" spans="1:29" ht="12.75" customHeight="1" x14ac:dyDescent="0.25">
      <c r="A41" s="85" t="s">
        <v>65</v>
      </c>
      <c r="B41" s="88"/>
      <c r="C41" s="88"/>
      <c r="D41" s="603">
        <v>4.8109000000000002</v>
      </c>
      <c r="E41" s="627"/>
      <c r="F41" s="629">
        <v>4.7659000000000002</v>
      </c>
      <c r="G41" s="629"/>
      <c r="H41" s="629">
        <v>4.5140000000000002</v>
      </c>
      <c r="I41" s="630"/>
      <c r="J41" s="301">
        <v>0.68010000000000004</v>
      </c>
      <c r="K41" s="302"/>
      <c r="L41" s="302">
        <v>0.81699999999999995</v>
      </c>
      <c r="M41" s="302"/>
      <c r="N41" s="302">
        <v>0.52470000000000006</v>
      </c>
      <c r="O41" s="303"/>
      <c r="P41" s="298">
        <v>2.9333</v>
      </c>
      <c r="Q41" s="299"/>
      <c r="R41" s="299">
        <v>3.3342999999999998</v>
      </c>
      <c r="S41" s="299"/>
      <c r="T41" s="299">
        <v>3.3546</v>
      </c>
      <c r="U41" s="300"/>
      <c r="V41" s="301">
        <v>0.27979999999999999</v>
      </c>
      <c r="W41" s="302"/>
      <c r="X41" s="302">
        <v>0.25469999999999998</v>
      </c>
      <c r="Y41" s="302"/>
      <c r="Z41" s="302">
        <v>0.29849999999999999</v>
      </c>
      <c r="AA41" s="302"/>
    </row>
    <row r="42" spans="1:29" ht="12.75" customHeight="1" x14ac:dyDescent="0.35">
      <c r="A42" s="86" t="s">
        <v>45</v>
      </c>
      <c r="B42" s="45"/>
      <c r="C42" s="45"/>
      <c r="D42" s="604">
        <v>4.07</v>
      </c>
      <c r="E42" s="631"/>
      <c r="F42" s="631">
        <v>2.66</v>
      </c>
      <c r="G42" s="631"/>
      <c r="H42" s="631" t="s">
        <v>699</v>
      </c>
      <c r="I42" s="632"/>
      <c r="J42" s="307">
        <v>0.35</v>
      </c>
      <c r="K42" s="308"/>
      <c r="L42" s="308">
        <v>0.3</v>
      </c>
      <c r="M42" s="308"/>
      <c r="N42" s="308" t="s">
        <v>699</v>
      </c>
      <c r="O42" s="309"/>
      <c r="P42" s="304">
        <v>1.35</v>
      </c>
      <c r="Q42" s="305"/>
      <c r="R42" s="305">
        <v>1</v>
      </c>
      <c r="S42" s="305"/>
      <c r="T42" s="305">
        <v>0.78</v>
      </c>
      <c r="U42" s="306"/>
      <c r="V42" s="307">
        <v>0.26</v>
      </c>
      <c r="W42" s="308"/>
      <c r="X42" s="308">
        <v>0.26</v>
      </c>
      <c r="Y42" s="308"/>
      <c r="Z42" s="308">
        <v>0.23</v>
      </c>
      <c r="AA42" s="308"/>
    </row>
    <row r="43" spans="1:29" ht="12.75" customHeight="1" x14ac:dyDescent="0.25">
      <c r="A43" s="86" t="s">
        <v>66</v>
      </c>
      <c r="B43" s="45"/>
      <c r="C43" s="45"/>
      <c r="D43" s="319">
        <v>11.984592366999999</v>
      </c>
      <c r="E43" s="320"/>
      <c r="F43" s="320">
        <v>10.443815497999999</v>
      </c>
      <c r="G43" s="320"/>
      <c r="H43" s="320">
        <v>10.313507906</v>
      </c>
      <c r="I43" s="321"/>
      <c r="J43" s="304">
        <v>4.5584269403000004</v>
      </c>
      <c r="K43" s="305"/>
      <c r="L43" s="305">
        <v>5.2860225594000001</v>
      </c>
      <c r="M43" s="305"/>
      <c r="N43" s="305">
        <v>5.7623786913000004</v>
      </c>
      <c r="O43" s="306"/>
      <c r="P43" s="304">
        <v>5.7085810516000004</v>
      </c>
      <c r="Q43" s="305"/>
      <c r="R43" s="305">
        <v>5.4935433787000001</v>
      </c>
      <c r="S43" s="305"/>
      <c r="T43" s="305">
        <v>5.0906365006999996</v>
      </c>
      <c r="U43" s="306"/>
      <c r="V43" s="304" t="s">
        <v>218</v>
      </c>
      <c r="W43" s="305"/>
      <c r="X43" s="305" t="s">
        <v>218</v>
      </c>
      <c r="Y43" s="305"/>
      <c r="Z43" s="305" t="s">
        <v>218</v>
      </c>
      <c r="AA43" s="305"/>
      <c r="AC43" s="31" t="s">
        <v>27</v>
      </c>
    </row>
    <row r="44" spans="1:29" ht="13.8" thickBot="1" x14ac:dyDescent="0.3">
      <c r="A44" s="182" t="s">
        <v>210</v>
      </c>
      <c r="B44" s="183"/>
      <c r="C44" s="183"/>
      <c r="D44" s="310">
        <f>3*7*1</f>
        <v>21</v>
      </c>
      <c r="E44" s="311"/>
      <c r="F44" s="311">
        <f>3*7*2</f>
        <v>42</v>
      </c>
      <c r="G44" s="311"/>
      <c r="H44" s="311">
        <f>3*5*3</f>
        <v>45</v>
      </c>
      <c r="I44" s="312"/>
      <c r="J44" s="310">
        <f>3*7*1</f>
        <v>21</v>
      </c>
      <c r="K44" s="311"/>
      <c r="L44" s="311">
        <f>3*7*2</f>
        <v>42</v>
      </c>
      <c r="M44" s="311"/>
      <c r="N44" s="311">
        <f>3*5*3</f>
        <v>45</v>
      </c>
      <c r="O44" s="312"/>
      <c r="P44" s="310">
        <f>3*6*1</f>
        <v>18</v>
      </c>
      <c r="Q44" s="311"/>
      <c r="R44" s="311">
        <f>3*6*2</f>
        <v>36</v>
      </c>
      <c r="S44" s="311"/>
      <c r="T44" s="311">
        <f>3*5*3</f>
        <v>45</v>
      </c>
      <c r="U44" s="312"/>
      <c r="V44" s="310">
        <f>3*6*1</f>
        <v>18</v>
      </c>
      <c r="W44" s="311"/>
      <c r="X44" s="311">
        <f>3*6*2</f>
        <v>36</v>
      </c>
      <c r="Y44" s="311"/>
      <c r="Z44" s="311">
        <f>3*5*3</f>
        <v>45</v>
      </c>
      <c r="AA44" s="311"/>
    </row>
    <row r="45" spans="1:29" s="1" customFormat="1" x14ac:dyDescent="0.25">
      <c r="A45" s="9"/>
      <c r="B45" s="9"/>
      <c r="C45" s="9"/>
      <c r="D45" s="14"/>
      <c r="E45" s="14"/>
      <c r="F45" s="14"/>
      <c r="G45" s="14"/>
      <c r="H45" s="14"/>
      <c r="I45" s="14"/>
      <c r="J45" s="15"/>
      <c r="K45" s="15"/>
      <c r="L45" s="15"/>
      <c r="M45" s="15"/>
      <c r="N45" s="15"/>
      <c r="O45" s="15"/>
      <c r="P45" s="43"/>
      <c r="Q45" s="43"/>
      <c r="R45" s="43"/>
      <c r="S45" s="43"/>
      <c r="T45" s="43"/>
      <c r="U45" s="43"/>
      <c r="V45" s="15"/>
      <c r="W45" s="15"/>
      <c r="X45" s="15"/>
      <c r="Y45" s="15"/>
      <c r="Z45" s="15"/>
      <c r="AA45" s="15"/>
    </row>
    <row r="46" spans="1:29" s="1" customFormat="1" x14ac:dyDescent="0.25">
      <c r="A46" s="13"/>
      <c r="B46" s="9"/>
      <c r="C46" s="9"/>
      <c r="D46" s="13"/>
      <c r="E46" s="13"/>
      <c r="F46" s="13"/>
      <c r="G46" s="13"/>
      <c r="H46" s="13"/>
      <c r="I46" s="13"/>
      <c r="J46" s="43"/>
      <c r="K46" s="43"/>
      <c r="L46" s="43"/>
      <c r="M46" s="43"/>
      <c r="N46" s="43"/>
      <c r="O46" s="43"/>
      <c r="P46" s="122"/>
      <c r="Q46" s="122"/>
      <c r="R46" s="122"/>
      <c r="S46" s="122"/>
      <c r="T46" s="122"/>
      <c r="U46" s="122"/>
      <c r="V46" s="43"/>
      <c r="W46" s="43"/>
      <c r="X46" s="43"/>
      <c r="Y46" s="43"/>
      <c r="Z46" s="43"/>
      <c r="AA46" s="4"/>
    </row>
    <row r="47" spans="1:29" s="1" customFormat="1" x14ac:dyDescent="0.25">
      <c r="A47" s="13"/>
      <c r="B47" s="10"/>
      <c r="C47" s="10"/>
      <c r="D47" s="13"/>
      <c r="E47" s="13"/>
      <c r="F47" s="13"/>
      <c r="G47" s="13"/>
      <c r="H47" s="13"/>
      <c r="I47" s="13"/>
      <c r="J47" s="43"/>
      <c r="K47" s="43"/>
      <c r="L47" s="43"/>
      <c r="M47" s="43"/>
      <c r="N47" s="43"/>
      <c r="O47" s="43"/>
      <c r="P47" s="123"/>
      <c r="Q47" s="123"/>
      <c r="R47" s="123"/>
      <c r="S47" s="123"/>
      <c r="T47" s="123"/>
      <c r="U47" s="123"/>
      <c r="V47" s="43"/>
      <c r="W47" s="43"/>
      <c r="X47" s="43"/>
      <c r="Y47" s="43"/>
      <c r="Z47" s="43"/>
      <c r="AA47" s="4"/>
    </row>
    <row r="48" spans="1:29" s="1" customFormat="1" x14ac:dyDescent="0.25">
      <c r="A48" s="13"/>
      <c r="B48" s="9"/>
      <c r="C48" s="9"/>
      <c r="D48" s="13"/>
      <c r="E48" s="13"/>
      <c r="F48" s="13"/>
      <c r="G48" s="13"/>
      <c r="H48" s="13"/>
      <c r="I48" s="13"/>
      <c r="J48" s="43"/>
      <c r="K48" s="43"/>
      <c r="L48" s="43"/>
      <c r="M48" s="43"/>
      <c r="N48" s="43"/>
      <c r="O48" s="43"/>
      <c r="P48" s="43"/>
      <c r="Q48" s="43"/>
      <c r="R48" s="43"/>
      <c r="S48" s="43"/>
      <c r="T48" s="43"/>
      <c r="U48" s="43"/>
      <c r="V48" s="43"/>
      <c r="W48" s="43"/>
      <c r="X48" s="43"/>
      <c r="Y48" s="43"/>
      <c r="Z48" s="43"/>
      <c r="AA48" s="4"/>
    </row>
    <row r="49" spans="1:27" s="1" customFormat="1" x14ac:dyDescent="0.25">
      <c r="A49" s="13"/>
      <c r="B49" s="9"/>
      <c r="C49" s="9"/>
      <c r="D49" s="13"/>
      <c r="E49" s="13"/>
      <c r="F49" s="13"/>
      <c r="G49" s="13"/>
      <c r="H49" s="13"/>
      <c r="I49" s="13"/>
      <c r="J49" s="43"/>
      <c r="K49" s="43"/>
      <c r="L49" s="43"/>
      <c r="M49" s="43"/>
      <c r="N49" s="43"/>
      <c r="O49" s="43"/>
      <c r="P49" s="43"/>
      <c r="Q49" s="43"/>
      <c r="R49" s="43"/>
      <c r="S49" s="43"/>
      <c r="T49" s="43"/>
      <c r="U49" s="43"/>
      <c r="V49" s="43"/>
      <c r="W49" s="43"/>
      <c r="X49" s="43"/>
      <c r="Y49" s="43"/>
      <c r="Z49" s="43"/>
      <c r="AA49" s="4"/>
    </row>
    <row r="50" spans="1:27" s="1" customFormat="1" x14ac:dyDescent="0.25">
      <c r="A50" s="13"/>
      <c r="B50" s="9"/>
      <c r="C50" s="9"/>
      <c r="D50" s="13"/>
      <c r="E50" s="13"/>
      <c r="F50" s="13"/>
      <c r="G50" s="13"/>
      <c r="H50" s="13"/>
      <c r="I50" s="13"/>
      <c r="J50" s="43"/>
      <c r="K50" s="43"/>
      <c r="L50" s="43"/>
      <c r="M50" s="43"/>
      <c r="N50" s="43"/>
      <c r="O50" s="43"/>
      <c r="P50" s="43"/>
      <c r="Q50" s="43"/>
      <c r="R50" s="43"/>
      <c r="S50" s="43"/>
      <c r="T50" s="43"/>
      <c r="U50" s="43"/>
      <c r="V50" s="43"/>
      <c r="W50" s="43"/>
      <c r="X50" s="43"/>
      <c r="Y50" s="43"/>
      <c r="Z50" s="43"/>
      <c r="AA50" s="4"/>
    </row>
    <row r="51" spans="1:27" s="1" customFormat="1" x14ac:dyDescent="0.25">
      <c r="A51" s="13"/>
      <c r="B51" s="10"/>
      <c r="C51" s="10"/>
      <c r="D51" s="13"/>
      <c r="E51" s="13"/>
      <c r="F51" s="13"/>
      <c r="G51" s="13"/>
      <c r="H51" s="13"/>
      <c r="I51" s="13"/>
      <c r="J51" s="43"/>
      <c r="K51" s="43"/>
      <c r="L51" s="43"/>
      <c r="M51" s="43"/>
      <c r="N51" s="43"/>
      <c r="O51" s="43"/>
      <c r="P51" s="43"/>
      <c r="Q51" s="43"/>
      <c r="R51" s="43"/>
      <c r="S51" s="43"/>
      <c r="T51" s="43"/>
      <c r="U51" s="43"/>
      <c r="V51" s="43"/>
      <c r="W51" s="43"/>
      <c r="X51" s="43"/>
      <c r="Y51" s="43"/>
      <c r="Z51" s="43"/>
      <c r="AA51" s="4"/>
    </row>
    <row r="52" spans="1:27" s="1" customFormat="1" x14ac:dyDescent="0.25">
      <c r="A52" s="13"/>
      <c r="B52" s="9"/>
      <c r="C52" s="9"/>
      <c r="D52" s="13"/>
      <c r="E52" s="13"/>
      <c r="F52" s="13"/>
      <c r="G52" s="13"/>
      <c r="H52" s="13"/>
      <c r="I52" s="13"/>
      <c r="J52" s="43"/>
      <c r="K52" s="43"/>
      <c r="L52" s="43"/>
      <c r="M52" s="43"/>
      <c r="N52" s="43"/>
      <c r="O52" s="43"/>
      <c r="P52" s="43"/>
      <c r="Q52" s="43"/>
      <c r="R52" s="43"/>
      <c r="S52" s="43"/>
      <c r="T52" s="43"/>
      <c r="U52" s="43"/>
      <c r="V52" s="43"/>
      <c r="W52" s="43"/>
      <c r="X52" s="43"/>
      <c r="Y52" s="43"/>
      <c r="Z52" s="43"/>
      <c r="AA52" s="4"/>
    </row>
    <row r="53" spans="1:27" s="1" customFormat="1" x14ac:dyDescent="0.25">
      <c r="A53" s="184"/>
      <c r="B53" s="10"/>
      <c r="C53" s="10"/>
      <c r="D53" s="184"/>
      <c r="E53" s="184"/>
      <c r="F53" s="184"/>
      <c r="G53" s="184"/>
      <c r="H53" s="184"/>
      <c r="I53" s="184"/>
      <c r="J53" s="63"/>
      <c r="K53" s="63"/>
      <c r="L53" s="63"/>
      <c r="M53" s="63"/>
      <c r="N53" s="63"/>
      <c r="O53" s="63"/>
      <c r="P53" s="63"/>
      <c r="Q53" s="63"/>
      <c r="R53" s="63"/>
      <c r="S53" s="63"/>
      <c r="T53" s="63"/>
      <c r="U53" s="63"/>
      <c r="V53" s="43"/>
      <c r="W53" s="43"/>
      <c r="X53" s="43"/>
      <c r="Y53" s="43"/>
      <c r="Z53" s="43"/>
      <c r="AA53" s="4"/>
    </row>
    <row r="54" spans="1:27" x14ac:dyDescent="0.25">
      <c r="A54" s="13"/>
      <c r="B54" s="10"/>
      <c r="C54" s="10"/>
      <c r="D54" s="13"/>
      <c r="E54" s="13"/>
      <c r="F54" s="13"/>
      <c r="G54" s="13"/>
      <c r="H54" s="13"/>
      <c r="I54" s="13"/>
      <c r="V54" s="43"/>
      <c r="W54" s="43"/>
      <c r="X54" s="43"/>
      <c r="Y54" s="43"/>
      <c r="Z54" s="43"/>
      <c r="AA54" s="4"/>
    </row>
    <row r="55" spans="1:27" ht="15.6" x14ac:dyDescent="0.25">
      <c r="A55" s="5"/>
      <c r="B55" s="9"/>
      <c r="C55" s="9"/>
      <c r="D55" s="124"/>
      <c r="E55" s="124"/>
      <c r="F55" s="124"/>
      <c r="G55" s="124"/>
      <c r="H55" s="124"/>
      <c r="I55" s="124"/>
      <c r="J55" s="8"/>
      <c r="K55" s="8"/>
      <c r="L55" s="8"/>
      <c r="M55" s="8"/>
      <c r="N55" s="8"/>
      <c r="O55" s="8"/>
      <c r="P55" s="8"/>
      <c r="Q55" s="8"/>
      <c r="R55" s="8"/>
      <c r="S55" s="8"/>
      <c r="T55" s="8"/>
      <c r="U55" s="8"/>
    </row>
    <row r="56" spans="1:27" x14ac:dyDescent="0.25">
      <c r="B56" s="31"/>
      <c r="C56" s="208"/>
    </row>
  </sheetData>
  <sortState ref="A5:AA39">
    <sortCondition descending="1" ref="D5:D39"/>
  </sortState>
  <mergeCells count="17">
    <mergeCell ref="R3:S3"/>
    <mergeCell ref="T3:U3"/>
    <mergeCell ref="Z3:AA3"/>
    <mergeCell ref="V3:W3"/>
    <mergeCell ref="X3:Y3"/>
    <mergeCell ref="A1:AA1"/>
    <mergeCell ref="D3:E3"/>
    <mergeCell ref="F3:G3"/>
    <mergeCell ref="H3:I3"/>
    <mergeCell ref="J3:K3"/>
    <mergeCell ref="L3:M3"/>
    <mergeCell ref="N3:O3"/>
    <mergeCell ref="D2:I2"/>
    <mergeCell ref="J2:O2"/>
    <mergeCell ref="P2:U2"/>
    <mergeCell ref="V2:AA2"/>
    <mergeCell ref="P3:Q3"/>
  </mergeCells>
  <conditionalFormatting sqref="O5:O39">
    <cfRule type="containsText" priority="1" stopIfTrue="1" operator="containsText" text="AA">
      <formula>NOT(ISERROR(SEARCH("AA",O5)))</formula>
    </cfRule>
    <cfRule type="containsText" dxfId="427" priority="2" operator="containsText" text="A">
      <formula>NOT(ISERROR(SEARCH("A",O5)))</formula>
    </cfRule>
  </conditionalFormatting>
  <conditionalFormatting sqref="S5:S39">
    <cfRule type="containsText" priority="15" stopIfTrue="1" operator="containsText" text="AA">
      <formula>NOT(ISERROR(SEARCH("AA",S5)))</formula>
    </cfRule>
    <cfRule type="containsText" dxfId="426" priority="16" operator="containsText" text="A">
      <formula>NOT(ISERROR(SEARCH("A",S5)))</formula>
    </cfRule>
  </conditionalFormatting>
  <conditionalFormatting sqref="U5:U39">
    <cfRule type="containsText" priority="13" stopIfTrue="1" operator="containsText" text="AA">
      <formula>NOT(ISERROR(SEARCH("AA",U5)))</formula>
    </cfRule>
    <cfRule type="containsText" dxfId="425" priority="14" operator="containsText" text="A">
      <formula>NOT(ISERROR(SEARCH("A",U5)))</formula>
    </cfRule>
  </conditionalFormatting>
  <conditionalFormatting sqref="E5:E39">
    <cfRule type="containsText" priority="23" stopIfTrue="1" operator="containsText" text="AA">
      <formula>NOT(ISERROR(SEARCH("AA",E5)))</formula>
    </cfRule>
    <cfRule type="containsText" dxfId="424" priority="24" operator="containsText" text="A">
      <formula>NOT(ISERROR(SEARCH("A",E5)))</formula>
    </cfRule>
  </conditionalFormatting>
  <conditionalFormatting sqref="G5:G39">
    <cfRule type="containsText" priority="21" stopIfTrue="1" operator="containsText" text="AA">
      <formula>NOT(ISERROR(SEARCH("AA",G5)))</formula>
    </cfRule>
    <cfRule type="containsText" dxfId="423" priority="22" operator="containsText" text="A">
      <formula>NOT(ISERROR(SEARCH("A",G5)))</formula>
    </cfRule>
  </conditionalFormatting>
  <conditionalFormatting sqref="I5:I39">
    <cfRule type="containsText" priority="19" stopIfTrue="1" operator="containsText" text="AA">
      <formula>NOT(ISERROR(SEARCH("AA",I5)))</formula>
    </cfRule>
    <cfRule type="containsText" dxfId="422" priority="20" operator="containsText" text="A">
      <formula>NOT(ISERROR(SEARCH("A",I5)))</formula>
    </cfRule>
  </conditionalFormatting>
  <conditionalFormatting sqref="Q5:Q39">
    <cfRule type="containsText" priority="17" stopIfTrue="1" operator="containsText" text="AA">
      <formula>NOT(ISERROR(SEARCH("AA",Q5)))</formula>
    </cfRule>
    <cfRule type="containsText" dxfId="421" priority="18" operator="containsText" text="A">
      <formula>NOT(ISERROR(SEARCH("A",Q5)))</formula>
    </cfRule>
  </conditionalFormatting>
  <conditionalFormatting sqref="W5:W39">
    <cfRule type="containsText" priority="11" stopIfTrue="1" operator="containsText" text="AA">
      <formula>NOT(ISERROR(SEARCH("AA",W5)))</formula>
    </cfRule>
    <cfRule type="containsText" dxfId="420" priority="12" operator="containsText" text="A">
      <formula>NOT(ISERROR(SEARCH("A",W5)))</formula>
    </cfRule>
  </conditionalFormatting>
  <conditionalFormatting sqref="Y5:Y39">
    <cfRule type="containsText" priority="9" stopIfTrue="1" operator="containsText" text="AA">
      <formula>NOT(ISERROR(SEARCH("AA",Y5)))</formula>
    </cfRule>
    <cfRule type="containsText" dxfId="419" priority="10" operator="containsText" text="A">
      <formula>NOT(ISERROR(SEARCH("A",Y5)))</formula>
    </cfRule>
  </conditionalFormatting>
  <conditionalFormatting sqref="AA5:AA39">
    <cfRule type="containsText" priority="7" stopIfTrue="1" operator="containsText" text="AA">
      <formula>NOT(ISERROR(SEARCH("AA",AA5)))</formula>
    </cfRule>
    <cfRule type="containsText" dxfId="418" priority="8" operator="containsText" text="A">
      <formula>NOT(ISERROR(SEARCH("A",AA5)))</formula>
    </cfRule>
  </conditionalFormatting>
  <conditionalFormatting sqref="K5:K39">
    <cfRule type="containsText" priority="5" stopIfTrue="1" operator="containsText" text="AA">
      <formula>NOT(ISERROR(SEARCH("AA",K5)))</formula>
    </cfRule>
    <cfRule type="containsText" dxfId="417" priority="6" operator="containsText" text="A">
      <formula>NOT(ISERROR(SEARCH("A",K5)))</formula>
    </cfRule>
  </conditionalFormatting>
  <conditionalFormatting sqref="M5:M39">
    <cfRule type="containsText" priority="3" stopIfTrue="1" operator="containsText" text="AA">
      <formula>NOT(ISERROR(SEARCH("AA",M5)))</formula>
    </cfRule>
    <cfRule type="containsText" dxfId="416" priority="4" operator="containsText" text="A">
      <formula>NOT(ISERROR(SEARCH("A",M5)))</formula>
    </cfRule>
  </conditionalFormatting>
  <conditionalFormatting sqref="D5:D39">
    <cfRule type="aboveAverage" dxfId="415" priority="25"/>
  </conditionalFormatting>
  <conditionalFormatting sqref="F5:F39">
    <cfRule type="aboveAverage" dxfId="414" priority="26"/>
  </conditionalFormatting>
  <conditionalFormatting sqref="H5:H39">
    <cfRule type="aboveAverage" dxfId="413" priority="27"/>
  </conditionalFormatting>
  <conditionalFormatting sqref="P5:P39">
    <cfRule type="aboveAverage" dxfId="412" priority="28"/>
  </conditionalFormatting>
  <conditionalFormatting sqref="R5:R39">
    <cfRule type="aboveAverage" dxfId="411" priority="29"/>
  </conditionalFormatting>
  <conditionalFormatting sqref="T5:T39">
    <cfRule type="aboveAverage" dxfId="410" priority="30"/>
  </conditionalFormatting>
  <conditionalFormatting sqref="V5:V39">
    <cfRule type="aboveAverage" dxfId="409" priority="31"/>
  </conditionalFormatting>
  <conditionalFormatting sqref="X5:X39">
    <cfRule type="aboveAverage" dxfId="408" priority="32"/>
  </conditionalFormatting>
  <conditionalFormatting sqref="Z5:Z39">
    <cfRule type="aboveAverage" dxfId="407" priority="33"/>
  </conditionalFormatting>
  <conditionalFormatting sqref="J5:J39">
    <cfRule type="aboveAverage" dxfId="406" priority="34"/>
  </conditionalFormatting>
  <conditionalFormatting sqref="L5:L39">
    <cfRule type="aboveAverage" dxfId="405" priority="35"/>
  </conditionalFormatting>
  <conditionalFormatting sqref="N5:N39">
    <cfRule type="aboveAverage" dxfId="404" priority="36"/>
  </conditionalFormatting>
  <conditionalFormatting sqref="A5:AA39">
    <cfRule type="expression" dxfId="403" priority="37">
      <formula>MOD(ROW(),2)=0</formula>
    </cfRule>
  </conditionalFormatting>
  <pageMargins left="0.5" right="0.5" top="0.5" bottom="0.5" header="0.3" footer="0.3"/>
  <pageSetup paperSize="5" scale="83" orientation="landscape" horizontalDpi="4294967293"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C56"/>
  <sheetViews>
    <sheetView zoomScaleNormal="100" workbookViewId="0">
      <selection activeCell="A2" sqref="A1:A1048576"/>
    </sheetView>
  </sheetViews>
  <sheetFormatPr defaultColWidth="9.109375" defaultRowHeight="13.2" x14ac:dyDescent="0.25"/>
  <cols>
    <col min="1" max="1" width="25.77734375" style="206" customWidth="1"/>
    <col min="2" max="2" width="10.6640625" style="207" customWidth="1"/>
    <col min="3" max="3" width="10.6640625" style="207" hidden="1" customWidth="1"/>
    <col min="4" max="9" width="5.6640625" style="3" customWidth="1"/>
    <col min="10" max="15" width="5.6640625" style="43" customWidth="1"/>
    <col min="16" max="27" width="5.6640625" style="206" customWidth="1"/>
    <col min="28" max="16384" width="9.109375" style="206"/>
  </cols>
  <sheetData>
    <row r="1" spans="1:27" s="16" customFormat="1" ht="30" customHeight="1" thickBot="1" x14ac:dyDescent="0.3">
      <c r="A1" s="668" t="s">
        <v>1186</v>
      </c>
      <c r="B1" s="668"/>
      <c r="C1" s="668"/>
      <c r="D1" s="668"/>
      <c r="E1" s="668"/>
      <c r="F1" s="668"/>
      <c r="G1" s="668"/>
      <c r="H1" s="668"/>
      <c r="I1" s="668"/>
      <c r="J1" s="668"/>
      <c r="K1" s="668"/>
      <c r="L1" s="668"/>
      <c r="M1" s="668"/>
      <c r="N1" s="668"/>
      <c r="O1" s="668"/>
      <c r="P1" s="668"/>
      <c r="Q1" s="668"/>
      <c r="R1" s="668"/>
      <c r="S1" s="668"/>
      <c r="T1" s="668"/>
      <c r="U1" s="668"/>
      <c r="V1" s="668"/>
      <c r="W1" s="668"/>
      <c r="X1" s="668"/>
      <c r="Y1" s="668"/>
      <c r="Z1" s="668"/>
      <c r="AA1" s="668"/>
    </row>
    <row r="2" spans="1:27" ht="40.200000000000003" customHeight="1" x14ac:dyDescent="0.25">
      <c r="A2" s="48" t="s">
        <v>149</v>
      </c>
      <c r="B2" s="47" t="s">
        <v>68</v>
      </c>
      <c r="C2" s="47"/>
      <c r="D2" s="669" t="s">
        <v>50</v>
      </c>
      <c r="E2" s="670"/>
      <c r="F2" s="670"/>
      <c r="G2" s="670"/>
      <c r="H2" s="670"/>
      <c r="I2" s="671"/>
      <c r="J2" s="669" t="s">
        <v>209</v>
      </c>
      <c r="K2" s="670"/>
      <c r="L2" s="670"/>
      <c r="M2" s="670"/>
      <c r="N2" s="670"/>
      <c r="O2" s="671"/>
      <c r="P2" s="672" t="s">
        <v>223</v>
      </c>
      <c r="Q2" s="673"/>
      <c r="R2" s="673"/>
      <c r="S2" s="673"/>
      <c r="T2" s="673"/>
      <c r="U2" s="674"/>
      <c r="V2" s="672" t="s">
        <v>224</v>
      </c>
      <c r="W2" s="673"/>
      <c r="X2" s="673"/>
      <c r="Y2" s="673"/>
      <c r="Z2" s="673"/>
      <c r="AA2" s="673"/>
    </row>
    <row r="3" spans="1:27" ht="20.100000000000001" customHeight="1" x14ac:dyDescent="0.25">
      <c r="A3" s="113"/>
      <c r="B3" s="112"/>
      <c r="C3" s="112"/>
      <c r="D3" s="665" t="s">
        <v>69</v>
      </c>
      <c r="E3" s="666"/>
      <c r="F3" s="666" t="s">
        <v>70</v>
      </c>
      <c r="G3" s="666"/>
      <c r="H3" s="666" t="s">
        <v>71</v>
      </c>
      <c r="I3" s="667"/>
      <c r="J3" s="665" t="s">
        <v>69</v>
      </c>
      <c r="K3" s="666"/>
      <c r="L3" s="666" t="s">
        <v>70</v>
      </c>
      <c r="M3" s="666"/>
      <c r="N3" s="666" t="s">
        <v>71</v>
      </c>
      <c r="O3" s="667"/>
      <c r="P3" s="665" t="s">
        <v>69</v>
      </c>
      <c r="Q3" s="666"/>
      <c r="R3" s="666" t="s">
        <v>70</v>
      </c>
      <c r="S3" s="666"/>
      <c r="T3" s="666" t="s">
        <v>71</v>
      </c>
      <c r="U3" s="667"/>
      <c r="V3" s="665" t="s">
        <v>69</v>
      </c>
      <c r="W3" s="666"/>
      <c r="X3" s="666" t="s">
        <v>70</v>
      </c>
      <c r="Y3" s="666"/>
      <c r="Z3" s="666" t="s">
        <v>71</v>
      </c>
      <c r="AA3" s="666"/>
    </row>
    <row r="4" spans="1:27" ht="78.75" hidden="1" customHeight="1" x14ac:dyDescent="0.25">
      <c r="A4" s="113" t="s">
        <v>40</v>
      </c>
      <c r="B4" s="112" t="s">
        <v>68</v>
      </c>
      <c r="C4" s="112"/>
      <c r="D4" s="194" t="s">
        <v>77</v>
      </c>
      <c r="E4" s="195" t="s">
        <v>80</v>
      </c>
      <c r="F4" s="195" t="s">
        <v>78</v>
      </c>
      <c r="G4" s="195" t="s">
        <v>81</v>
      </c>
      <c r="H4" s="195" t="s">
        <v>79</v>
      </c>
      <c r="I4" s="196" t="s">
        <v>82</v>
      </c>
      <c r="J4" s="194" t="s">
        <v>126</v>
      </c>
      <c r="K4" s="195" t="s">
        <v>127</v>
      </c>
      <c r="L4" s="195" t="s">
        <v>128</v>
      </c>
      <c r="M4" s="195" t="s">
        <v>129</v>
      </c>
      <c r="N4" s="195" t="s">
        <v>252</v>
      </c>
      <c r="O4" s="196" t="s">
        <v>253</v>
      </c>
      <c r="P4" s="194" t="s">
        <v>247</v>
      </c>
      <c r="Q4" s="272" t="s">
        <v>257</v>
      </c>
      <c r="R4" s="195" t="s">
        <v>248</v>
      </c>
      <c r="S4" s="199" t="s">
        <v>254</v>
      </c>
      <c r="T4" s="195" t="s">
        <v>256</v>
      </c>
      <c r="U4" s="199" t="s">
        <v>255</v>
      </c>
      <c r="V4" s="228" t="s">
        <v>249</v>
      </c>
      <c r="W4" s="272" t="s">
        <v>258</v>
      </c>
      <c r="X4" s="229" t="s">
        <v>250</v>
      </c>
      <c r="Y4" s="229" t="s">
        <v>259</v>
      </c>
      <c r="Z4" s="229" t="s">
        <v>260</v>
      </c>
      <c r="AA4" s="229" t="s">
        <v>261</v>
      </c>
    </row>
    <row r="5" spans="1:27" x14ac:dyDescent="0.25">
      <c r="A5" s="448" t="str">
        <f t="shared" ref="A5:A39" si="0">VLOOKUP(C5,VL_SOY_2020,2,FALSE)</f>
        <v>Local Seed Co. LS4565XS**</v>
      </c>
      <c r="B5" s="448" t="str">
        <f t="shared" ref="B5:B39" si="1">VLOOKUP(C5,VL_SOY_2020,4,FALSE)</f>
        <v>R2X, STS</v>
      </c>
      <c r="C5" s="449" t="s">
        <v>501</v>
      </c>
      <c r="D5" s="414">
        <v>67.337400000000002</v>
      </c>
      <c r="E5" s="415" t="s">
        <v>702</v>
      </c>
      <c r="F5" s="416">
        <v>62.7639</v>
      </c>
      <c r="G5" s="417" t="s">
        <v>707</v>
      </c>
      <c r="H5" s="418">
        <v>61.563800000000001</v>
      </c>
      <c r="I5" s="445" t="s">
        <v>702</v>
      </c>
      <c r="J5" s="96">
        <v>137.86000000000001</v>
      </c>
      <c r="K5" s="410" t="s">
        <v>707</v>
      </c>
      <c r="L5" s="193">
        <v>132.94</v>
      </c>
      <c r="M5" s="413" t="s">
        <v>707</v>
      </c>
      <c r="N5" s="94">
        <v>132.59</v>
      </c>
      <c r="O5" s="410" t="s">
        <v>702</v>
      </c>
      <c r="P5" s="414">
        <v>40.253300000000003</v>
      </c>
      <c r="Q5" s="415" t="s">
        <v>741</v>
      </c>
      <c r="R5" s="416">
        <v>39.602200000000003</v>
      </c>
      <c r="S5" s="417" t="s">
        <v>707</v>
      </c>
      <c r="T5" s="418">
        <v>39.7682</v>
      </c>
      <c r="U5" s="415" t="s">
        <v>702</v>
      </c>
      <c r="V5" s="414">
        <v>21.5246</v>
      </c>
      <c r="W5" s="415" t="s">
        <v>198</v>
      </c>
      <c r="X5" s="416">
        <v>22.022500000000001</v>
      </c>
      <c r="Y5" s="417" t="s">
        <v>715</v>
      </c>
      <c r="Z5" s="418">
        <v>21.907599999999999</v>
      </c>
      <c r="AA5" s="415" t="s">
        <v>704</v>
      </c>
    </row>
    <row r="6" spans="1:27" x14ac:dyDescent="0.25">
      <c r="A6" s="446" t="str">
        <f t="shared" si="0"/>
        <v>AgriGold G4190RX**</v>
      </c>
      <c r="B6" s="446" t="str">
        <f t="shared" si="1"/>
        <v>R2X</v>
      </c>
      <c r="C6" s="446" t="s">
        <v>422</v>
      </c>
      <c r="D6" s="414">
        <v>66.045500000000004</v>
      </c>
      <c r="E6" s="415" t="s">
        <v>707</v>
      </c>
      <c r="F6" s="418">
        <v>64.121300000000005</v>
      </c>
      <c r="G6" s="415" t="s">
        <v>702</v>
      </c>
      <c r="H6" s="418">
        <v>61.920900000000003</v>
      </c>
      <c r="I6" s="445" t="s">
        <v>702</v>
      </c>
      <c r="J6" s="96">
        <v>130.9</v>
      </c>
      <c r="K6" s="410" t="s">
        <v>312</v>
      </c>
      <c r="L6" s="94">
        <v>127.36</v>
      </c>
      <c r="M6" s="410" t="s">
        <v>711</v>
      </c>
      <c r="N6" s="94">
        <v>126.09</v>
      </c>
      <c r="O6" s="432" t="s">
        <v>704</v>
      </c>
      <c r="P6" s="414">
        <v>41.057600000000001</v>
      </c>
      <c r="Q6" s="415" t="s">
        <v>704</v>
      </c>
      <c r="R6" s="418">
        <v>39.4681</v>
      </c>
      <c r="S6" s="415" t="s">
        <v>707</v>
      </c>
      <c r="T6" s="418">
        <v>39.857500000000002</v>
      </c>
      <c r="U6" s="415" t="s">
        <v>702</v>
      </c>
      <c r="V6" s="414">
        <v>22.290600000000001</v>
      </c>
      <c r="W6" s="415" t="s">
        <v>765</v>
      </c>
      <c r="X6" s="418">
        <v>22.903400000000001</v>
      </c>
      <c r="Y6" s="415" t="s">
        <v>706</v>
      </c>
      <c r="Z6" s="418">
        <v>22.7119</v>
      </c>
      <c r="AA6" s="415" t="s">
        <v>702</v>
      </c>
    </row>
    <row r="7" spans="1:27" x14ac:dyDescent="0.25">
      <c r="A7" s="446" t="str">
        <f t="shared" si="0"/>
        <v>Dyna-Gro S45ES10</v>
      </c>
      <c r="B7" s="446" t="str">
        <f t="shared" si="1"/>
        <v>E3</v>
      </c>
      <c r="C7" s="446" t="s">
        <v>468</v>
      </c>
      <c r="D7" s="414">
        <v>65.387</v>
      </c>
      <c r="E7" s="415" t="s">
        <v>712</v>
      </c>
      <c r="F7" s="418"/>
      <c r="G7" s="415"/>
      <c r="H7" s="418"/>
      <c r="I7" s="415"/>
      <c r="J7" s="96">
        <v>138</v>
      </c>
      <c r="K7" s="410" t="s">
        <v>707</v>
      </c>
      <c r="L7" s="94"/>
      <c r="M7" s="410"/>
      <c r="N7" s="94"/>
      <c r="O7" s="410"/>
      <c r="P7" s="414">
        <v>38.529800000000002</v>
      </c>
      <c r="Q7" s="415" t="s">
        <v>758</v>
      </c>
      <c r="R7" s="418"/>
      <c r="S7" s="415"/>
      <c r="T7" s="418"/>
      <c r="U7" s="415"/>
      <c r="V7" s="414">
        <v>22.635300000000001</v>
      </c>
      <c r="W7" s="415" t="s">
        <v>755</v>
      </c>
      <c r="X7" s="418"/>
      <c r="Y7" s="415"/>
      <c r="Z7" s="418"/>
      <c r="AA7" s="415"/>
    </row>
    <row r="8" spans="1:27" x14ac:dyDescent="0.25">
      <c r="A8" s="83" t="str">
        <f t="shared" si="0"/>
        <v>Dyna-Gro S41XS98***</v>
      </c>
      <c r="B8" s="84" t="str">
        <f t="shared" si="1"/>
        <v>R2X, STS</v>
      </c>
      <c r="C8" s="84" t="s">
        <v>474</v>
      </c>
      <c r="D8" s="414">
        <v>65.159199999999998</v>
      </c>
      <c r="E8" s="415" t="s">
        <v>714</v>
      </c>
      <c r="F8" s="418">
        <v>62.226900000000001</v>
      </c>
      <c r="G8" s="415" t="s">
        <v>712</v>
      </c>
      <c r="H8" s="418">
        <v>62.181600000000003</v>
      </c>
      <c r="I8" s="445" t="s">
        <v>702</v>
      </c>
      <c r="J8" s="96">
        <v>131.24</v>
      </c>
      <c r="K8" s="410" t="s">
        <v>762</v>
      </c>
      <c r="L8" s="94">
        <v>127.75</v>
      </c>
      <c r="M8" s="410" t="s">
        <v>711</v>
      </c>
      <c r="N8" s="94">
        <v>126.52</v>
      </c>
      <c r="O8" s="410" t="s">
        <v>704</v>
      </c>
      <c r="P8" s="414">
        <v>40.636299999999999</v>
      </c>
      <c r="Q8" s="415" t="s">
        <v>700</v>
      </c>
      <c r="R8" s="418">
        <v>39.544699999999999</v>
      </c>
      <c r="S8" s="415" t="s">
        <v>707</v>
      </c>
      <c r="T8" s="418">
        <v>39.857500000000002</v>
      </c>
      <c r="U8" s="415" t="s">
        <v>702</v>
      </c>
      <c r="V8" s="414">
        <v>22.482099999999999</v>
      </c>
      <c r="W8" s="415" t="s">
        <v>763</v>
      </c>
      <c r="X8" s="418">
        <v>22.922599999999999</v>
      </c>
      <c r="Y8" s="415" t="s">
        <v>706</v>
      </c>
      <c r="Z8" s="418">
        <v>22.724699999999999</v>
      </c>
      <c r="AA8" s="415" t="s">
        <v>702</v>
      </c>
    </row>
    <row r="9" spans="1:27" x14ac:dyDescent="0.25">
      <c r="A9" s="84" t="str">
        <f t="shared" si="0"/>
        <v>LG Seeds LGS4227RX</v>
      </c>
      <c r="B9" s="84" t="str">
        <f t="shared" si="1"/>
        <v>R2X, STS</v>
      </c>
      <c r="C9" s="84" t="s">
        <v>487</v>
      </c>
      <c r="D9" s="414">
        <v>64.904600000000002</v>
      </c>
      <c r="E9" s="415" t="s">
        <v>714</v>
      </c>
      <c r="F9" s="418">
        <v>62.241599999999998</v>
      </c>
      <c r="G9" s="415" t="s">
        <v>712</v>
      </c>
      <c r="H9" s="418"/>
      <c r="I9" s="415"/>
      <c r="J9" s="96">
        <v>131.9</v>
      </c>
      <c r="K9" s="410" t="s">
        <v>745</v>
      </c>
      <c r="L9" s="94">
        <v>127.61</v>
      </c>
      <c r="M9" s="410" t="s">
        <v>711</v>
      </c>
      <c r="N9" s="94"/>
      <c r="O9" s="410"/>
      <c r="P9" s="414">
        <v>40.942700000000002</v>
      </c>
      <c r="Q9" s="415" t="s">
        <v>703</v>
      </c>
      <c r="R9" s="418">
        <v>39.736199999999997</v>
      </c>
      <c r="S9" s="415" t="s">
        <v>702</v>
      </c>
      <c r="T9" s="418"/>
      <c r="U9" s="415"/>
      <c r="V9" s="414">
        <v>22.328900000000001</v>
      </c>
      <c r="W9" s="415" t="s">
        <v>765</v>
      </c>
      <c r="X9" s="418">
        <v>22.903400000000001</v>
      </c>
      <c r="Y9" s="415" t="s">
        <v>706</v>
      </c>
      <c r="Z9" s="418"/>
      <c r="AA9" s="415"/>
    </row>
    <row r="10" spans="1:27" x14ac:dyDescent="0.25">
      <c r="A10" s="446" t="str">
        <f t="shared" si="0"/>
        <v>Progeny P4505RXS</v>
      </c>
      <c r="B10" s="446" t="str">
        <f t="shared" si="1"/>
        <v>R2X, STS</v>
      </c>
      <c r="C10" s="446" t="s">
        <v>531</v>
      </c>
      <c r="D10" s="414">
        <v>64.514099999999999</v>
      </c>
      <c r="E10" s="415" t="s">
        <v>743</v>
      </c>
      <c r="F10" s="418"/>
      <c r="G10" s="415"/>
      <c r="H10" s="418"/>
      <c r="I10" s="415"/>
      <c r="J10" s="96">
        <v>136.66999999999999</v>
      </c>
      <c r="K10" s="410" t="s">
        <v>700</v>
      </c>
      <c r="L10" s="94"/>
      <c r="M10" s="410"/>
      <c r="N10" s="94"/>
      <c r="O10" s="410"/>
      <c r="P10" s="414">
        <v>38.453200000000002</v>
      </c>
      <c r="Q10" s="415" t="s">
        <v>758</v>
      </c>
      <c r="R10" s="418"/>
      <c r="S10" s="415"/>
      <c r="T10" s="418"/>
      <c r="U10" s="415"/>
      <c r="V10" s="414">
        <v>23.0183</v>
      </c>
      <c r="W10" s="415" t="s">
        <v>757</v>
      </c>
      <c r="X10" s="418"/>
      <c r="Y10" s="415"/>
      <c r="Z10" s="418"/>
      <c r="AA10" s="415"/>
    </row>
    <row r="11" spans="1:27" x14ac:dyDescent="0.25">
      <c r="A11" s="446" t="str">
        <f t="shared" si="0"/>
        <v>Croplan CP4150XS</v>
      </c>
      <c r="B11" s="446" t="str">
        <f t="shared" si="1"/>
        <v>R2X</v>
      </c>
      <c r="C11" s="446" t="s">
        <v>462</v>
      </c>
      <c r="D11" s="414">
        <v>64.363299999999995</v>
      </c>
      <c r="E11" s="415" t="s">
        <v>743</v>
      </c>
      <c r="F11" s="418"/>
      <c r="G11" s="415"/>
      <c r="H11" s="418"/>
      <c r="I11" s="415"/>
      <c r="J11" s="96">
        <v>133.52000000000001</v>
      </c>
      <c r="K11" s="410" t="s">
        <v>717</v>
      </c>
      <c r="L11" s="94"/>
      <c r="M11" s="410"/>
      <c r="N11" s="94"/>
      <c r="O11" s="410"/>
      <c r="P11" s="414">
        <v>40.329900000000002</v>
      </c>
      <c r="Q11" s="415" t="s">
        <v>731</v>
      </c>
      <c r="R11" s="418"/>
      <c r="S11" s="415"/>
      <c r="T11" s="418"/>
      <c r="U11" s="415"/>
      <c r="V11" s="414">
        <v>22.558700000000002</v>
      </c>
      <c r="W11" s="415" t="s">
        <v>763</v>
      </c>
      <c r="X11" s="418"/>
      <c r="Y11" s="415"/>
      <c r="Z11" s="418"/>
      <c r="AA11" s="415"/>
    </row>
    <row r="12" spans="1:27" x14ac:dyDescent="0.25">
      <c r="A12" s="84" t="str">
        <f t="shared" si="0"/>
        <v>USG 7447XTS**</v>
      </c>
      <c r="B12" s="84" t="str">
        <f t="shared" si="1"/>
        <v>R2X, STS</v>
      </c>
      <c r="C12" s="84" t="s">
        <v>554</v>
      </c>
      <c r="D12" s="414">
        <v>63.444600000000001</v>
      </c>
      <c r="E12" s="415" t="s">
        <v>721</v>
      </c>
      <c r="F12" s="418"/>
      <c r="G12" s="415"/>
      <c r="H12" s="418"/>
      <c r="I12" s="415"/>
      <c r="J12" s="96">
        <v>137.62</v>
      </c>
      <c r="K12" s="410" t="s">
        <v>707</v>
      </c>
      <c r="L12" s="94"/>
      <c r="M12" s="410"/>
      <c r="N12" s="94"/>
      <c r="O12" s="410"/>
      <c r="P12" s="414">
        <v>40.100099999999998</v>
      </c>
      <c r="Q12" s="415" t="s">
        <v>757</v>
      </c>
      <c r="R12" s="418"/>
      <c r="S12" s="415"/>
      <c r="T12" s="418"/>
      <c r="U12" s="415"/>
      <c r="V12" s="414">
        <v>21.7927</v>
      </c>
      <c r="W12" s="415" t="s">
        <v>768</v>
      </c>
      <c r="X12" s="418"/>
      <c r="Y12" s="415"/>
      <c r="Z12" s="418"/>
      <c r="AA12" s="415"/>
    </row>
    <row r="13" spans="1:27" x14ac:dyDescent="0.25">
      <c r="A13" s="84" t="str">
        <f t="shared" si="0"/>
        <v>AgriGold G4255RX</v>
      </c>
      <c r="B13" s="84" t="str">
        <f t="shared" si="1"/>
        <v>R2X</v>
      </c>
      <c r="C13" s="84" t="s">
        <v>423</v>
      </c>
      <c r="D13" s="414">
        <v>63.089700000000001</v>
      </c>
      <c r="E13" s="415" t="s">
        <v>738</v>
      </c>
      <c r="F13" s="418">
        <v>60.437399999999997</v>
      </c>
      <c r="G13" s="415" t="s">
        <v>700</v>
      </c>
      <c r="H13" s="418"/>
      <c r="I13" s="415"/>
      <c r="J13" s="96">
        <v>134.38</v>
      </c>
      <c r="K13" s="410" t="s">
        <v>771</v>
      </c>
      <c r="L13" s="94">
        <v>130.44</v>
      </c>
      <c r="M13" s="410" t="s">
        <v>715</v>
      </c>
      <c r="N13" s="94"/>
      <c r="O13" s="410"/>
      <c r="P13" s="414">
        <v>40.176699999999997</v>
      </c>
      <c r="Q13" s="415" t="s">
        <v>733</v>
      </c>
      <c r="R13" s="418">
        <v>39.219200000000001</v>
      </c>
      <c r="S13" s="415" t="s">
        <v>707</v>
      </c>
      <c r="T13" s="418"/>
      <c r="U13" s="415"/>
      <c r="V13" s="414">
        <v>22.520399999999999</v>
      </c>
      <c r="W13" s="415" t="s">
        <v>763</v>
      </c>
      <c r="X13" s="418">
        <v>23.114100000000001</v>
      </c>
      <c r="Y13" s="415" t="s">
        <v>703</v>
      </c>
      <c r="Z13" s="418"/>
      <c r="AA13" s="415"/>
    </row>
    <row r="14" spans="1:27" x14ac:dyDescent="0.25">
      <c r="A14" s="84" t="str">
        <f t="shared" si="0"/>
        <v>Croplan CP4520XS</v>
      </c>
      <c r="B14" s="84" t="str">
        <f t="shared" si="1"/>
        <v>R2X</v>
      </c>
      <c r="C14" s="84" t="s">
        <v>463</v>
      </c>
      <c r="D14" s="414">
        <v>62.643999999999998</v>
      </c>
      <c r="E14" s="415" t="s">
        <v>725</v>
      </c>
      <c r="F14" s="418"/>
      <c r="G14" s="415"/>
      <c r="H14" s="418"/>
      <c r="I14" s="415"/>
      <c r="J14" s="96">
        <v>138.52000000000001</v>
      </c>
      <c r="K14" s="410" t="s">
        <v>702</v>
      </c>
      <c r="L14" s="94"/>
      <c r="M14" s="410"/>
      <c r="N14" s="94"/>
      <c r="O14" s="410"/>
      <c r="P14" s="414">
        <v>39.2958</v>
      </c>
      <c r="Q14" s="415" t="s">
        <v>780</v>
      </c>
      <c r="R14" s="418"/>
      <c r="S14" s="415"/>
      <c r="T14" s="418"/>
      <c r="U14" s="415"/>
      <c r="V14" s="414">
        <v>22.3672</v>
      </c>
      <c r="W14" s="415" t="s">
        <v>783</v>
      </c>
      <c r="X14" s="418"/>
      <c r="Y14" s="415"/>
      <c r="Z14" s="418"/>
      <c r="AA14" s="415"/>
    </row>
    <row r="15" spans="1:27" x14ac:dyDescent="0.25">
      <c r="A15" s="446" t="str">
        <f t="shared" si="0"/>
        <v>Asgrow AG43X0</v>
      </c>
      <c r="B15" s="446" t="str">
        <f t="shared" si="1"/>
        <v>R2X</v>
      </c>
      <c r="C15" s="446" t="s">
        <v>440</v>
      </c>
      <c r="D15" s="414">
        <v>62.407299999999999</v>
      </c>
      <c r="E15" s="415" t="s">
        <v>719</v>
      </c>
      <c r="F15" s="418"/>
      <c r="G15" s="415"/>
      <c r="H15" s="418"/>
      <c r="I15" s="415"/>
      <c r="J15" s="96">
        <v>136.94999999999999</v>
      </c>
      <c r="K15" s="410" t="s">
        <v>712</v>
      </c>
      <c r="L15" s="94"/>
      <c r="M15" s="410"/>
      <c r="N15" s="94"/>
      <c r="O15" s="410"/>
      <c r="P15" s="414">
        <v>39.180900000000001</v>
      </c>
      <c r="Q15" s="415" t="s">
        <v>746</v>
      </c>
      <c r="R15" s="418"/>
      <c r="S15" s="415"/>
      <c r="T15" s="418"/>
      <c r="U15" s="415"/>
      <c r="V15" s="414">
        <v>22.558700000000002</v>
      </c>
      <c r="W15" s="415" t="s">
        <v>763</v>
      </c>
      <c r="X15" s="418"/>
      <c r="Y15" s="415"/>
      <c r="Z15" s="418"/>
      <c r="AA15" s="415"/>
    </row>
    <row r="16" spans="1:27" x14ac:dyDescent="0.25">
      <c r="A16" s="83" t="str">
        <f t="shared" si="0"/>
        <v xml:space="preserve">Mission Seed A4448X </v>
      </c>
      <c r="B16" s="84" t="str">
        <f t="shared" si="1"/>
        <v>R2X, STS</v>
      </c>
      <c r="C16" s="84" t="s">
        <v>506</v>
      </c>
      <c r="D16" s="414">
        <v>61.890099999999997</v>
      </c>
      <c r="E16" s="415" t="s">
        <v>718</v>
      </c>
      <c r="F16" s="418"/>
      <c r="G16" s="415"/>
      <c r="H16" s="418"/>
      <c r="I16" s="415"/>
      <c r="J16" s="96">
        <v>133.19</v>
      </c>
      <c r="K16" s="410" t="s">
        <v>775</v>
      </c>
      <c r="L16" s="94"/>
      <c r="M16" s="410"/>
      <c r="N16" s="94"/>
      <c r="O16" s="410"/>
      <c r="P16" s="414">
        <v>39.372399999999999</v>
      </c>
      <c r="Q16" s="415" t="s">
        <v>776</v>
      </c>
      <c r="R16" s="418"/>
      <c r="S16" s="415"/>
      <c r="T16" s="418"/>
      <c r="U16" s="415"/>
      <c r="V16" s="414">
        <v>22.7502</v>
      </c>
      <c r="W16" s="415" t="s">
        <v>777</v>
      </c>
      <c r="X16" s="418"/>
      <c r="Y16" s="415"/>
      <c r="Z16" s="418"/>
      <c r="AA16" s="415"/>
    </row>
    <row r="17" spans="1:27" x14ac:dyDescent="0.25">
      <c r="A17" s="446" t="str">
        <f t="shared" si="0"/>
        <v>Dyna-Gro S45XS37</v>
      </c>
      <c r="B17" s="446" t="str">
        <f t="shared" si="1"/>
        <v>R2X, STS</v>
      </c>
      <c r="C17" s="446" t="s">
        <v>476</v>
      </c>
      <c r="D17" s="414">
        <v>61.822400000000002</v>
      </c>
      <c r="E17" s="415" t="s">
        <v>718</v>
      </c>
      <c r="F17" s="418">
        <v>60.452500000000001</v>
      </c>
      <c r="G17" s="415" t="s">
        <v>700</v>
      </c>
      <c r="H17" s="418">
        <v>59.8506</v>
      </c>
      <c r="I17" s="445" t="s">
        <v>702</v>
      </c>
      <c r="J17" s="96">
        <v>138</v>
      </c>
      <c r="K17" s="410" t="s">
        <v>707</v>
      </c>
      <c r="L17" s="94">
        <v>133.11000000000001</v>
      </c>
      <c r="M17" s="410" t="s">
        <v>702</v>
      </c>
      <c r="N17" s="94">
        <v>132.59</v>
      </c>
      <c r="O17" s="432" t="s">
        <v>702</v>
      </c>
      <c r="P17" s="414">
        <v>39.755400000000002</v>
      </c>
      <c r="Q17" s="415" t="s">
        <v>764</v>
      </c>
      <c r="R17" s="418">
        <v>38.962200000000003</v>
      </c>
      <c r="S17" s="415" t="s">
        <v>704</v>
      </c>
      <c r="T17" s="418">
        <v>39.3964</v>
      </c>
      <c r="U17" s="415" t="s">
        <v>702</v>
      </c>
      <c r="V17" s="414">
        <v>21.562899999999999</v>
      </c>
      <c r="W17" s="415" t="s">
        <v>198</v>
      </c>
      <c r="X17" s="418">
        <v>22.068899999999999</v>
      </c>
      <c r="Y17" s="415" t="s">
        <v>715</v>
      </c>
      <c r="Z17" s="418">
        <v>21.9269</v>
      </c>
      <c r="AA17" s="415" t="s">
        <v>704</v>
      </c>
    </row>
    <row r="18" spans="1:27" x14ac:dyDescent="0.25">
      <c r="A18" s="84" t="str">
        <f t="shared" si="0"/>
        <v>AgriGold G4318RX</v>
      </c>
      <c r="B18" s="84" t="str">
        <f t="shared" si="1"/>
        <v>R2X</v>
      </c>
      <c r="C18" s="84" t="s">
        <v>424</v>
      </c>
      <c r="D18" s="414">
        <v>61.7</v>
      </c>
      <c r="E18" s="415" t="s">
        <v>718</v>
      </c>
      <c r="F18" s="418"/>
      <c r="G18" s="415"/>
      <c r="H18" s="418"/>
      <c r="I18" s="415"/>
      <c r="J18" s="96">
        <v>132.57</v>
      </c>
      <c r="K18" s="410" t="s">
        <v>770</v>
      </c>
      <c r="L18" s="94"/>
      <c r="M18" s="410"/>
      <c r="N18" s="94"/>
      <c r="O18" s="410"/>
      <c r="P18" s="414">
        <v>39.640500000000003</v>
      </c>
      <c r="Q18" s="415" t="s">
        <v>764</v>
      </c>
      <c r="R18" s="418"/>
      <c r="S18" s="415"/>
      <c r="T18" s="418"/>
      <c r="U18" s="415"/>
      <c r="V18" s="414">
        <v>22.597000000000001</v>
      </c>
      <c r="W18" s="415" t="s">
        <v>784</v>
      </c>
      <c r="X18" s="418"/>
      <c r="Y18" s="415"/>
      <c r="Z18" s="418"/>
      <c r="AA18" s="415"/>
    </row>
    <row r="19" spans="1:27" x14ac:dyDescent="0.25">
      <c r="A19" s="446" t="str">
        <f t="shared" si="0"/>
        <v>DONMARIO Seeds DM 45X61</v>
      </c>
      <c r="B19" s="446" t="str">
        <f t="shared" si="1"/>
        <v>R2X</v>
      </c>
      <c r="C19" s="446" t="s">
        <v>480</v>
      </c>
      <c r="D19" s="414">
        <v>61.678400000000003</v>
      </c>
      <c r="E19" s="415" t="s">
        <v>718</v>
      </c>
      <c r="F19" s="418"/>
      <c r="G19" s="415"/>
      <c r="H19" s="418"/>
      <c r="I19" s="415"/>
      <c r="J19" s="96">
        <v>138</v>
      </c>
      <c r="K19" s="410" t="s">
        <v>707</v>
      </c>
      <c r="L19" s="94"/>
      <c r="M19" s="410"/>
      <c r="N19" s="94"/>
      <c r="O19" s="410"/>
      <c r="P19" s="414">
        <v>37.610599999999998</v>
      </c>
      <c r="Q19" s="415" t="s">
        <v>778</v>
      </c>
      <c r="R19" s="418"/>
      <c r="S19" s="415"/>
      <c r="T19" s="418"/>
      <c r="U19" s="415"/>
      <c r="V19" s="414">
        <v>23.2864</v>
      </c>
      <c r="W19" s="415" t="s">
        <v>731</v>
      </c>
      <c r="X19" s="418"/>
      <c r="Y19" s="415"/>
      <c r="Z19" s="418"/>
      <c r="AA19" s="415"/>
    </row>
    <row r="20" spans="1:27" x14ac:dyDescent="0.25">
      <c r="A20" s="84" t="str">
        <f t="shared" si="0"/>
        <v>LG Seeds LGS4464RX</v>
      </c>
      <c r="B20" s="84" t="str">
        <f t="shared" si="1"/>
        <v>R2X, STS</v>
      </c>
      <c r="C20" s="84" t="s">
        <v>488</v>
      </c>
      <c r="D20" s="414">
        <v>61.484000000000002</v>
      </c>
      <c r="E20" s="415" t="s">
        <v>718</v>
      </c>
      <c r="F20" s="418"/>
      <c r="G20" s="415"/>
      <c r="H20" s="418"/>
      <c r="I20" s="415"/>
      <c r="J20" s="96">
        <v>132.29</v>
      </c>
      <c r="K20" s="410" t="s">
        <v>776</v>
      </c>
      <c r="L20" s="94"/>
      <c r="M20" s="410"/>
      <c r="N20" s="94"/>
      <c r="O20" s="410"/>
      <c r="P20" s="414">
        <v>40.291600000000003</v>
      </c>
      <c r="Q20" s="415" t="s">
        <v>781</v>
      </c>
      <c r="R20" s="418"/>
      <c r="S20" s="415"/>
      <c r="T20" s="418"/>
      <c r="U20" s="415"/>
      <c r="V20" s="414">
        <v>22.558700000000002</v>
      </c>
      <c r="W20" s="415" t="s">
        <v>763</v>
      </c>
      <c r="X20" s="418"/>
      <c r="Y20" s="415"/>
      <c r="Z20" s="418"/>
      <c r="AA20" s="415"/>
    </row>
    <row r="21" spans="1:27" x14ac:dyDescent="0.25">
      <c r="A21" s="84" t="str">
        <f t="shared" si="0"/>
        <v>NK Seed S44C7X</v>
      </c>
      <c r="B21" s="84" t="str">
        <f t="shared" si="1"/>
        <v>R2X</v>
      </c>
      <c r="C21" s="84" t="s">
        <v>514</v>
      </c>
      <c r="D21" s="414">
        <v>61.308300000000003</v>
      </c>
      <c r="E21" s="415" t="s">
        <v>737</v>
      </c>
      <c r="F21" s="418">
        <v>59.322400000000002</v>
      </c>
      <c r="G21" s="415" t="s">
        <v>709</v>
      </c>
      <c r="H21" s="418"/>
      <c r="I21" s="415"/>
      <c r="J21" s="96">
        <v>137.86000000000001</v>
      </c>
      <c r="K21" s="410" t="s">
        <v>707</v>
      </c>
      <c r="L21" s="94">
        <v>132.03</v>
      </c>
      <c r="M21" s="410" t="s">
        <v>703</v>
      </c>
      <c r="N21" s="94"/>
      <c r="O21" s="410"/>
      <c r="P21" s="414">
        <v>38.299999999999997</v>
      </c>
      <c r="Q21" s="415" t="s">
        <v>772</v>
      </c>
      <c r="R21" s="418">
        <v>37.246699999999997</v>
      </c>
      <c r="S21" s="415" t="s">
        <v>701</v>
      </c>
      <c r="T21" s="418"/>
      <c r="U21" s="415"/>
      <c r="V21" s="414">
        <v>23.554500000000001</v>
      </c>
      <c r="W21" s="415" t="s">
        <v>707</v>
      </c>
      <c r="X21" s="418">
        <v>24.0716</v>
      </c>
      <c r="Y21" s="415" t="s">
        <v>702</v>
      </c>
      <c r="Z21" s="418"/>
      <c r="AA21" s="415"/>
    </row>
    <row r="22" spans="1:27" x14ac:dyDescent="0.25">
      <c r="A22" s="446" t="str">
        <f t="shared" si="0"/>
        <v>Dyna-Gro S43XS70</v>
      </c>
      <c r="B22" s="446" t="str">
        <f t="shared" si="1"/>
        <v>R2X, STS</v>
      </c>
      <c r="C22" s="446" t="s">
        <v>475</v>
      </c>
      <c r="D22" s="414">
        <v>61.298999999999999</v>
      </c>
      <c r="E22" s="415" t="s">
        <v>737</v>
      </c>
      <c r="F22" s="418">
        <v>57.957500000000003</v>
      </c>
      <c r="G22" s="415" t="s">
        <v>708</v>
      </c>
      <c r="H22" s="418"/>
      <c r="I22" s="415"/>
      <c r="J22" s="96">
        <v>134.66999999999999</v>
      </c>
      <c r="K22" s="410" t="s">
        <v>771</v>
      </c>
      <c r="L22" s="94">
        <v>130.72</v>
      </c>
      <c r="M22" s="410" t="s">
        <v>709</v>
      </c>
      <c r="N22" s="94"/>
      <c r="O22" s="410"/>
      <c r="P22" s="414">
        <v>40.061799999999998</v>
      </c>
      <c r="Q22" s="415" t="s">
        <v>757</v>
      </c>
      <c r="R22" s="418">
        <v>39.161700000000003</v>
      </c>
      <c r="S22" s="415" t="s">
        <v>707</v>
      </c>
      <c r="T22" s="418"/>
      <c r="U22" s="415"/>
      <c r="V22" s="414">
        <v>22.4438</v>
      </c>
      <c r="W22" s="415" t="s">
        <v>774</v>
      </c>
      <c r="X22" s="418">
        <v>23.0566</v>
      </c>
      <c r="Y22" s="415" t="s">
        <v>701</v>
      </c>
      <c r="Z22" s="418"/>
      <c r="AA22" s="415"/>
    </row>
    <row r="23" spans="1:27" x14ac:dyDescent="0.25">
      <c r="A23" s="446" t="str">
        <f t="shared" si="0"/>
        <v>Progeny 4444RXS</v>
      </c>
      <c r="B23" s="446" t="str">
        <f t="shared" si="1"/>
        <v>R2X, STS</v>
      </c>
      <c r="C23" s="446" t="s">
        <v>530</v>
      </c>
      <c r="D23" s="414">
        <v>60.780299999999997</v>
      </c>
      <c r="E23" s="415" t="s">
        <v>724</v>
      </c>
      <c r="F23" s="418"/>
      <c r="G23" s="415"/>
      <c r="H23" s="418"/>
      <c r="I23" s="415"/>
      <c r="J23" s="96">
        <v>135.13999999999999</v>
      </c>
      <c r="K23" s="410" t="s">
        <v>708</v>
      </c>
      <c r="L23" s="94"/>
      <c r="M23" s="410"/>
      <c r="N23" s="94"/>
      <c r="O23" s="410"/>
      <c r="P23" s="414">
        <v>39.180900000000001</v>
      </c>
      <c r="Q23" s="415" t="s">
        <v>746</v>
      </c>
      <c r="R23" s="418"/>
      <c r="S23" s="415"/>
      <c r="T23" s="418"/>
      <c r="U23" s="415"/>
      <c r="V23" s="414">
        <v>22.788499999999999</v>
      </c>
      <c r="W23" s="415" t="s">
        <v>766</v>
      </c>
      <c r="X23" s="418"/>
      <c r="Y23" s="415"/>
      <c r="Z23" s="418"/>
      <c r="AA23" s="415"/>
    </row>
    <row r="24" spans="1:27" x14ac:dyDescent="0.25">
      <c r="A24" s="84" t="str">
        <f t="shared" si="0"/>
        <v>Progeny P4265RXS</v>
      </c>
      <c r="B24" s="84" t="str">
        <f t="shared" si="1"/>
        <v>R2X, STS</v>
      </c>
      <c r="C24" s="84" t="s">
        <v>529</v>
      </c>
      <c r="D24" s="414">
        <v>59.920699999999997</v>
      </c>
      <c r="E24" s="415" t="s">
        <v>732</v>
      </c>
      <c r="F24" s="418">
        <v>57.756900000000002</v>
      </c>
      <c r="G24" s="415" t="s">
        <v>710</v>
      </c>
      <c r="H24" s="418"/>
      <c r="I24" s="415"/>
      <c r="J24" s="96">
        <v>134</v>
      </c>
      <c r="K24" s="410" t="s">
        <v>769</v>
      </c>
      <c r="L24" s="94">
        <v>129.88999999999999</v>
      </c>
      <c r="M24" s="410" t="s">
        <v>715</v>
      </c>
      <c r="N24" s="94"/>
      <c r="O24" s="410"/>
      <c r="P24" s="414">
        <v>40.215000000000003</v>
      </c>
      <c r="Q24" s="415" t="s">
        <v>741</v>
      </c>
      <c r="R24" s="418">
        <v>39.276600000000002</v>
      </c>
      <c r="S24" s="415" t="s">
        <v>707</v>
      </c>
      <c r="T24" s="418"/>
      <c r="U24" s="415"/>
      <c r="V24" s="414">
        <v>22.328900000000001</v>
      </c>
      <c r="W24" s="415" t="s">
        <v>765</v>
      </c>
      <c r="X24" s="418">
        <v>22.903400000000001</v>
      </c>
      <c r="Y24" s="415" t="s">
        <v>706</v>
      </c>
      <c r="Z24" s="418"/>
      <c r="AA24" s="415"/>
    </row>
    <row r="25" spans="1:27" x14ac:dyDescent="0.25">
      <c r="A25" s="84" t="str">
        <f t="shared" si="0"/>
        <v>USG 7431ET</v>
      </c>
      <c r="B25" s="84" t="str">
        <f t="shared" si="1"/>
        <v>E3, STS</v>
      </c>
      <c r="C25" s="84" t="s">
        <v>546</v>
      </c>
      <c r="D25" s="414">
        <v>59.857999999999997</v>
      </c>
      <c r="E25" s="415" t="s">
        <v>732</v>
      </c>
      <c r="F25" s="418"/>
      <c r="G25" s="415"/>
      <c r="H25" s="418"/>
      <c r="I25" s="415"/>
      <c r="J25" s="96">
        <v>134.9</v>
      </c>
      <c r="K25" s="410" t="s">
        <v>710</v>
      </c>
      <c r="L25" s="94"/>
      <c r="M25" s="410"/>
      <c r="N25" s="94"/>
      <c r="O25" s="410"/>
      <c r="P25" s="414">
        <v>38.683</v>
      </c>
      <c r="Q25" s="415" t="s">
        <v>760</v>
      </c>
      <c r="R25" s="418"/>
      <c r="S25" s="415"/>
      <c r="T25" s="418"/>
      <c r="U25" s="415"/>
      <c r="V25" s="414">
        <v>23.401299999999999</v>
      </c>
      <c r="W25" s="415" t="s">
        <v>700</v>
      </c>
      <c r="X25" s="418"/>
      <c r="Y25" s="415"/>
      <c r="Z25" s="418"/>
      <c r="AA25" s="415"/>
    </row>
    <row r="26" spans="1:27" x14ac:dyDescent="0.25">
      <c r="A26" s="84" t="str">
        <f t="shared" si="0"/>
        <v>Local Seed Co. LS4299XS</v>
      </c>
      <c r="B26" s="84" t="str">
        <f t="shared" si="1"/>
        <v>R2X, STS</v>
      </c>
      <c r="C26" s="84" t="s">
        <v>500</v>
      </c>
      <c r="D26" s="414">
        <v>59.685400000000001</v>
      </c>
      <c r="E26" s="415" t="s">
        <v>740</v>
      </c>
      <c r="F26" s="418">
        <v>59.698099999999997</v>
      </c>
      <c r="G26" s="415" t="s">
        <v>713</v>
      </c>
      <c r="H26" s="418"/>
      <c r="I26" s="415"/>
      <c r="J26" s="96">
        <v>133.9</v>
      </c>
      <c r="K26" s="410" t="s">
        <v>736</v>
      </c>
      <c r="L26" s="94">
        <v>130.25</v>
      </c>
      <c r="M26" s="410" t="s">
        <v>715</v>
      </c>
      <c r="N26" s="94"/>
      <c r="O26" s="410"/>
      <c r="P26" s="414">
        <v>40.176699999999997</v>
      </c>
      <c r="Q26" s="415" t="s">
        <v>733</v>
      </c>
      <c r="R26" s="418">
        <v>39.525599999999997</v>
      </c>
      <c r="S26" s="415" t="s">
        <v>707</v>
      </c>
      <c r="T26" s="418"/>
      <c r="U26" s="415"/>
      <c r="V26" s="414">
        <v>22.252300000000002</v>
      </c>
      <c r="W26" s="415" t="s">
        <v>772</v>
      </c>
      <c r="X26" s="418">
        <v>22.731100000000001</v>
      </c>
      <c r="Y26" s="415" t="s">
        <v>705</v>
      </c>
      <c r="Z26" s="418"/>
      <c r="AA26" s="415"/>
    </row>
    <row r="27" spans="1:27" x14ac:dyDescent="0.25">
      <c r="A27" s="84" t="str">
        <f t="shared" si="0"/>
        <v>Dyna-Gro S43EN61</v>
      </c>
      <c r="B27" s="84" t="str">
        <f t="shared" si="1"/>
        <v>E3</v>
      </c>
      <c r="C27" s="84" t="s">
        <v>467</v>
      </c>
      <c r="D27" s="414">
        <v>59.130800000000001</v>
      </c>
      <c r="E27" s="415" t="s">
        <v>756</v>
      </c>
      <c r="F27" s="418"/>
      <c r="G27" s="415"/>
      <c r="H27" s="418"/>
      <c r="I27" s="415"/>
      <c r="J27" s="96">
        <v>135.9</v>
      </c>
      <c r="K27" s="410" t="s">
        <v>713</v>
      </c>
      <c r="L27" s="94"/>
      <c r="M27" s="410"/>
      <c r="N27" s="94"/>
      <c r="O27" s="410"/>
      <c r="P27" s="414">
        <v>37.840400000000002</v>
      </c>
      <c r="Q27" s="415" t="s">
        <v>782</v>
      </c>
      <c r="R27" s="418"/>
      <c r="S27" s="415"/>
      <c r="T27" s="418"/>
      <c r="U27" s="415"/>
      <c r="V27" s="414">
        <v>23.8992</v>
      </c>
      <c r="W27" s="415" t="s">
        <v>702</v>
      </c>
      <c r="X27" s="418"/>
      <c r="Y27" s="415"/>
      <c r="Z27" s="418"/>
      <c r="AA27" s="415"/>
    </row>
    <row r="28" spans="1:27" x14ac:dyDescent="0.25">
      <c r="A28" s="446" t="str">
        <f t="shared" si="0"/>
        <v>Credenz CZ 4410 GTLL</v>
      </c>
      <c r="B28" s="446" t="str">
        <f t="shared" si="1"/>
        <v>RR, LL</v>
      </c>
      <c r="C28" s="446" t="s">
        <v>460</v>
      </c>
      <c r="D28" s="414">
        <v>58.923699999999997</v>
      </c>
      <c r="E28" s="415" t="s">
        <v>752</v>
      </c>
      <c r="F28" s="418"/>
      <c r="G28" s="415"/>
      <c r="H28" s="418"/>
      <c r="I28" s="415"/>
      <c r="J28" s="96">
        <v>134.05000000000001</v>
      </c>
      <c r="K28" s="410" t="s">
        <v>769</v>
      </c>
      <c r="L28" s="94"/>
      <c r="M28" s="410"/>
      <c r="N28" s="94"/>
      <c r="O28" s="410"/>
      <c r="P28" s="414">
        <v>37.533999999999999</v>
      </c>
      <c r="Q28" s="415" t="s">
        <v>8</v>
      </c>
      <c r="R28" s="418"/>
      <c r="S28" s="415"/>
      <c r="T28" s="418"/>
      <c r="U28" s="415"/>
      <c r="V28" s="414">
        <v>23.171500000000002</v>
      </c>
      <c r="W28" s="415" t="s">
        <v>738</v>
      </c>
      <c r="X28" s="418"/>
      <c r="Y28" s="415"/>
      <c r="Z28" s="418"/>
      <c r="AA28" s="415"/>
    </row>
    <row r="29" spans="1:27" x14ac:dyDescent="0.25">
      <c r="A29" s="446" t="str">
        <f t="shared" si="0"/>
        <v>AGS GS42X19S</v>
      </c>
      <c r="B29" s="446" t="str">
        <f t="shared" si="1"/>
        <v>R2X, STS</v>
      </c>
      <c r="C29" s="446" t="s">
        <v>429</v>
      </c>
      <c r="D29" s="414">
        <v>58.461199999999998</v>
      </c>
      <c r="E29" s="415" t="s">
        <v>755</v>
      </c>
      <c r="F29" s="418"/>
      <c r="G29" s="415"/>
      <c r="H29" s="418"/>
      <c r="I29" s="415"/>
      <c r="J29" s="96">
        <v>134.05000000000001</v>
      </c>
      <c r="K29" s="410" t="s">
        <v>769</v>
      </c>
      <c r="L29" s="94"/>
      <c r="M29" s="410"/>
      <c r="N29" s="94"/>
      <c r="O29" s="410"/>
      <c r="P29" s="414">
        <v>39.027700000000003</v>
      </c>
      <c r="Q29" s="415" t="s">
        <v>742</v>
      </c>
      <c r="R29" s="418"/>
      <c r="S29" s="415"/>
      <c r="T29" s="418"/>
      <c r="U29" s="415"/>
      <c r="V29" s="414">
        <v>23.248100000000001</v>
      </c>
      <c r="W29" s="415" t="s">
        <v>720</v>
      </c>
      <c r="X29" s="418"/>
      <c r="Y29" s="415"/>
      <c r="Z29" s="418"/>
      <c r="AA29" s="415"/>
    </row>
    <row r="30" spans="1:27" x14ac:dyDescent="0.25">
      <c r="A30" s="84" t="str">
        <f t="shared" si="0"/>
        <v>Credenz CZ 4570 X</v>
      </c>
      <c r="B30" s="84" t="str">
        <f t="shared" si="1"/>
        <v>R2X</v>
      </c>
      <c r="C30" s="84" t="s">
        <v>449</v>
      </c>
      <c r="D30" s="414">
        <v>57.306600000000003</v>
      </c>
      <c r="E30" s="415" t="s">
        <v>753</v>
      </c>
      <c r="F30" s="418"/>
      <c r="G30" s="415"/>
      <c r="H30" s="418"/>
      <c r="I30" s="415"/>
      <c r="J30" s="96">
        <v>138.1</v>
      </c>
      <c r="K30" s="410" t="s">
        <v>707</v>
      </c>
      <c r="L30" s="94"/>
      <c r="M30" s="410"/>
      <c r="N30" s="94"/>
      <c r="O30" s="410"/>
      <c r="P30" s="414">
        <v>39.946899999999999</v>
      </c>
      <c r="Q30" s="415" t="s">
        <v>737</v>
      </c>
      <c r="R30" s="418"/>
      <c r="S30" s="415"/>
      <c r="T30" s="418"/>
      <c r="U30" s="415"/>
      <c r="V30" s="414">
        <v>23.094899999999999</v>
      </c>
      <c r="W30" s="415" t="s">
        <v>751</v>
      </c>
      <c r="X30" s="418"/>
      <c r="Y30" s="415"/>
      <c r="Z30" s="418"/>
      <c r="AA30" s="415"/>
    </row>
    <row r="31" spans="1:27" x14ac:dyDescent="0.25">
      <c r="A31" s="446" t="str">
        <f t="shared" si="0"/>
        <v>Credenz CZ 4240 GTLL</v>
      </c>
      <c r="B31" s="446" t="str">
        <f t="shared" si="1"/>
        <v>RR, LL</v>
      </c>
      <c r="C31" s="446" t="s">
        <v>459</v>
      </c>
      <c r="D31" s="414">
        <v>57.090499999999999</v>
      </c>
      <c r="E31" s="415" t="s">
        <v>746</v>
      </c>
      <c r="F31" s="418"/>
      <c r="G31" s="415"/>
      <c r="H31" s="418"/>
      <c r="I31" s="415"/>
      <c r="J31" s="96">
        <v>133.62</v>
      </c>
      <c r="K31" s="410" t="s">
        <v>717</v>
      </c>
      <c r="L31" s="94"/>
      <c r="M31" s="410"/>
      <c r="N31" s="94"/>
      <c r="O31" s="410"/>
      <c r="P31" s="414">
        <v>40.061799999999998</v>
      </c>
      <c r="Q31" s="415" t="s">
        <v>757</v>
      </c>
      <c r="R31" s="418"/>
      <c r="S31" s="415"/>
      <c r="T31" s="418"/>
      <c r="U31" s="415"/>
      <c r="V31" s="414">
        <v>22.213999999999999</v>
      </c>
      <c r="W31" s="415" t="s">
        <v>779</v>
      </c>
      <c r="X31" s="418"/>
      <c r="Y31" s="415"/>
      <c r="Z31" s="418"/>
      <c r="AA31" s="415"/>
    </row>
    <row r="32" spans="1:27" x14ac:dyDescent="0.25">
      <c r="A32" s="446" t="str">
        <f t="shared" si="0"/>
        <v>Armor A44-D92</v>
      </c>
      <c r="B32" s="446" t="str">
        <f t="shared" si="1"/>
        <v>R2X</v>
      </c>
      <c r="C32" s="446" t="s">
        <v>433</v>
      </c>
      <c r="D32" s="414">
        <v>56.685000000000002</v>
      </c>
      <c r="E32" s="415" t="s">
        <v>735</v>
      </c>
      <c r="F32" s="418">
        <v>55.4739</v>
      </c>
      <c r="G32" s="415" t="s">
        <v>711</v>
      </c>
      <c r="H32" s="418"/>
      <c r="I32" s="415"/>
      <c r="J32" s="96">
        <v>133.76</v>
      </c>
      <c r="K32" s="410" t="s">
        <v>736</v>
      </c>
      <c r="L32" s="94">
        <v>130.13999999999999</v>
      </c>
      <c r="M32" s="410" t="s">
        <v>715</v>
      </c>
      <c r="N32" s="94"/>
      <c r="O32" s="410"/>
      <c r="P32" s="414">
        <v>39.448999999999998</v>
      </c>
      <c r="Q32" s="415" t="s">
        <v>770</v>
      </c>
      <c r="R32" s="418">
        <v>39.200000000000003</v>
      </c>
      <c r="S32" s="415" t="s">
        <v>707</v>
      </c>
      <c r="T32" s="418"/>
      <c r="U32" s="415"/>
      <c r="V32" s="414">
        <v>22.558700000000002</v>
      </c>
      <c r="W32" s="415" t="s">
        <v>763</v>
      </c>
      <c r="X32" s="418">
        <v>23.0183</v>
      </c>
      <c r="Y32" s="415" t="s">
        <v>701</v>
      </c>
      <c r="Z32" s="418"/>
      <c r="AA32" s="415"/>
    </row>
    <row r="33" spans="1:29" x14ac:dyDescent="0.25">
      <c r="A33" s="446" t="str">
        <f t="shared" si="0"/>
        <v>Local Seed Co. LS4407X</v>
      </c>
      <c r="B33" s="446" t="str">
        <f t="shared" si="1"/>
        <v>R2X</v>
      </c>
      <c r="C33" s="446" t="s">
        <v>496</v>
      </c>
      <c r="D33" s="414">
        <v>55.932200000000002</v>
      </c>
      <c r="E33" s="415" t="s">
        <v>742</v>
      </c>
      <c r="F33" s="418">
        <v>56.317999999999998</v>
      </c>
      <c r="G33" s="415" t="s">
        <v>711</v>
      </c>
      <c r="H33" s="418"/>
      <c r="I33" s="415"/>
      <c r="J33" s="96">
        <v>138.47999999999999</v>
      </c>
      <c r="K33" s="410" t="s">
        <v>702</v>
      </c>
      <c r="L33" s="94">
        <v>132.38999999999999</v>
      </c>
      <c r="M33" s="410" t="s">
        <v>712</v>
      </c>
      <c r="N33" s="94"/>
      <c r="O33" s="410"/>
      <c r="P33" s="414">
        <v>39.793700000000001</v>
      </c>
      <c r="Q33" s="415" t="s">
        <v>724</v>
      </c>
      <c r="R33" s="418">
        <v>39.008499999999998</v>
      </c>
      <c r="S33" s="415" t="s">
        <v>704</v>
      </c>
      <c r="T33" s="418"/>
      <c r="U33" s="415"/>
      <c r="V33" s="414">
        <v>22.865100000000002</v>
      </c>
      <c r="W33" s="415" t="s">
        <v>773</v>
      </c>
      <c r="X33" s="418">
        <v>23.343900000000001</v>
      </c>
      <c r="Y33" s="415" t="s">
        <v>704</v>
      </c>
      <c r="Z33" s="418"/>
      <c r="AA33" s="415"/>
    </row>
    <row r="34" spans="1:29" x14ac:dyDescent="0.25">
      <c r="A34" s="84" t="str">
        <f t="shared" si="0"/>
        <v>Progeny P4241E3</v>
      </c>
      <c r="B34" s="84" t="str">
        <f t="shared" si="1"/>
        <v>E3</v>
      </c>
      <c r="C34" s="84" t="s">
        <v>523</v>
      </c>
      <c r="D34" s="414">
        <v>55.704300000000003</v>
      </c>
      <c r="E34" s="415" t="s">
        <v>760</v>
      </c>
      <c r="F34" s="418"/>
      <c r="G34" s="415"/>
      <c r="H34" s="418"/>
      <c r="I34" s="415"/>
      <c r="J34" s="96">
        <v>134.66999999999999</v>
      </c>
      <c r="K34" s="410" t="s">
        <v>771</v>
      </c>
      <c r="L34" s="94"/>
      <c r="M34" s="410"/>
      <c r="N34" s="94"/>
      <c r="O34" s="410"/>
      <c r="P34" s="414">
        <v>39.525599999999997</v>
      </c>
      <c r="Q34" s="415" t="s">
        <v>766</v>
      </c>
      <c r="R34" s="418"/>
      <c r="S34" s="415"/>
      <c r="T34" s="418"/>
      <c r="U34" s="415"/>
      <c r="V34" s="414">
        <v>22.520399999999999</v>
      </c>
      <c r="W34" s="415" t="s">
        <v>763</v>
      </c>
      <c r="X34" s="418"/>
      <c r="Y34" s="415"/>
      <c r="Z34" s="418"/>
      <c r="AA34" s="415"/>
    </row>
    <row r="35" spans="1:29" x14ac:dyDescent="0.25">
      <c r="A35" s="83" t="str">
        <f t="shared" si="0"/>
        <v>Credenz CZ 4280 X</v>
      </c>
      <c r="B35" s="84" t="str">
        <f t="shared" si="1"/>
        <v>R2X</v>
      </c>
      <c r="C35" s="84" t="s">
        <v>448</v>
      </c>
      <c r="D35" s="414">
        <v>55.408299999999997</v>
      </c>
      <c r="E35" s="415" t="s">
        <v>748</v>
      </c>
      <c r="F35" s="418"/>
      <c r="G35" s="415"/>
      <c r="H35" s="418"/>
      <c r="I35" s="415"/>
      <c r="J35" s="96">
        <v>132.05000000000001</v>
      </c>
      <c r="K35" s="410" t="s">
        <v>780</v>
      </c>
      <c r="L35" s="94"/>
      <c r="M35" s="410"/>
      <c r="N35" s="94"/>
      <c r="O35" s="410"/>
      <c r="P35" s="414">
        <v>38.491500000000002</v>
      </c>
      <c r="Q35" s="415" t="s">
        <v>758</v>
      </c>
      <c r="R35" s="418"/>
      <c r="S35" s="415"/>
      <c r="T35" s="418"/>
      <c r="U35" s="415"/>
      <c r="V35" s="414">
        <v>23.439599999999999</v>
      </c>
      <c r="W35" s="415" t="s">
        <v>703</v>
      </c>
      <c r="X35" s="418"/>
      <c r="Y35" s="415"/>
      <c r="Z35" s="418"/>
      <c r="AA35" s="415"/>
    </row>
    <row r="36" spans="1:29" x14ac:dyDescent="0.25">
      <c r="A36" s="84" t="str">
        <f t="shared" si="0"/>
        <v>GoSoy 43C17S</v>
      </c>
      <c r="B36" s="84" t="str">
        <f t="shared" si="1"/>
        <v>STS</v>
      </c>
      <c r="C36" s="84" t="s">
        <v>483</v>
      </c>
      <c r="D36" s="414">
        <v>52.220500000000001</v>
      </c>
      <c r="E36" s="415" t="s">
        <v>727</v>
      </c>
      <c r="F36" s="418"/>
      <c r="G36" s="415"/>
      <c r="H36" s="418"/>
      <c r="I36" s="415"/>
      <c r="J36" s="96">
        <v>129.19</v>
      </c>
      <c r="K36" s="410" t="s">
        <v>767</v>
      </c>
      <c r="L36" s="94"/>
      <c r="M36" s="410"/>
      <c r="N36" s="94"/>
      <c r="O36" s="410"/>
      <c r="P36" s="414">
        <v>39.104300000000002</v>
      </c>
      <c r="Q36" s="415" t="s">
        <v>746</v>
      </c>
      <c r="R36" s="418"/>
      <c r="S36" s="415"/>
      <c r="T36" s="418"/>
      <c r="U36" s="415"/>
      <c r="V36" s="414">
        <v>22.98</v>
      </c>
      <c r="W36" s="415" t="s">
        <v>734</v>
      </c>
      <c r="X36" s="418"/>
      <c r="Y36" s="415"/>
      <c r="Z36" s="418"/>
      <c r="AA36" s="415"/>
    </row>
    <row r="37" spans="1:29" x14ac:dyDescent="0.25">
      <c r="A37" s="446" t="str">
        <f t="shared" si="0"/>
        <v>Credenz CZ 4539 GTLL</v>
      </c>
      <c r="B37" s="446" t="str">
        <f t="shared" si="1"/>
        <v>RR, LL</v>
      </c>
      <c r="C37" s="446" t="s">
        <v>461</v>
      </c>
      <c r="D37" s="414">
        <v>51.290799999999997</v>
      </c>
      <c r="E37" s="415" t="s">
        <v>199</v>
      </c>
      <c r="F37" s="418">
        <v>52.152999999999999</v>
      </c>
      <c r="G37" s="415" t="s">
        <v>200</v>
      </c>
      <c r="H37" s="418"/>
      <c r="I37" s="415"/>
      <c r="J37" s="96">
        <v>137.76</v>
      </c>
      <c r="K37" s="410" t="s">
        <v>707</v>
      </c>
      <c r="L37" s="94">
        <v>131.69</v>
      </c>
      <c r="M37" s="410" t="s">
        <v>706</v>
      </c>
      <c r="N37" s="94"/>
      <c r="O37" s="410"/>
      <c r="P37" s="414">
        <v>40.138399999999997</v>
      </c>
      <c r="Q37" s="415" t="s">
        <v>733</v>
      </c>
      <c r="R37" s="418">
        <v>39.697899999999997</v>
      </c>
      <c r="S37" s="415" t="s">
        <v>707</v>
      </c>
      <c r="T37" s="418"/>
      <c r="U37" s="415"/>
      <c r="V37" s="414">
        <v>22.6736</v>
      </c>
      <c r="W37" s="415" t="s">
        <v>755</v>
      </c>
      <c r="X37" s="418">
        <v>23.036000000000001</v>
      </c>
      <c r="Y37" s="415" t="s">
        <v>701</v>
      </c>
      <c r="Z37" s="418"/>
      <c r="AA37" s="415"/>
    </row>
    <row r="38" spans="1:29" x14ac:dyDescent="0.25">
      <c r="A38" s="446" t="str">
        <f t="shared" si="0"/>
        <v>TN Exp TN17-4507R2</v>
      </c>
      <c r="B38" s="446" t="str">
        <f t="shared" si="1"/>
        <v>RR</v>
      </c>
      <c r="C38" s="446" t="s">
        <v>545</v>
      </c>
      <c r="D38" s="414">
        <v>50.753300000000003</v>
      </c>
      <c r="E38" s="415" t="s">
        <v>199</v>
      </c>
      <c r="F38" s="418"/>
      <c r="G38" s="415"/>
      <c r="H38" s="418"/>
      <c r="I38" s="415"/>
      <c r="J38" s="96">
        <v>138.05000000000001</v>
      </c>
      <c r="K38" s="410" t="s">
        <v>707</v>
      </c>
      <c r="L38" s="94"/>
      <c r="M38" s="410"/>
      <c r="N38" s="94"/>
      <c r="O38" s="410"/>
      <c r="P38" s="414">
        <v>39.563899999999997</v>
      </c>
      <c r="Q38" s="415" t="s">
        <v>732</v>
      </c>
      <c r="R38" s="418"/>
      <c r="S38" s="415"/>
      <c r="T38" s="418"/>
      <c r="U38" s="415"/>
      <c r="V38" s="414">
        <v>21.984200000000001</v>
      </c>
      <c r="W38" s="415" t="s">
        <v>778</v>
      </c>
      <c r="X38" s="418"/>
      <c r="Y38" s="415"/>
      <c r="Z38" s="418"/>
      <c r="AA38" s="415"/>
    </row>
    <row r="39" spans="1:29" x14ac:dyDescent="0.25">
      <c r="A39" s="84" t="str">
        <f t="shared" si="0"/>
        <v>TN Exp TN18-4007</v>
      </c>
      <c r="B39" s="84" t="str">
        <f t="shared" si="1"/>
        <v>Conv.</v>
      </c>
      <c r="C39" s="84" t="s">
        <v>538</v>
      </c>
      <c r="D39" s="414">
        <v>48.551600000000001</v>
      </c>
      <c r="E39" s="415" t="s">
        <v>199</v>
      </c>
      <c r="F39" s="418"/>
      <c r="G39" s="415"/>
      <c r="H39" s="418"/>
      <c r="I39" s="415"/>
      <c r="J39" s="96">
        <v>134.38</v>
      </c>
      <c r="K39" s="410" t="s">
        <v>771</v>
      </c>
      <c r="L39" s="94"/>
      <c r="M39" s="410"/>
      <c r="N39" s="94"/>
      <c r="O39" s="410"/>
      <c r="P39" s="414">
        <v>44.542900000000003</v>
      </c>
      <c r="Q39" s="415" t="s">
        <v>702</v>
      </c>
      <c r="R39" s="418"/>
      <c r="S39" s="415"/>
      <c r="T39" s="418"/>
      <c r="U39" s="415"/>
      <c r="V39" s="414">
        <v>20.8352</v>
      </c>
      <c r="W39" s="415" t="s">
        <v>201</v>
      </c>
      <c r="X39" s="418"/>
      <c r="Y39" s="415"/>
      <c r="Z39" s="418"/>
      <c r="AA39" s="415"/>
    </row>
    <row r="40" spans="1:29" ht="12.75" customHeight="1" x14ac:dyDescent="0.25">
      <c r="A40" s="186" t="s">
        <v>12</v>
      </c>
      <c r="B40" s="179"/>
      <c r="C40" s="190"/>
      <c r="D40" s="623">
        <v>59.948099999999997</v>
      </c>
      <c r="E40" s="624"/>
      <c r="F40" s="624">
        <v>59.3018</v>
      </c>
      <c r="G40" s="624"/>
      <c r="H40" s="624">
        <v>61.379199999999997</v>
      </c>
      <c r="I40" s="624"/>
      <c r="J40" s="292">
        <v>135.03</v>
      </c>
      <c r="K40" s="293"/>
      <c r="L40" s="293">
        <v>130.49</v>
      </c>
      <c r="M40" s="293"/>
      <c r="N40" s="293">
        <v>129.44999999999999</v>
      </c>
      <c r="O40" s="294"/>
      <c r="P40" s="295">
        <v>39.636099999999999</v>
      </c>
      <c r="Q40" s="296"/>
      <c r="R40" s="296">
        <v>39.203800000000001</v>
      </c>
      <c r="S40" s="296"/>
      <c r="T40" s="296">
        <v>39.719900000000003</v>
      </c>
      <c r="U40" s="297"/>
      <c r="V40" s="295">
        <v>22.602499999999999</v>
      </c>
      <c r="W40" s="296"/>
      <c r="X40" s="296">
        <v>22.930399999999999</v>
      </c>
      <c r="Y40" s="296"/>
      <c r="Z40" s="296">
        <v>22.317799999999998</v>
      </c>
      <c r="AA40" s="296"/>
    </row>
    <row r="41" spans="1:29" ht="12.75" customHeight="1" x14ac:dyDescent="0.25">
      <c r="A41" s="85" t="s">
        <v>65</v>
      </c>
      <c r="B41" s="88"/>
      <c r="C41" s="88"/>
      <c r="D41" s="603">
        <v>4.8109000000000002</v>
      </c>
      <c r="E41" s="627"/>
      <c r="F41" s="629">
        <v>4.7659000000000002</v>
      </c>
      <c r="G41" s="629"/>
      <c r="H41" s="629">
        <v>4.5140000000000002</v>
      </c>
      <c r="I41" s="630"/>
      <c r="J41" s="298">
        <v>2.8917999999999999</v>
      </c>
      <c r="K41" s="299"/>
      <c r="L41" s="299">
        <v>4.9184999999999999</v>
      </c>
      <c r="M41" s="299"/>
      <c r="N41" s="299">
        <v>3.7073999999999998</v>
      </c>
      <c r="O41" s="300"/>
      <c r="P41" s="301">
        <v>0.26300000000000001</v>
      </c>
      <c r="Q41" s="302"/>
      <c r="R41" s="302">
        <v>0.90459999999999996</v>
      </c>
      <c r="S41" s="302"/>
      <c r="T41" s="302">
        <v>0.70230000000000004</v>
      </c>
      <c r="U41" s="303"/>
      <c r="V41" s="301">
        <v>0.14710000000000001</v>
      </c>
      <c r="W41" s="302"/>
      <c r="X41" s="302">
        <v>0.52490000000000003</v>
      </c>
      <c r="Y41" s="302"/>
      <c r="Z41" s="302">
        <v>0.34329999999999999</v>
      </c>
      <c r="AA41" s="302"/>
    </row>
    <row r="42" spans="1:29" ht="12.75" customHeight="1" x14ac:dyDescent="0.35">
      <c r="A42" s="86" t="s">
        <v>45</v>
      </c>
      <c r="B42" s="45"/>
      <c r="C42" s="45"/>
      <c r="D42" s="604">
        <v>4.07</v>
      </c>
      <c r="E42" s="631"/>
      <c r="F42" s="631">
        <v>2.66</v>
      </c>
      <c r="G42" s="631"/>
      <c r="H42" s="631" t="s">
        <v>699</v>
      </c>
      <c r="I42" s="632"/>
      <c r="J42" s="304">
        <v>1.66</v>
      </c>
      <c r="K42" s="305"/>
      <c r="L42" s="305">
        <v>1.08</v>
      </c>
      <c r="M42" s="305"/>
      <c r="N42" s="305">
        <v>0.97</v>
      </c>
      <c r="O42" s="306"/>
      <c r="P42" s="307">
        <v>0.74</v>
      </c>
      <c r="Q42" s="308"/>
      <c r="R42" s="308">
        <v>0.72</v>
      </c>
      <c r="S42" s="308"/>
      <c r="T42" s="308" t="s">
        <v>699</v>
      </c>
      <c r="U42" s="309"/>
      <c r="V42" s="307">
        <v>0.4</v>
      </c>
      <c r="W42" s="308"/>
      <c r="X42" s="308">
        <v>0.27</v>
      </c>
      <c r="Y42" s="308"/>
      <c r="Z42" s="308">
        <v>0.19</v>
      </c>
      <c r="AA42" s="308"/>
    </row>
    <row r="43" spans="1:29" ht="12.75" customHeight="1" x14ac:dyDescent="0.25">
      <c r="A43" s="86" t="s">
        <v>66</v>
      </c>
      <c r="B43" s="45"/>
      <c r="C43" s="45"/>
      <c r="D43" s="319">
        <v>11.984592366999999</v>
      </c>
      <c r="E43" s="320"/>
      <c r="F43" s="320">
        <v>10.443815497999999</v>
      </c>
      <c r="G43" s="320"/>
      <c r="H43" s="320">
        <v>10.313507906</v>
      </c>
      <c r="I43" s="321"/>
      <c r="J43" s="304">
        <v>2.0267595323999998</v>
      </c>
      <c r="K43" s="305"/>
      <c r="L43" s="305">
        <v>1.7854498787999999</v>
      </c>
      <c r="M43" s="305"/>
      <c r="N43" s="305">
        <v>1.9771871216000001</v>
      </c>
      <c r="O43" s="306"/>
      <c r="P43" s="304">
        <v>1.1494967558</v>
      </c>
      <c r="Q43" s="305"/>
      <c r="R43" s="305">
        <v>1.6027288414</v>
      </c>
      <c r="S43" s="305"/>
      <c r="T43" s="305">
        <v>1.5712251689000001</v>
      </c>
      <c r="U43" s="306"/>
      <c r="V43" s="304">
        <v>1.0820954249000001</v>
      </c>
      <c r="W43" s="305"/>
      <c r="X43" s="305">
        <v>1.0163271144999999</v>
      </c>
      <c r="Y43" s="305"/>
      <c r="Z43" s="305">
        <v>0.86895719049999998</v>
      </c>
      <c r="AA43" s="305"/>
      <c r="AC43" s="208" t="s">
        <v>27</v>
      </c>
    </row>
    <row r="44" spans="1:29" ht="13.8" thickBot="1" x14ac:dyDescent="0.3">
      <c r="A44" s="182" t="s">
        <v>210</v>
      </c>
      <c r="B44" s="183"/>
      <c r="C44" s="183"/>
      <c r="D44" s="310">
        <f>3*7*1</f>
        <v>21</v>
      </c>
      <c r="E44" s="311"/>
      <c r="F44" s="311">
        <f>3*7*2</f>
        <v>42</v>
      </c>
      <c r="G44" s="311"/>
      <c r="H44" s="311">
        <f>3*5*3</f>
        <v>45</v>
      </c>
      <c r="I44" s="312"/>
      <c r="J44" s="310">
        <f>3*6*1</f>
        <v>18</v>
      </c>
      <c r="K44" s="311"/>
      <c r="L44" s="311">
        <f>3*6*2</f>
        <v>36</v>
      </c>
      <c r="M44" s="311"/>
      <c r="N44" s="311">
        <f>3*5*3</f>
        <v>45</v>
      </c>
      <c r="O44" s="312"/>
      <c r="P44" s="313">
        <f>3*1*1</f>
        <v>3</v>
      </c>
      <c r="Q44" s="314"/>
      <c r="R44" s="314">
        <v>6</v>
      </c>
      <c r="S44" s="314"/>
      <c r="T44" s="314">
        <v>9</v>
      </c>
      <c r="U44" s="315"/>
      <c r="V44" s="313">
        <v>3</v>
      </c>
      <c r="W44" s="314"/>
      <c r="X44" s="314">
        <v>6</v>
      </c>
      <c r="Y44" s="314"/>
      <c r="Z44" s="314">
        <v>9</v>
      </c>
      <c r="AA44" s="314"/>
    </row>
    <row r="45" spans="1:29" s="207" customFormat="1" x14ac:dyDescent="0.25">
      <c r="A45" s="9"/>
      <c r="B45" s="9"/>
      <c r="C45" s="9"/>
      <c r="D45" s="14"/>
      <c r="E45" s="14"/>
      <c r="F45" s="14"/>
      <c r="G45" s="14"/>
      <c r="H45" s="14"/>
      <c r="I45" s="14"/>
      <c r="J45" s="43"/>
      <c r="K45" s="43"/>
      <c r="L45" s="43"/>
      <c r="M45" s="43"/>
      <c r="N45" s="43"/>
      <c r="O45" s="43"/>
    </row>
    <row r="46" spans="1:29" s="207" customFormat="1" x14ac:dyDescent="0.25">
      <c r="A46" s="13"/>
      <c r="B46" s="9"/>
      <c r="C46" s="9"/>
      <c r="D46" s="13"/>
      <c r="E46" s="13"/>
      <c r="F46" s="13"/>
      <c r="G46" s="13"/>
      <c r="H46" s="13"/>
      <c r="I46" s="13"/>
      <c r="J46" s="122"/>
      <c r="K46" s="122"/>
      <c r="L46" s="122"/>
      <c r="M46" s="122"/>
      <c r="N46" s="122"/>
      <c r="O46" s="122"/>
    </row>
    <row r="47" spans="1:29" s="207" customFormat="1" x14ac:dyDescent="0.25">
      <c r="A47" s="13"/>
      <c r="B47" s="10"/>
      <c r="C47" s="10"/>
      <c r="D47" s="13"/>
      <c r="E47" s="13"/>
      <c r="F47" s="13"/>
      <c r="G47" s="13"/>
      <c r="H47" s="13"/>
      <c r="I47" s="13"/>
      <c r="J47" s="123"/>
      <c r="K47" s="123"/>
      <c r="L47" s="123"/>
      <c r="M47" s="123"/>
      <c r="N47" s="123"/>
      <c r="O47" s="123"/>
    </row>
    <row r="48" spans="1:29" s="207" customFormat="1" x14ac:dyDescent="0.25">
      <c r="A48" s="13"/>
      <c r="B48" s="9"/>
      <c r="C48" s="9"/>
      <c r="D48" s="13"/>
      <c r="E48" s="13"/>
      <c r="F48" s="13"/>
      <c r="G48" s="13"/>
      <c r="H48" s="13"/>
      <c r="I48" s="13"/>
      <c r="J48" s="43"/>
      <c r="K48" s="43"/>
      <c r="L48" s="43"/>
      <c r="M48" s="43"/>
      <c r="N48" s="43"/>
      <c r="O48" s="43"/>
    </row>
    <row r="49" spans="1:15" s="207" customFormat="1" x14ac:dyDescent="0.25">
      <c r="A49" s="13"/>
      <c r="B49" s="9"/>
      <c r="C49" s="9"/>
      <c r="D49" s="13"/>
      <c r="E49" s="13"/>
      <c r="F49" s="13"/>
      <c r="G49" s="13"/>
      <c r="H49" s="13"/>
      <c r="I49" s="13"/>
      <c r="J49" s="43"/>
      <c r="K49" s="43"/>
      <c r="L49" s="43"/>
      <c r="M49" s="43"/>
      <c r="N49" s="43"/>
      <c r="O49" s="43"/>
    </row>
    <row r="50" spans="1:15" s="207" customFormat="1" x14ac:dyDescent="0.25">
      <c r="A50" s="13"/>
      <c r="B50" s="9"/>
      <c r="C50" s="9"/>
      <c r="D50" s="13"/>
      <c r="E50" s="13"/>
      <c r="F50" s="13"/>
      <c r="G50" s="13"/>
      <c r="H50" s="13"/>
      <c r="I50" s="13"/>
      <c r="J50" s="43"/>
      <c r="K50" s="43"/>
      <c r="L50" s="43"/>
      <c r="M50" s="43"/>
      <c r="N50" s="43"/>
      <c r="O50" s="43"/>
    </row>
    <row r="51" spans="1:15" s="207" customFormat="1" x14ac:dyDescent="0.25">
      <c r="A51" s="13"/>
      <c r="B51" s="10"/>
      <c r="C51" s="10"/>
      <c r="D51" s="13"/>
      <c r="E51" s="13"/>
      <c r="F51" s="13"/>
      <c r="G51" s="13"/>
      <c r="H51" s="13"/>
      <c r="I51" s="13"/>
      <c r="J51" s="43"/>
      <c r="K51" s="43"/>
      <c r="L51" s="43"/>
      <c r="M51" s="43"/>
      <c r="N51" s="43"/>
      <c r="O51" s="43"/>
    </row>
    <row r="52" spans="1:15" s="207" customFormat="1" x14ac:dyDescent="0.25">
      <c r="A52" s="13"/>
      <c r="B52" s="9"/>
      <c r="C52" s="9"/>
      <c r="D52" s="13"/>
      <c r="E52" s="13"/>
      <c r="F52" s="13"/>
      <c r="G52" s="13"/>
      <c r="H52" s="13"/>
      <c r="I52" s="13"/>
      <c r="J52" s="43"/>
      <c r="K52" s="43"/>
      <c r="L52" s="43"/>
      <c r="M52" s="43"/>
      <c r="N52" s="43"/>
      <c r="O52" s="43"/>
    </row>
    <row r="53" spans="1:15" s="207" customFormat="1" x14ac:dyDescent="0.25">
      <c r="A53" s="184"/>
      <c r="B53" s="10"/>
      <c r="C53" s="10"/>
      <c r="D53" s="184"/>
      <c r="E53" s="184"/>
      <c r="F53" s="184"/>
      <c r="G53" s="184"/>
      <c r="H53" s="184"/>
      <c r="I53" s="184"/>
      <c r="J53" s="63"/>
      <c r="K53" s="63"/>
      <c r="L53" s="63"/>
      <c r="M53" s="63"/>
      <c r="N53" s="63"/>
      <c r="O53" s="63"/>
    </row>
    <row r="54" spans="1:15" x14ac:dyDescent="0.25">
      <c r="A54" s="13"/>
      <c r="B54" s="10"/>
      <c r="C54" s="10"/>
      <c r="D54" s="13"/>
      <c r="E54" s="13"/>
      <c r="F54" s="13"/>
      <c r="G54" s="13"/>
      <c r="H54" s="13"/>
      <c r="I54" s="13"/>
    </row>
    <row r="55" spans="1:15" ht="15.6" x14ac:dyDescent="0.25">
      <c r="A55" s="5"/>
      <c r="B55" s="9"/>
      <c r="C55" s="9"/>
      <c r="D55" s="124"/>
      <c r="E55" s="124"/>
      <c r="F55" s="124"/>
      <c r="G55" s="124"/>
      <c r="H55" s="124"/>
      <c r="I55" s="124"/>
      <c r="J55" s="8"/>
      <c r="K55" s="8"/>
      <c r="L55" s="8"/>
      <c r="M55" s="8"/>
      <c r="N55" s="8"/>
      <c r="O55" s="8"/>
    </row>
    <row r="56" spans="1:15" x14ac:dyDescent="0.25">
      <c r="B56" s="208"/>
      <c r="C56" s="208"/>
    </row>
  </sheetData>
  <sortState ref="A5:AC39">
    <sortCondition descending="1" ref="D5:D39"/>
  </sortState>
  <mergeCells count="17">
    <mergeCell ref="A1:AA1"/>
    <mergeCell ref="D2:I2"/>
    <mergeCell ref="J2:O2"/>
    <mergeCell ref="P2:U2"/>
    <mergeCell ref="V2:AA2"/>
    <mergeCell ref="V3:W3"/>
    <mergeCell ref="X3:Y3"/>
    <mergeCell ref="Z3:AA3"/>
    <mergeCell ref="D3:E3"/>
    <mergeCell ref="F3:G3"/>
    <mergeCell ref="H3:I3"/>
    <mergeCell ref="T3:U3"/>
    <mergeCell ref="R3:S3"/>
    <mergeCell ref="J3:K3"/>
    <mergeCell ref="L3:M3"/>
    <mergeCell ref="N3:O3"/>
    <mergeCell ref="P3:Q3"/>
  </mergeCells>
  <conditionalFormatting sqref="O5:O39">
    <cfRule type="containsText" priority="1" stopIfTrue="1" operator="containsText" text="AA">
      <formula>NOT(ISERROR(SEARCH("AA",O5)))</formula>
    </cfRule>
    <cfRule type="containsText" dxfId="402" priority="2" operator="containsText" text="A">
      <formula>NOT(ISERROR(SEARCH("A",O5)))</formula>
    </cfRule>
  </conditionalFormatting>
  <conditionalFormatting sqref="V5:V39">
    <cfRule type="aboveAverage" dxfId="401" priority="31"/>
  </conditionalFormatting>
  <conditionalFormatting sqref="X5:X39">
    <cfRule type="aboveAverage" dxfId="400" priority="32"/>
  </conditionalFormatting>
  <conditionalFormatting sqref="Z5:Z39">
    <cfRule type="aboveAverage" dxfId="399" priority="33"/>
  </conditionalFormatting>
  <conditionalFormatting sqref="K5:K39">
    <cfRule type="containsText" priority="5" stopIfTrue="1" operator="containsText" text="AA">
      <formula>NOT(ISERROR(SEARCH("AA",K5)))</formula>
    </cfRule>
    <cfRule type="containsText" dxfId="398" priority="6" operator="containsText" text="A">
      <formula>NOT(ISERROR(SEARCH("A",K5)))</formula>
    </cfRule>
  </conditionalFormatting>
  <conditionalFormatting sqref="M5:M39">
    <cfRule type="containsText" priority="3" stopIfTrue="1" operator="containsText" text="AA">
      <formula>NOT(ISERROR(SEARCH("AA",M5)))</formula>
    </cfRule>
    <cfRule type="containsText" dxfId="397" priority="4" operator="containsText" text="A">
      <formula>NOT(ISERROR(SEARCH("A",M5)))</formula>
    </cfRule>
  </conditionalFormatting>
  <conditionalFormatting sqref="S5:S39">
    <cfRule type="containsText" priority="15" stopIfTrue="1" operator="containsText" text="AA">
      <formula>NOT(ISERROR(SEARCH("AA",S5)))</formula>
    </cfRule>
    <cfRule type="containsText" dxfId="396" priority="16" operator="containsText" text="A">
      <formula>NOT(ISERROR(SEARCH("A",S5)))</formula>
    </cfRule>
  </conditionalFormatting>
  <conditionalFormatting sqref="U5:U39">
    <cfRule type="containsText" priority="13" stopIfTrue="1" operator="containsText" text="AA">
      <formula>NOT(ISERROR(SEARCH("AA",U5)))</formula>
    </cfRule>
    <cfRule type="containsText" dxfId="395" priority="14" operator="containsText" text="A">
      <formula>NOT(ISERROR(SEARCH("A",U5)))</formula>
    </cfRule>
  </conditionalFormatting>
  <conditionalFormatting sqref="E5:E39">
    <cfRule type="containsText" priority="23" stopIfTrue="1" operator="containsText" text="AA">
      <formula>NOT(ISERROR(SEARCH("AA",E5)))</formula>
    </cfRule>
    <cfRule type="containsText" dxfId="394" priority="24" operator="containsText" text="A">
      <formula>NOT(ISERROR(SEARCH("A",E5)))</formula>
    </cfRule>
  </conditionalFormatting>
  <conditionalFormatting sqref="G5:G39">
    <cfRule type="containsText" priority="21" stopIfTrue="1" operator="containsText" text="AA">
      <formula>NOT(ISERROR(SEARCH("AA",G5)))</formula>
    </cfRule>
    <cfRule type="containsText" dxfId="393" priority="22" operator="containsText" text="A">
      <formula>NOT(ISERROR(SEARCH("A",G5)))</formula>
    </cfRule>
  </conditionalFormatting>
  <conditionalFormatting sqref="I5:I39">
    <cfRule type="containsText" priority="19" stopIfTrue="1" operator="containsText" text="AA">
      <formula>NOT(ISERROR(SEARCH("AA",I5)))</formula>
    </cfRule>
    <cfRule type="containsText" dxfId="392" priority="20" operator="containsText" text="A">
      <formula>NOT(ISERROR(SEARCH("A",I5)))</formula>
    </cfRule>
  </conditionalFormatting>
  <conditionalFormatting sqref="Q5:Q39">
    <cfRule type="containsText" priority="17" stopIfTrue="1" operator="containsText" text="AA">
      <formula>NOT(ISERROR(SEARCH("AA",Q5)))</formula>
    </cfRule>
    <cfRule type="containsText" dxfId="391" priority="18" operator="containsText" text="A">
      <formula>NOT(ISERROR(SEARCH("A",Q5)))</formula>
    </cfRule>
  </conditionalFormatting>
  <conditionalFormatting sqref="W5:W39">
    <cfRule type="containsText" priority="11" stopIfTrue="1" operator="containsText" text="AA">
      <formula>NOT(ISERROR(SEARCH("AA",W5)))</formula>
    </cfRule>
    <cfRule type="containsText" dxfId="390" priority="12" operator="containsText" text="A">
      <formula>NOT(ISERROR(SEARCH("A",W5)))</formula>
    </cfRule>
  </conditionalFormatting>
  <conditionalFormatting sqref="Y5:Y39">
    <cfRule type="containsText" priority="9" stopIfTrue="1" operator="containsText" text="AA">
      <formula>NOT(ISERROR(SEARCH("AA",Y5)))</formula>
    </cfRule>
    <cfRule type="containsText" dxfId="389" priority="10" operator="containsText" text="A">
      <formula>NOT(ISERROR(SEARCH("A",Y5)))</formula>
    </cfRule>
  </conditionalFormatting>
  <conditionalFormatting sqref="AA5:AA39">
    <cfRule type="containsText" priority="7" stopIfTrue="1" operator="containsText" text="AA">
      <formula>NOT(ISERROR(SEARCH("AA",AA5)))</formula>
    </cfRule>
    <cfRule type="containsText" dxfId="388" priority="8" operator="containsText" text="A">
      <formula>NOT(ISERROR(SEARCH("A",AA5)))</formula>
    </cfRule>
  </conditionalFormatting>
  <conditionalFormatting sqref="D5:D39">
    <cfRule type="aboveAverage" dxfId="387" priority="25"/>
  </conditionalFormatting>
  <conditionalFormatting sqref="F5:F39">
    <cfRule type="aboveAverage" dxfId="386" priority="26"/>
  </conditionalFormatting>
  <conditionalFormatting sqref="H5:H39">
    <cfRule type="aboveAverage" dxfId="385" priority="27"/>
  </conditionalFormatting>
  <conditionalFormatting sqref="P5:P39">
    <cfRule type="aboveAverage" dxfId="384" priority="28"/>
  </conditionalFormatting>
  <conditionalFormatting sqref="R5:R39">
    <cfRule type="aboveAverage" dxfId="383" priority="29"/>
  </conditionalFormatting>
  <conditionalFormatting sqref="T5:T39">
    <cfRule type="aboveAverage" dxfId="382" priority="30"/>
  </conditionalFormatting>
  <conditionalFormatting sqref="J5:J39">
    <cfRule type="aboveAverage" dxfId="381" priority="34"/>
  </conditionalFormatting>
  <conditionalFormatting sqref="L5:L39">
    <cfRule type="aboveAverage" dxfId="380" priority="35"/>
  </conditionalFormatting>
  <conditionalFormatting sqref="N5:N39">
    <cfRule type="aboveAverage" dxfId="379" priority="36"/>
  </conditionalFormatting>
  <conditionalFormatting sqref="A5:AA39">
    <cfRule type="expression" dxfId="378" priority="37">
      <formula>MOD(ROW(),2)=0</formula>
    </cfRule>
  </conditionalFormatting>
  <pageMargins left="0.5" right="0.5" top="0.5" bottom="0.5" header="0.3" footer="0.3"/>
  <pageSetup paperSize="5" scale="83"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BH56"/>
  <sheetViews>
    <sheetView zoomScaleNormal="100" workbookViewId="0">
      <selection activeCell="A2" sqref="A1:A1048576"/>
    </sheetView>
  </sheetViews>
  <sheetFormatPr defaultColWidth="9.109375" defaultRowHeight="13.2" x14ac:dyDescent="0.25"/>
  <cols>
    <col min="1" max="1" width="25.77734375" style="1" customWidth="1"/>
    <col min="2" max="2" width="10.6640625" style="1" customWidth="1"/>
    <col min="3" max="3" width="10.6640625" style="207" hidden="1" customWidth="1"/>
    <col min="4" max="4" width="5.33203125" style="95" customWidth="1"/>
    <col min="5" max="5" width="5.33203125" style="99" customWidth="1"/>
    <col min="6" max="6" width="5.33203125" style="95" customWidth="1"/>
    <col min="7" max="7" width="5.33203125" style="99" hidden="1" customWidth="1"/>
    <col min="8" max="8" width="5.33203125" style="95" customWidth="1"/>
    <col min="9" max="9" width="5.33203125" style="99" hidden="1" customWidth="1"/>
    <col min="10" max="12" width="5.33203125" style="43" customWidth="1"/>
    <col min="13" max="13" width="5.33203125" style="43" hidden="1" customWidth="1"/>
    <col min="14" max="14" width="5.33203125" style="43" customWidth="1"/>
    <col min="15" max="15" width="5.33203125" style="43" hidden="1" customWidth="1"/>
    <col min="16" max="18" width="5.33203125" style="43" customWidth="1"/>
    <col min="19" max="19" width="5.33203125" style="43" hidden="1" customWidth="1"/>
    <col min="20" max="20" width="5.33203125" style="43" customWidth="1"/>
    <col min="21" max="21" width="5.33203125" style="43" hidden="1" customWidth="1"/>
    <col min="22" max="24" width="5.33203125" style="43" customWidth="1"/>
    <col min="25" max="25" width="5.33203125" style="43" hidden="1" customWidth="1"/>
    <col min="26" max="26" width="5.33203125" style="43" customWidth="1"/>
    <col min="27" max="27" width="5.33203125" style="43" hidden="1" customWidth="1"/>
    <col min="28" max="30" width="5.33203125" style="43" customWidth="1"/>
    <col min="31" max="31" width="5.33203125" style="43" hidden="1" customWidth="1"/>
    <col min="32" max="32" width="5.33203125" style="43" customWidth="1"/>
    <col min="33" max="33" width="5.33203125" style="43" hidden="1" customWidth="1"/>
    <col min="34" max="36" width="5.33203125" style="43" customWidth="1"/>
    <col min="37" max="37" width="5.33203125" style="43" hidden="1" customWidth="1"/>
    <col min="38" max="38" width="5.33203125" style="43" customWidth="1"/>
    <col min="39" max="39" width="5.33203125" style="43" hidden="1" customWidth="1"/>
    <col min="40" max="42" width="5.33203125" style="43" customWidth="1"/>
    <col min="43" max="43" width="5.33203125" style="43" hidden="1" customWidth="1"/>
    <col min="44" max="44" width="5.33203125" style="43" customWidth="1"/>
    <col min="45" max="45" width="5.33203125" style="43" hidden="1" customWidth="1"/>
    <col min="46" max="48" width="5.33203125" style="43" customWidth="1"/>
    <col min="49" max="49" width="5.33203125" style="43" hidden="1" customWidth="1"/>
    <col min="50" max="50" width="5.33203125" style="43" customWidth="1"/>
    <col min="51" max="51" width="5.33203125" style="43" hidden="1" customWidth="1"/>
    <col min="52" max="54" width="5.33203125" style="43" customWidth="1"/>
    <col min="55" max="55" width="5.33203125" style="43" hidden="1" customWidth="1"/>
    <col min="56" max="56" width="5.33203125" style="4" customWidth="1"/>
    <col min="57" max="57" width="5.33203125" style="4" hidden="1" customWidth="1"/>
    <col min="58" max="58" width="5.33203125" style="43" customWidth="1"/>
    <col min="59" max="59" width="9.109375" style="184"/>
    <col min="60" max="60" width="9.109375" style="1"/>
    <col min="61" max="61" width="27.109375" style="1" customWidth="1"/>
    <col min="62" max="16384" width="9.109375" style="1"/>
  </cols>
  <sheetData>
    <row r="1" spans="1:59" ht="30" customHeight="1" thickBot="1" x14ac:dyDescent="0.3">
      <c r="A1" s="668" t="s">
        <v>1187</v>
      </c>
      <c r="B1" s="668"/>
      <c r="C1" s="668"/>
      <c r="D1" s="668"/>
      <c r="E1" s="668"/>
      <c r="F1" s="668"/>
      <c r="G1" s="668"/>
      <c r="H1" s="668"/>
      <c r="I1" s="668"/>
      <c r="J1" s="668"/>
      <c r="K1" s="668"/>
      <c r="L1" s="668"/>
      <c r="M1" s="668"/>
      <c r="N1" s="668"/>
      <c r="O1" s="668"/>
      <c r="P1" s="668"/>
      <c r="Q1" s="668"/>
      <c r="R1" s="668"/>
      <c r="S1" s="668"/>
      <c r="T1" s="668"/>
      <c r="U1" s="668"/>
      <c r="V1" s="668"/>
      <c r="W1" s="668"/>
      <c r="X1" s="668"/>
      <c r="Y1" s="668"/>
      <c r="Z1" s="668"/>
      <c r="AA1" s="668"/>
      <c r="AB1" s="668"/>
      <c r="AC1" s="668"/>
      <c r="AD1" s="668"/>
      <c r="AE1" s="668"/>
      <c r="AF1" s="668"/>
      <c r="AG1" s="668"/>
      <c r="AH1" s="668"/>
      <c r="AI1" s="668"/>
      <c r="AJ1" s="668"/>
      <c r="AK1" s="668"/>
      <c r="AL1" s="668"/>
      <c r="AM1" s="668"/>
      <c r="AN1" s="668"/>
      <c r="AO1" s="668"/>
      <c r="AP1" s="668"/>
      <c r="AQ1" s="668"/>
      <c r="AR1" s="668"/>
      <c r="AS1" s="668"/>
      <c r="AT1" s="668"/>
      <c r="AU1" s="668"/>
      <c r="AV1" s="668"/>
      <c r="AW1" s="668"/>
      <c r="AX1" s="668"/>
      <c r="AY1" s="668"/>
      <c r="AZ1" s="668"/>
      <c r="BA1" s="668"/>
      <c r="BB1" s="668"/>
      <c r="BC1" s="668"/>
      <c r="BD1" s="668"/>
      <c r="BE1" s="277"/>
      <c r="BF1" s="173"/>
      <c r="BG1" s="44"/>
    </row>
    <row r="2" spans="1:59" ht="41.1" customHeight="1" x14ac:dyDescent="0.25">
      <c r="A2" s="49" t="s">
        <v>149</v>
      </c>
      <c r="B2" s="47" t="s">
        <v>68</v>
      </c>
      <c r="C2" s="47"/>
      <c r="D2" s="677" t="s">
        <v>233</v>
      </c>
      <c r="E2" s="678"/>
      <c r="F2" s="678"/>
      <c r="G2" s="678"/>
      <c r="H2" s="678"/>
      <c r="I2" s="699"/>
      <c r="J2" s="679" t="s">
        <v>225</v>
      </c>
      <c r="K2" s="680"/>
      <c r="L2" s="680"/>
      <c r="M2" s="680"/>
      <c r="N2" s="698"/>
      <c r="O2" s="428"/>
      <c r="P2" s="679" t="s">
        <v>226</v>
      </c>
      <c r="Q2" s="680"/>
      <c r="R2" s="680"/>
      <c r="S2" s="680"/>
      <c r="T2" s="698"/>
      <c r="U2" s="429"/>
      <c r="V2" s="680" t="s">
        <v>227</v>
      </c>
      <c r="W2" s="680"/>
      <c r="X2" s="680"/>
      <c r="Y2" s="680"/>
      <c r="Z2" s="680"/>
      <c r="AA2" s="429"/>
      <c r="AB2" s="679" t="s">
        <v>698</v>
      </c>
      <c r="AC2" s="680"/>
      <c r="AD2" s="680"/>
      <c r="AE2" s="680"/>
      <c r="AF2" s="698"/>
      <c r="AG2" s="429"/>
      <c r="AH2" s="680" t="s">
        <v>228</v>
      </c>
      <c r="AI2" s="680"/>
      <c r="AJ2" s="680"/>
      <c r="AK2" s="680"/>
      <c r="AL2" s="680"/>
      <c r="AM2" s="429"/>
      <c r="AN2" s="679" t="s">
        <v>229</v>
      </c>
      <c r="AO2" s="680"/>
      <c r="AP2" s="680"/>
      <c r="AQ2" s="680"/>
      <c r="AR2" s="680"/>
      <c r="AS2" s="429"/>
      <c r="AT2" s="679" t="s">
        <v>230</v>
      </c>
      <c r="AU2" s="680"/>
      <c r="AV2" s="680"/>
      <c r="AW2" s="680"/>
      <c r="AX2" s="680"/>
      <c r="AY2" s="429"/>
      <c r="AZ2" s="679" t="s">
        <v>231</v>
      </c>
      <c r="BA2" s="680"/>
      <c r="BB2" s="680"/>
      <c r="BC2" s="680"/>
      <c r="BD2" s="680"/>
      <c r="BE2" s="428"/>
      <c r="BF2" s="4"/>
      <c r="BG2" s="1"/>
    </row>
    <row r="3" spans="1:59" ht="20.100000000000001" customHeight="1" x14ac:dyDescent="0.25">
      <c r="A3" s="111"/>
      <c r="B3" s="111"/>
      <c r="C3" s="111"/>
      <c r="D3" s="675" t="s">
        <v>69</v>
      </c>
      <c r="E3" s="676"/>
      <c r="F3" s="676" t="s">
        <v>70</v>
      </c>
      <c r="G3" s="676"/>
      <c r="H3" s="676" t="s">
        <v>71</v>
      </c>
      <c r="I3" s="697"/>
      <c r="J3" s="425" t="s">
        <v>69</v>
      </c>
      <c r="K3" s="426"/>
      <c r="L3" s="426" t="s">
        <v>70</v>
      </c>
      <c r="M3" s="426"/>
      <c r="N3" s="430" t="s">
        <v>71</v>
      </c>
      <c r="O3" s="426"/>
      <c r="P3" s="425" t="s">
        <v>69</v>
      </c>
      <c r="Q3" s="426"/>
      <c r="R3" s="426" t="s">
        <v>70</v>
      </c>
      <c r="S3" s="426"/>
      <c r="T3" s="430" t="s">
        <v>71</v>
      </c>
      <c r="U3" s="430"/>
      <c r="V3" s="174" t="s">
        <v>69</v>
      </c>
      <c r="W3" s="406"/>
      <c r="X3" s="174" t="s">
        <v>70</v>
      </c>
      <c r="Y3" s="426"/>
      <c r="Z3" s="174" t="s">
        <v>71</v>
      </c>
      <c r="AA3" s="430"/>
      <c r="AB3" s="425" t="s">
        <v>69</v>
      </c>
      <c r="AC3" s="426"/>
      <c r="AD3" s="426" t="s">
        <v>70</v>
      </c>
      <c r="AE3" s="426"/>
      <c r="AF3" s="430" t="s">
        <v>71</v>
      </c>
      <c r="AG3" s="430"/>
      <c r="AH3" s="426" t="s">
        <v>69</v>
      </c>
      <c r="AI3" s="406"/>
      <c r="AJ3" s="174" t="s">
        <v>70</v>
      </c>
      <c r="AK3" s="426"/>
      <c r="AL3" s="426" t="s">
        <v>71</v>
      </c>
      <c r="AM3" s="430"/>
      <c r="AN3" s="425" t="s">
        <v>69</v>
      </c>
      <c r="AO3" s="426"/>
      <c r="AP3" s="426" t="s">
        <v>70</v>
      </c>
      <c r="AQ3" s="426"/>
      <c r="AR3" s="426" t="s">
        <v>71</v>
      </c>
      <c r="AS3" s="430"/>
      <c r="AT3" s="425" t="s">
        <v>69</v>
      </c>
      <c r="AU3" s="426"/>
      <c r="AV3" s="426" t="s">
        <v>70</v>
      </c>
      <c r="AW3" s="426"/>
      <c r="AX3" s="426" t="s">
        <v>71</v>
      </c>
      <c r="AY3" s="430"/>
      <c r="AZ3" s="233" t="s">
        <v>69</v>
      </c>
      <c r="BA3" s="406"/>
      <c r="BB3" s="234" t="s">
        <v>70</v>
      </c>
      <c r="BC3" s="426"/>
      <c r="BD3" s="234" t="s">
        <v>71</v>
      </c>
      <c r="BE3" s="426"/>
      <c r="BF3" s="4"/>
      <c r="BG3" s="1"/>
    </row>
    <row r="4" spans="1:59" ht="63.75" hidden="1" customHeight="1" x14ac:dyDescent="0.25">
      <c r="A4" s="111" t="s">
        <v>149</v>
      </c>
      <c r="B4" s="112" t="s">
        <v>68</v>
      </c>
      <c r="C4" s="112"/>
      <c r="D4" s="177" t="s">
        <v>77</v>
      </c>
      <c r="E4" s="176" t="s">
        <v>80</v>
      </c>
      <c r="F4" s="176" t="s">
        <v>78</v>
      </c>
      <c r="G4" s="176" t="s">
        <v>81</v>
      </c>
      <c r="H4" s="176" t="s">
        <v>79</v>
      </c>
      <c r="I4" s="178" t="s">
        <v>82</v>
      </c>
      <c r="J4" s="177" t="s">
        <v>92</v>
      </c>
      <c r="K4" s="403"/>
      <c r="L4" s="176" t="s">
        <v>93</v>
      </c>
      <c r="M4" s="422"/>
      <c r="N4" s="176" t="s">
        <v>94</v>
      </c>
      <c r="O4" s="422"/>
      <c r="P4" s="177" t="s">
        <v>95</v>
      </c>
      <c r="Q4" s="403"/>
      <c r="R4" s="176" t="s">
        <v>96</v>
      </c>
      <c r="S4" s="422"/>
      <c r="T4" s="422" t="s">
        <v>97</v>
      </c>
      <c r="U4" s="424"/>
      <c r="V4" s="177" t="s">
        <v>98</v>
      </c>
      <c r="W4" s="403"/>
      <c r="X4" s="176" t="s">
        <v>99</v>
      </c>
      <c r="Y4" s="422"/>
      <c r="Z4" s="176" t="s">
        <v>100</v>
      </c>
      <c r="AA4" s="424"/>
      <c r="AB4" s="422" t="s">
        <v>98</v>
      </c>
      <c r="AC4" s="403"/>
      <c r="AD4" s="403" t="s">
        <v>99</v>
      </c>
      <c r="AE4" s="422"/>
      <c r="AF4" s="403" t="s">
        <v>100</v>
      </c>
      <c r="AG4" s="424"/>
      <c r="AH4" s="422" t="s">
        <v>101</v>
      </c>
      <c r="AI4" s="403"/>
      <c r="AJ4" s="176" t="s">
        <v>102</v>
      </c>
      <c r="AK4" s="422"/>
      <c r="AL4" s="422" t="s">
        <v>103</v>
      </c>
      <c r="AM4" s="424"/>
      <c r="AN4" s="422" t="s">
        <v>104</v>
      </c>
      <c r="AO4" s="403"/>
      <c r="AP4" s="176" t="s">
        <v>105</v>
      </c>
      <c r="AQ4" s="422"/>
      <c r="AR4" s="176" t="s">
        <v>106</v>
      </c>
      <c r="AS4" s="424"/>
      <c r="AT4" s="422" t="s">
        <v>262</v>
      </c>
      <c r="AU4" s="403"/>
      <c r="AV4" s="199" t="s">
        <v>263</v>
      </c>
      <c r="AW4" s="422"/>
      <c r="AX4" s="422" t="s">
        <v>264</v>
      </c>
      <c r="AY4" s="424"/>
      <c r="AZ4" s="177" t="s">
        <v>107</v>
      </c>
      <c r="BA4" s="403"/>
      <c r="BB4" s="176" t="s">
        <v>108</v>
      </c>
      <c r="BC4" s="422"/>
      <c r="BD4" s="195" t="s">
        <v>109</v>
      </c>
      <c r="BE4" s="431"/>
      <c r="BF4" s="4"/>
      <c r="BG4" s="1"/>
    </row>
    <row r="5" spans="1:59" ht="12.75" customHeight="1" x14ac:dyDescent="0.25">
      <c r="A5" s="448" t="str">
        <f t="shared" ref="A5:A39" si="0">VLOOKUP(C5,VL_SOY_2020,2,FALSE)</f>
        <v>Local Seed Co. LS4565XS**</v>
      </c>
      <c r="B5" s="446" t="str">
        <f t="shared" ref="B5:B39" si="1">VLOOKUP(C5,VL_SOY_2020,4,FALSE)</f>
        <v>R2X, STS</v>
      </c>
      <c r="C5" s="446" t="s">
        <v>501</v>
      </c>
      <c r="D5" s="414">
        <v>67.337400000000002</v>
      </c>
      <c r="E5" s="415" t="s">
        <v>702</v>
      </c>
      <c r="F5" s="416">
        <v>62.7639</v>
      </c>
      <c r="G5" s="417" t="s">
        <v>707</v>
      </c>
      <c r="H5" s="418">
        <v>61.563800000000001</v>
      </c>
      <c r="I5" s="415" t="s">
        <v>702</v>
      </c>
      <c r="J5" s="414">
        <v>90.534099999999995</v>
      </c>
      <c r="K5" s="415" t="s">
        <v>707</v>
      </c>
      <c r="L5" s="416">
        <v>85.022199999999998</v>
      </c>
      <c r="M5" s="417" t="s">
        <v>707</v>
      </c>
      <c r="N5" s="418">
        <v>80.622299999999996</v>
      </c>
      <c r="O5" s="445" t="s">
        <v>702</v>
      </c>
      <c r="P5" s="414">
        <v>72.362899999999996</v>
      </c>
      <c r="Q5" s="415" t="s">
        <v>725</v>
      </c>
      <c r="R5" s="416">
        <v>61.329000000000001</v>
      </c>
      <c r="S5" s="417" t="s">
        <v>703</v>
      </c>
      <c r="T5" s="418">
        <v>64.475200000000001</v>
      </c>
      <c r="U5" s="445" t="s">
        <v>702</v>
      </c>
      <c r="V5" s="414">
        <v>47.165700000000001</v>
      </c>
      <c r="W5" s="415" t="s">
        <v>712</v>
      </c>
      <c r="X5" s="416">
        <v>47.713999999999999</v>
      </c>
      <c r="Y5" s="417" t="s">
        <v>707</v>
      </c>
      <c r="Z5" s="418">
        <v>41.5642</v>
      </c>
      <c r="AA5" s="445" t="s">
        <v>702</v>
      </c>
      <c r="AB5" s="414">
        <v>79.272499999999994</v>
      </c>
      <c r="AC5" s="415" t="s">
        <v>707</v>
      </c>
      <c r="AD5" s="416" t="s">
        <v>952</v>
      </c>
      <c r="AE5" s="417" t="s">
        <v>952</v>
      </c>
      <c r="AF5" s="418" t="s">
        <v>952</v>
      </c>
      <c r="AG5" s="445" t="s">
        <v>952</v>
      </c>
      <c r="AH5" s="414">
        <v>73.758499999999998</v>
      </c>
      <c r="AI5" s="415" t="s">
        <v>714</v>
      </c>
      <c r="AJ5" s="416">
        <v>74.049899999999994</v>
      </c>
      <c r="AK5" s="417" t="s">
        <v>707</v>
      </c>
      <c r="AL5" s="418">
        <v>70.6952</v>
      </c>
      <c r="AM5" s="445" t="s">
        <v>702</v>
      </c>
      <c r="AN5" s="414">
        <v>69.730599999999995</v>
      </c>
      <c r="AO5" s="415" t="s">
        <v>707</v>
      </c>
      <c r="AP5" s="416">
        <v>71.9602</v>
      </c>
      <c r="AQ5" s="417" t="s">
        <v>702</v>
      </c>
      <c r="AR5" s="418">
        <v>66.4221</v>
      </c>
      <c r="AS5" s="445" t="s">
        <v>702</v>
      </c>
      <c r="AT5" s="414">
        <v>56.272199999999998</v>
      </c>
      <c r="AU5" s="415" t="s">
        <v>712</v>
      </c>
      <c r="AV5" s="416">
        <v>51.989199999999997</v>
      </c>
      <c r="AW5" s="417" t="s">
        <v>712</v>
      </c>
      <c r="AX5" s="418">
        <v>52.060600000000001</v>
      </c>
      <c r="AY5" s="445" t="s">
        <v>704</v>
      </c>
      <c r="AZ5" s="414">
        <v>49.602699999999999</v>
      </c>
      <c r="BA5" s="415" t="s">
        <v>702</v>
      </c>
      <c r="BB5" s="416">
        <v>47.282800000000002</v>
      </c>
      <c r="BC5" s="417" t="s">
        <v>714</v>
      </c>
      <c r="BD5" s="418">
        <v>55.106999999999999</v>
      </c>
      <c r="BE5" s="433" t="s">
        <v>702</v>
      </c>
      <c r="BF5" s="103"/>
      <c r="BG5"/>
    </row>
    <row r="6" spans="1:59" x14ac:dyDescent="0.25">
      <c r="A6" s="446" t="str">
        <f t="shared" si="0"/>
        <v>AgriGold G4190RX**</v>
      </c>
      <c r="B6" s="446" t="str">
        <f t="shared" si="1"/>
        <v>R2X</v>
      </c>
      <c r="C6" s="446" t="s">
        <v>422</v>
      </c>
      <c r="D6" s="414">
        <v>66.045500000000004</v>
      </c>
      <c r="E6" s="415" t="s">
        <v>707</v>
      </c>
      <c r="F6" s="418">
        <v>64.121300000000005</v>
      </c>
      <c r="G6" s="415" t="s">
        <v>702</v>
      </c>
      <c r="H6" s="418">
        <v>61.920900000000003</v>
      </c>
      <c r="I6" s="415" t="s">
        <v>702</v>
      </c>
      <c r="J6" s="414">
        <v>91.284700000000001</v>
      </c>
      <c r="K6" s="415" t="s">
        <v>702</v>
      </c>
      <c r="L6" s="418">
        <v>86.778300000000002</v>
      </c>
      <c r="M6" s="415" t="s">
        <v>702</v>
      </c>
      <c r="N6" s="418">
        <v>82.578999999999994</v>
      </c>
      <c r="O6" s="445" t="s">
        <v>702</v>
      </c>
      <c r="P6" s="414">
        <v>81.378500000000003</v>
      </c>
      <c r="Q6" s="415" t="s">
        <v>702</v>
      </c>
      <c r="R6" s="418">
        <v>69.669300000000007</v>
      </c>
      <c r="S6" s="415" t="s">
        <v>702</v>
      </c>
      <c r="T6" s="418">
        <v>67.161600000000007</v>
      </c>
      <c r="U6" s="445" t="s">
        <v>702</v>
      </c>
      <c r="V6" s="414">
        <v>44.640500000000003</v>
      </c>
      <c r="W6" s="415" t="s">
        <v>714</v>
      </c>
      <c r="X6" s="418">
        <v>47.166200000000003</v>
      </c>
      <c r="Y6" s="415" t="s">
        <v>707</v>
      </c>
      <c r="Z6" s="418">
        <v>41.5687</v>
      </c>
      <c r="AA6" s="445" t="s">
        <v>702</v>
      </c>
      <c r="AB6" s="414">
        <v>74.996300000000005</v>
      </c>
      <c r="AC6" s="415" t="s">
        <v>743</v>
      </c>
      <c r="AD6" s="418" t="s">
        <v>952</v>
      </c>
      <c r="AE6" s="415" t="s">
        <v>952</v>
      </c>
      <c r="AF6" s="418" t="s">
        <v>952</v>
      </c>
      <c r="AG6" s="445" t="s">
        <v>952</v>
      </c>
      <c r="AH6" s="414">
        <v>72.685299999999998</v>
      </c>
      <c r="AI6" s="415" t="s">
        <v>743</v>
      </c>
      <c r="AJ6" s="418">
        <v>71.273600000000002</v>
      </c>
      <c r="AK6" s="415" t="s">
        <v>712</v>
      </c>
      <c r="AL6" s="418">
        <v>67.162599999999998</v>
      </c>
      <c r="AM6" s="445" t="s">
        <v>702</v>
      </c>
      <c r="AN6" s="414">
        <v>59.715699999999998</v>
      </c>
      <c r="AO6" s="415" t="s">
        <v>738</v>
      </c>
      <c r="AP6" s="418">
        <v>66.0428</v>
      </c>
      <c r="AQ6" s="415" t="s">
        <v>707</v>
      </c>
      <c r="AR6" s="418">
        <v>59.104599999999998</v>
      </c>
      <c r="AS6" s="445" t="s">
        <v>704</v>
      </c>
      <c r="AT6" s="414">
        <v>54.281300000000002</v>
      </c>
      <c r="AU6" s="415" t="s">
        <v>743</v>
      </c>
      <c r="AV6" s="418">
        <v>55.602200000000003</v>
      </c>
      <c r="AW6" s="415" t="s">
        <v>702</v>
      </c>
      <c r="AX6" s="418">
        <v>58.088299999999997</v>
      </c>
      <c r="AY6" s="445" t="s">
        <v>702</v>
      </c>
      <c r="AZ6" s="414">
        <v>49.381599999999999</v>
      </c>
      <c r="BA6" s="415" t="s">
        <v>702</v>
      </c>
      <c r="BB6" s="418">
        <v>52.316299999999998</v>
      </c>
      <c r="BC6" s="415" t="s">
        <v>702</v>
      </c>
      <c r="BD6" s="418">
        <v>57.781700000000001</v>
      </c>
      <c r="BE6" s="433" t="s">
        <v>702</v>
      </c>
      <c r="BF6" s="103"/>
      <c r="BG6"/>
    </row>
    <row r="7" spans="1:59" x14ac:dyDescent="0.25">
      <c r="A7" s="446" t="str">
        <f t="shared" si="0"/>
        <v>Dyna-Gro S45ES10</v>
      </c>
      <c r="B7" s="446" t="str">
        <f t="shared" si="1"/>
        <v>E3</v>
      </c>
      <c r="C7" s="446" t="s">
        <v>468</v>
      </c>
      <c r="D7" s="414">
        <v>65.387</v>
      </c>
      <c r="E7" s="415" t="s">
        <v>712</v>
      </c>
      <c r="F7" s="418"/>
      <c r="G7" s="415"/>
      <c r="H7" s="418"/>
      <c r="I7" s="415"/>
      <c r="J7" s="414">
        <v>78.614199999999997</v>
      </c>
      <c r="K7" s="415" t="s">
        <v>754</v>
      </c>
      <c r="L7" s="418"/>
      <c r="M7" s="415"/>
      <c r="N7" s="418"/>
      <c r="O7" s="415"/>
      <c r="P7" s="414">
        <v>78.572299999999998</v>
      </c>
      <c r="Q7" s="415" t="s">
        <v>712</v>
      </c>
      <c r="R7" s="418"/>
      <c r="S7" s="415"/>
      <c r="T7" s="418"/>
      <c r="U7" s="415"/>
      <c r="V7" s="414">
        <v>48.508899999999997</v>
      </c>
      <c r="W7" s="415" t="s">
        <v>702</v>
      </c>
      <c r="X7" s="418"/>
      <c r="Y7" s="415"/>
      <c r="Z7" s="418"/>
      <c r="AA7" s="415"/>
      <c r="AB7" s="414">
        <v>74.083200000000005</v>
      </c>
      <c r="AC7" s="415" t="s">
        <v>721</v>
      </c>
      <c r="AD7" s="418" t="s">
        <v>952</v>
      </c>
      <c r="AE7" s="415" t="s">
        <v>952</v>
      </c>
      <c r="AF7" s="418" t="s">
        <v>952</v>
      </c>
      <c r="AG7" s="415" t="s">
        <v>952</v>
      </c>
      <c r="AH7" s="414">
        <v>76.095799999999997</v>
      </c>
      <c r="AI7" s="415" t="s">
        <v>707</v>
      </c>
      <c r="AJ7" s="418"/>
      <c r="AK7" s="415"/>
      <c r="AL7" s="418"/>
      <c r="AM7" s="415"/>
      <c r="AN7" s="414">
        <v>65.529799999999994</v>
      </c>
      <c r="AO7" s="415" t="s">
        <v>714</v>
      </c>
      <c r="AP7" s="418"/>
      <c r="AQ7" s="415"/>
      <c r="AR7" s="418"/>
      <c r="AS7" s="415"/>
      <c r="AT7" s="414">
        <v>55.878500000000003</v>
      </c>
      <c r="AU7" s="415" t="s">
        <v>712</v>
      </c>
      <c r="AV7" s="418"/>
      <c r="AW7" s="415"/>
      <c r="AX7" s="418"/>
      <c r="AY7" s="415"/>
      <c r="AZ7" s="414">
        <v>45.813299999999998</v>
      </c>
      <c r="BA7" s="415" t="s">
        <v>702</v>
      </c>
      <c r="BB7" s="418"/>
      <c r="BC7" s="415"/>
      <c r="BD7" s="418"/>
      <c r="BE7" s="410"/>
      <c r="BF7" s="103"/>
      <c r="BG7"/>
    </row>
    <row r="8" spans="1:59" x14ac:dyDescent="0.25">
      <c r="A8" s="83" t="str">
        <f t="shared" si="0"/>
        <v>Dyna-Gro S41XS98***</v>
      </c>
      <c r="B8" s="84" t="str">
        <f t="shared" si="1"/>
        <v>R2X, STS</v>
      </c>
      <c r="C8" s="84" t="s">
        <v>474</v>
      </c>
      <c r="D8" s="414">
        <v>65.159199999999998</v>
      </c>
      <c r="E8" s="415" t="s">
        <v>714</v>
      </c>
      <c r="F8" s="418">
        <v>62.226900000000001</v>
      </c>
      <c r="G8" s="415" t="s">
        <v>712</v>
      </c>
      <c r="H8" s="418">
        <v>62.181600000000003</v>
      </c>
      <c r="I8" s="445" t="s">
        <v>702</v>
      </c>
      <c r="J8" s="414">
        <v>86.320700000000002</v>
      </c>
      <c r="K8" s="415" t="s">
        <v>714</v>
      </c>
      <c r="L8" s="418">
        <v>80.375600000000006</v>
      </c>
      <c r="M8" s="415" t="s">
        <v>714</v>
      </c>
      <c r="N8" s="418">
        <v>77.637799999999999</v>
      </c>
      <c r="O8" s="445" t="s">
        <v>702</v>
      </c>
      <c r="P8" s="414">
        <v>77.263499999999993</v>
      </c>
      <c r="Q8" s="415" t="s">
        <v>714</v>
      </c>
      <c r="R8" s="418">
        <v>62.488999999999997</v>
      </c>
      <c r="S8" s="415" t="s">
        <v>703</v>
      </c>
      <c r="T8" s="418">
        <v>62.616999999999997</v>
      </c>
      <c r="U8" s="445" t="s">
        <v>702</v>
      </c>
      <c r="V8" s="414">
        <v>46.214500000000001</v>
      </c>
      <c r="W8" s="415" t="s">
        <v>712</v>
      </c>
      <c r="X8" s="418">
        <v>49.572299999999998</v>
      </c>
      <c r="Y8" s="415" t="s">
        <v>707</v>
      </c>
      <c r="Z8" s="418">
        <v>44.779200000000003</v>
      </c>
      <c r="AA8" s="445" t="s">
        <v>702</v>
      </c>
      <c r="AB8" s="414">
        <v>73.662899999999993</v>
      </c>
      <c r="AC8" s="415" t="s">
        <v>721</v>
      </c>
      <c r="AD8" s="418" t="s">
        <v>952</v>
      </c>
      <c r="AE8" s="415" t="s">
        <v>952</v>
      </c>
      <c r="AF8" s="418" t="s">
        <v>952</v>
      </c>
      <c r="AG8" s="445" t="s">
        <v>952</v>
      </c>
      <c r="AH8" s="414">
        <v>69.350399999999993</v>
      </c>
      <c r="AI8" s="415" t="s">
        <v>791</v>
      </c>
      <c r="AJ8" s="418">
        <v>73.004800000000003</v>
      </c>
      <c r="AK8" s="415" t="s">
        <v>707</v>
      </c>
      <c r="AL8" s="418">
        <v>72.759399999999999</v>
      </c>
      <c r="AM8" s="445" t="s">
        <v>702</v>
      </c>
      <c r="AN8" s="414">
        <v>71.830399999999997</v>
      </c>
      <c r="AO8" s="415" t="s">
        <v>702</v>
      </c>
      <c r="AP8" s="418">
        <v>72.199799999999996</v>
      </c>
      <c r="AQ8" s="415" t="s">
        <v>702</v>
      </c>
      <c r="AR8" s="418">
        <v>66.451899999999995</v>
      </c>
      <c r="AS8" s="445" t="s">
        <v>702</v>
      </c>
      <c r="AT8" s="414">
        <v>54.538400000000003</v>
      </c>
      <c r="AU8" s="415" t="s">
        <v>714</v>
      </c>
      <c r="AV8" s="418">
        <v>53.782400000000003</v>
      </c>
      <c r="AW8" s="415" t="s">
        <v>707</v>
      </c>
      <c r="AX8" s="418">
        <v>59.305700000000002</v>
      </c>
      <c r="AY8" s="445" t="s">
        <v>702</v>
      </c>
      <c r="AZ8" s="414">
        <v>42.0931</v>
      </c>
      <c r="BA8" s="445" t="s">
        <v>702</v>
      </c>
      <c r="BB8" s="418">
        <v>44.164299999999997</v>
      </c>
      <c r="BC8" s="415" t="s">
        <v>731</v>
      </c>
      <c r="BD8" s="418">
        <v>52.133499999999998</v>
      </c>
      <c r="BE8" s="432" t="s">
        <v>702</v>
      </c>
      <c r="BF8" s="103"/>
      <c r="BG8"/>
    </row>
    <row r="9" spans="1:59" x14ac:dyDescent="0.25">
      <c r="A9" s="84" t="str">
        <f t="shared" si="0"/>
        <v>LG Seeds LGS4227RX</v>
      </c>
      <c r="B9" s="84" t="str">
        <f t="shared" si="1"/>
        <v>R2X, STS</v>
      </c>
      <c r="C9" s="84" t="s">
        <v>487</v>
      </c>
      <c r="D9" s="414">
        <v>64.904600000000002</v>
      </c>
      <c r="E9" s="415" t="s">
        <v>714</v>
      </c>
      <c r="F9" s="418">
        <v>62.241599999999998</v>
      </c>
      <c r="G9" s="415" t="s">
        <v>712</v>
      </c>
      <c r="H9" s="418"/>
      <c r="I9" s="415"/>
      <c r="J9" s="414">
        <v>86.626599999999996</v>
      </c>
      <c r="K9" s="415" t="s">
        <v>714</v>
      </c>
      <c r="L9" s="418">
        <v>82.524100000000004</v>
      </c>
      <c r="M9" s="415" t="s">
        <v>712</v>
      </c>
      <c r="N9" s="418"/>
      <c r="O9" s="415"/>
      <c r="P9" s="414">
        <v>79.325000000000003</v>
      </c>
      <c r="Q9" s="415" t="s">
        <v>707</v>
      </c>
      <c r="R9" s="418">
        <v>62.8874</v>
      </c>
      <c r="S9" s="415" t="s">
        <v>703</v>
      </c>
      <c r="T9" s="418"/>
      <c r="U9" s="415"/>
      <c r="V9" s="414">
        <v>47.0396</v>
      </c>
      <c r="W9" s="415" t="s">
        <v>712</v>
      </c>
      <c r="X9" s="418">
        <v>50.838900000000002</v>
      </c>
      <c r="Y9" s="415" t="s">
        <v>702</v>
      </c>
      <c r="Z9" s="418"/>
      <c r="AA9" s="415"/>
      <c r="AB9" s="414">
        <v>79.300399999999996</v>
      </c>
      <c r="AC9" s="415" t="s">
        <v>707</v>
      </c>
      <c r="AD9" s="418" t="s">
        <v>952</v>
      </c>
      <c r="AE9" s="415" t="s">
        <v>952</v>
      </c>
      <c r="AF9" s="418" t="s">
        <v>952</v>
      </c>
      <c r="AG9" s="415" t="s">
        <v>952</v>
      </c>
      <c r="AH9" s="414">
        <v>74.328800000000001</v>
      </c>
      <c r="AI9" s="415" t="s">
        <v>712</v>
      </c>
      <c r="AJ9" s="418">
        <v>75.019400000000005</v>
      </c>
      <c r="AK9" s="415" t="s">
        <v>702</v>
      </c>
      <c r="AL9" s="418"/>
      <c r="AM9" s="415"/>
      <c r="AN9" s="414">
        <v>63.000100000000003</v>
      </c>
      <c r="AO9" s="415" t="s">
        <v>721</v>
      </c>
      <c r="AP9" s="418">
        <v>66.799099999999996</v>
      </c>
      <c r="AQ9" s="415" t="s">
        <v>707</v>
      </c>
      <c r="AR9" s="418"/>
      <c r="AS9" s="415"/>
      <c r="AT9" s="414">
        <v>41.005400000000002</v>
      </c>
      <c r="AU9" s="415" t="s">
        <v>747</v>
      </c>
      <c r="AV9" s="418">
        <v>49.138199999999998</v>
      </c>
      <c r="AW9" s="415" t="s">
        <v>703</v>
      </c>
      <c r="AX9" s="418"/>
      <c r="AY9" s="415"/>
      <c r="AZ9" s="414">
        <v>48.6113</v>
      </c>
      <c r="BA9" s="415" t="s">
        <v>702</v>
      </c>
      <c r="BB9" s="418">
        <v>48.484299999999998</v>
      </c>
      <c r="BC9" s="415" t="s">
        <v>714</v>
      </c>
      <c r="BD9" s="418"/>
      <c r="BE9" s="410"/>
      <c r="BF9" s="103"/>
      <c r="BG9"/>
    </row>
    <row r="10" spans="1:59" x14ac:dyDescent="0.25">
      <c r="A10" s="446" t="str">
        <f t="shared" si="0"/>
        <v>Progeny P4505RXS</v>
      </c>
      <c r="B10" s="446" t="str">
        <f t="shared" si="1"/>
        <v>R2X, STS</v>
      </c>
      <c r="C10" s="446" t="s">
        <v>531</v>
      </c>
      <c r="D10" s="414">
        <v>64.514099999999999</v>
      </c>
      <c r="E10" s="415" t="s">
        <v>743</v>
      </c>
      <c r="F10" s="418"/>
      <c r="G10" s="415"/>
      <c r="H10" s="418"/>
      <c r="I10" s="415"/>
      <c r="J10" s="414">
        <v>89.316400000000002</v>
      </c>
      <c r="K10" s="415" t="s">
        <v>712</v>
      </c>
      <c r="L10" s="418"/>
      <c r="M10" s="415"/>
      <c r="N10" s="418"/>
      <c r="O10" s="415"/>
      <c r="P10" s="414">
        <v>73.711299999999994</v>
      </c>
      <c r="Q10" s="415" t="s">
        <v>738</v>
      </c>
      <c r="R10" s="418"/>
      <c r="S10" s="415"/>
      <c r="T10" s="418"/>
      <c r="U10" s="415"/>
      <c r="V10" s="414">
        <v>43.176400000000001</v>
      </c>
      <c r="W10" s="415" t="s">
        <v>743</v>
      </c>
      <c r="X10" s="418"/>
      <c r="Y10" s="415"/>
      <c r="Z10" s="418"/>
      <c r="AA10" s="415"/>
      <c r="AB10" s="414">
        <v>78.420199999999994</v>
      </c>
      <c r="AC10" s="415" t="s">
        <v>707</v>
      </c>
      <c r="AD10" s="418" t="s">
        <v>952</v>
      </c>
      <c r="AE10" s="415" t="s">
        <v>952</v>
      </c>
      <c r="AF10" s="418" t="s">
        <v>952</v>
      </c>
      <c r="AG10" s="415" t="s">
        <v>952</v>
      </c>
      <c r="AH10" s="414">
        <v>68.3767</v>
      </c>
      <c r="AI10" s="415" t="s">
        <v>725</v>
      </c>
      <c r="AJ10" s="418"/>
      <c r="AK10" s="415"/>
      <c r="AL10" s="418"/>
      <c r="AM10" s="415"/>
      <c r="AN10" s="414">
        <v>58.319800000000001</v>
      </c>
      <c r="AO10" s="415" t="s">
        <v>751</v>
      </c>
      <c r="AP10" s="418"/>
      <c r="AQ10" s="415"/>
      <c r="AR10" s="418"/>
      <c r="AS10" s="415"/>
      <c r="AT10" s="414">
        <v>55.806699999999999</v>
      </c>
      <c r="AU10" s="415" t="s">
        <v>714</v>
      </c>
      <c r="AV10" s="418"/>
      <c r="AW10" s="415"/>
      <c r="AX10" s="418"/>
      <c r="AY10" s="415"/>
      <c r="AZ10" s="414">
        <v>48.985199999999999</v>
      </c>
      <c r="BA10" s="415" t="s">
        <v>702</v>
      </c>
      <c r="BB10" s="418"/>
      <c r="BC10" s="415"/>
      <c r="BD10" s="418"/>
      <c r="BE10" s="410"/>
      <c r="BF10" s="103"/>
      <c r="BG10"/>
    </row>
    <row r="11" spans="1:59" x14ac:dyDescent="0.25">
      <c r="A11" s="446" t="str">
        <f t="shared" si="0"/>
        <v>Croplan CP4150XS</v>
      </c>
      <c r="B11" s="446" t="str">
        <f t="shared" si="1"/>
        <v>R2X</v>
      </c>
      <c r="C11" s="446" t="s">
        <v>462</v>
      </c>
      <c r="D11" s="414">
        <v>64.363299999999995</v>
      </c>
      <c r="E11" s="415" t="s">
        <v>743</v>
      </c>
      <c r="F11" s="418"/>
      <c r="G11" s="415"/>
      <c r="H11" s="418"/>
      <c r="I11" s="415"/>
      <c r="J11" s="414">
        <v>80.698700000000002</v>
      </c>
      <c r="K11" s="415" t="s">
        <v>754</v>
      </c>
      <c r="L11" s="418"/>
      <c r="M11" s="415"/>
      <c r="N11" s="418"/>
      <c r="O11" s="415"/>
      <c r="P11" s="414">
        <v>77.886399999999995</v>
      </c>
      <c r="Q11" s="415" t="s">
        <v>714</v>
      </c>
      <c r="R11" s="418"/>
      <c r="S11" s="415"/>
      <c r="T11" s="418"/>
      <c r="U11" s="415"/>
      <c r="V11" s="414">
        <v>41.394199999999998</v>
      </c>
      <c r="W11" s="415" t="s">
        <v>754</v>
      </c>
      <c r="X11" s="418"/>
      <c r="Y11" s="415"/>
      <c r="Z11" s="418"/>
      <c r="AA11" s="415"/>
      <c r="AB11" s="414">
        <v>75.636300000000006</v>
      </c>
      <c r="AC11" s="415" t="s">
        <v>714</v>
      </c>
      <c r="AD11" s="418" t="s">
        <v>952</v>
      </c>
      <c r="AE11" s="415" t="s">
        <v>952</v>
      </c>
      <c r="AF11" s="418" t="s">
        <v>952</v>
      </c>
      <c r="AG11" s="415" t="s">
        <v>952</v>
      </c>
      <c r="AH11" s="414">
        <v>76.758600000000001</v>
      </c>
      <c r="AI11" s="415" t="s">
        <v>702</v>
      </c>
      <c r="AJ11" s="418"/>
      <c r="AK11" s="415"/>
      <c r="AL11" s="418"/>
      <c r="AM11" s="415"/>
      <c r="AN11" s="414">
        <v>56.873899999999999</v>
      </c>
      <c r="AO11" s="415" t="s">
        <v>751</v>
      </c>
      <c r="AP11" s="418"/>
      <c r="AQ11" s="415"/>
      <c r="AR11" s="418"/>
      <c r="AS11" s="415"/>
      <c r="AT11" s="414">
        <v>56.455800000000004</v>
      </c>
      <c r="AU11" s="415" t="s">
        <v>712</v>
      </c>
      <c r="AV11" s="418"/>
      <c r="AW11" s="415"/>
      <c r="AX11" s="418"/>
      <c r="AY11" s="415"/>
      <c r="AZ11" s="414">
        <v>49.202500000000001</v>
      </c>
      <c r="BA11" s="415" t="s">
        <v>702</v>
      </c>
      <c r="BB11" s="418"/>
      <c r="BC11" s="415"/>
      <c r="BD11" s="418"/>
      <c r="BE11" s="410"/>
      <c r="BF11" s="103"/>
      <c r="BG11"/>
    </row>
    <row r="12" spans="1:59" x14ac:dyDescent="0.25">
      <c r="A12" s="84" t="str">
        <f t="shared" si="0"/>
        <v>USG 7447XTS**</v>
      </c>
      <c r="B12" s="84" t="str">
        <f t="shared" si="1"/>
        <v>R2X, STS</v>
      </c>
      <c r="C12" s="84" t="s">
        <v>554</v>
      </c>
      <c r="D12" s="414">
        <v>63.444600000000001</v>
      </c>
      <c r="E12" s="415" t="s">
        <v>721</v>
      </c>
      <c r="F12" s="418"/>
      <c r="G12" s="415"/>
      <c r="H12" s="418"/>
      <c r="I12" s="415"/>
      <c r="J12" s="414">
        <v>79.283900000000003</v>
      </c>
      <c r="K12" s="415" t="s">
        <v>754</v>
      </c>
      <c r="L12" s="418"/>
      <c r="M12" s="415"/>
      <c r="N12" s="418"/>
      <c r="O12" s="415"/>
      <c r="P12" s="414">
        <v>71.858800000000002</v>
      </c>
      <c r="Q12" s="415" t="s">
        <v>718</v>
      </c>
      <c r="R12" s="418"/>
      <c r="S12" s="415"/>
      <c r="T12" s="418"/>
      <c r="U12" s="415"/>
      <c r="V12" s="414">
        <v>47.780700000000003</v>
      </c>
      <c r="W12" s="415" t="s">
        <v>707</v>
      </c>
      <c r="X12" s="418"/>
      <c r="Y12" s="415"/>
      <c r="Z12" s="418"/>
      <c r="AA12" s="415"/>
      <c r="AB12" s="414">
        <v>78.538799999999995</v>
      </c>
      <c r="AC12" s="415" t="s">
        <v>707</v>
      </c>
      <c r="AD12" s="418" t="s">
        <v>952</v>
      </c>
      <c r="AE12" s="415" t="s">
        <v>952</v>
      </c>
      <c r="AF12" s="418" t="s">
        <v>952</v>
      </c>
      <c r="AG12" s="415" t="s">
        <v>952</v>
      </c>
      <c r="AH12" s="414">
        <v>66.339799999999997</v>
      </c>
      <c r="AI12" s="415" t="s">
        <v>737</v>
      </c>
      <c r="AJ12" s="418"/>
      <c r="AK12" s="415"/>
      <c r="AL12" s="418"/>
      <c r="AM12" s="415"/>
      <c r="AN12" s="414">
        <v>59.114600000000003</v>
      </c>
      <c r="AO12" s="415" t="s">
        <v>738</v>
      </c>
      <c r="AP12" s="418"/>
      <c r="AQ12" s="415"/>
      <c r="AR12" s="418"/>
      <c r="AS12" s="415"/>
      <c r="AT12" s="414">
        <v>56.335599999999999</v>
      </c>
      <c r="AU12" s="415" t="s">
        <v>712</v>
      </c>
      <c r="AV12" s="418"/>
      <c r="AW12" s="415"/>
      <c r="AX12" s="418"/>
      <c r="AY12" s="415"/>
      <c r="AZ12" s="414">
        <v>48.304900000000004</v>
      </c>
      <c r="BA12" s="415" t="s">
        <v>702</v>
      </c>
      <c r="BB12" s="418"/>
      <c r="BC12" s="415"/>
      <c r="BD12" s="418"/>
      <c r="BE12" s="410"/>
      <c r="BF12" s="103"/>
      <c r="BG12"/>
    </row>
    <row r="13" spans="1:59" x14ac:dyDescent="0.25">
      <c r="A13" s="84" t="str">
        <f t="shared" si="0"/>
        <v>AgriGold G4255RX</v>
      </c>
      <c r="B13" s="84" t="str">
        <f t="shared" si="1"/>
        <v>R2X</v>
      </c>
      <c r="C13" s="84" t="s">
        <v>423</v>
      </c>
      <c r="D13" s="414">
        <v>63.089700000000001</v>
      </c>
      <c r="E13" s="415" t="s">
        <v>738</v>
      </c>
      <c r="F13" s="418">
        <v>60.437399999999997</v>
      </c>
      <c r="G13" s="415" t="s">
        <v>700</v>
      </c>
      <c r="H13" s="418"/>
      <c r="I13" s="415"/>
      <c r="J13" s="414">
        <v>88.076599999999999</v>
      </c>
      <c r="K13" s="415" t="s">
        <v>712</v>
      </c>
      <c r="L13" s="418">
        <v>79.590100000000007</v>
      </c>
      <c r="M13" s="415" t="s">
        <v>714</v>
      </c>
      <c r="N13" s="418"/>
      <c r="O13" s="415"/>
      <c r="P13" s="414">
        <v>75.356099999999998</v>
      </c>
      <c r="Q13" s="415" t="s">
        <v>743</v>
      </c>
      <c r="R13" s="418">
        <v>62.318100000000001</v>
      </c>
      <c r="S13" s="415" t="s">
        <v>703</v>
      </c>
      <c r="T13" s="418"/>
      <c r="U13" s="415"/>
      <c r="V13" s="414">
        <v>43.037700000000001</v>
      </c>
      <c r="W13" s="415" t="s">
        <v>721</v>
      </c>
      <c r="X13" s="418">
        <v>43.059100000000001</v>
      </c>
      <c r="Y13" s="415" t="s">
        <v>700</v>
      </c>
      <c r="Z13" s="418"/>
      <c r="AA13" s="415"/>
      <c r="AB13" s="414">
        <v>67.556700000000006</v>
      </c>
      <c r="AC13" s="415" t="s">
        <v>733</v>
      </c>
      <c r="AD13" s="418" t="s">
        <v>952</v>
      </c>
      <c r="AE13" s="415" t="s">
        <v>952</v>
      </c>
      <c r="AF13" s="418" t="s">
        <v>952</v>
      </c>
      <c r="AG13" s="415" t="s">
        <v>952</v>
      </c>
      <c r="AH13" s="414">
        <v>66.186499999999995</v>
      </c>
      <c r="AI13" s="415" t="s">
        <v>737</v>
      </c>
      <c r="AJ13" s="418">
        <v>67.403899999999993</v>
      </c>
      <c r="AK13" s="415" t="s">
        <v>706</v>
      </c>
      <c r="AL13" s="418"/>
      <c r="AM13" s="415"/>
      <c r="AN13" s="414">
        <v>64.689899999999994</v>
      </c>
      <c r="AO13" s="415" t="s">
        <v>743</v>
      </c>
      <c r="AP13" s="418">
        <v>66.459900000000005</v>
      </c>
      <c r="AQ13" s="415" t="s">
        <v>707</v>
      </c>
      <c r="AR13" s="418"/>
      <c r="AS13" s="415"/>
      <c r="AT13" s="414">
        <v>54.1571</v>
      </c>
      <c r="AU13" s="415" t="s">
        <v>743</v>
      </c>
      <c r="AV13" s="418">
        <v>53.247700000000002</v>
      </c>
      <c r="AW13" s="415" t="s">
        <v>712</v>
      </c>
      <c r="AX13" s="418"/>
      <c r="AY13" s="415"/>
      <c r="AZ13" s="414">
        <v>45.656999999999996</v>
      </c>
      <c r="BA13" s="415" t="s">
        <v>702</v>
      </c>
      <c r="BB13" s="418">
        <v>50.982799999999997</v>
      </c>
      <c r="BC13" s="415" t="s">
        <v>707</v>
      </c>
      <c r="BD13" s="418"/>
      <c r="BE13" s="100"/>
      <c r="BF13" s="103"/>
      <c r="BG13"/>
    </row>
    <row r="14" spans="1:59" x14ac:dyDescent="0.25">
      <c r="A14" s="84" t="str">
        <f t="shared" si="0"/>
        <v>Croplan CP4520XS</v>
      </c>
      <c r="B14" s="84" t="str">
        <f t="shared" si="1"/>
        <v>R2X</v>
      </c>
      <c r="C14" s="84" t="s">
        <v>463</v>
      </c>
      <c r="D14" s="414">
        <v>62.643999999999998</v>
      </c>
      <c r="E14" s="415" t="s">
        <v>725</v>
      </c>
      <c r="F14" s="418"/>
      <c r="G14" s="415"/>
      <c r="H14" s="418"/>
      <c r="I14" s="415"/>
      <c r="J14" s="414">
        <v>82.887200000000007</v>
      </c>
      <c r="K14" s="415" t="s">
        <v>721</v>
      </c>
      <c r="L14" s="418"/>
      <c r="M14" s="415"/>
      <c r="N14" s="418"/>
      <c r="O14" s="415"/>
      <c r="P14" s="414">
        <v>72.167100000000005</v>
      </c>
      <c r="Q14" s="415" t="s">
        <v>725</v>
      </c>
      <c r="R14" s="418"/>
      <c r="S14" s="415"/>
      <c r="T14" s="418"/>
      <c r="U14" s="415"/>
      <c r="V14" s="414">
        <v>45.843499999999999</v>
      </c>
      <c r="W14" s="415" t="s">
        <v>714</v>
      </c>
      <c r="X14" s="418"/>
      <c r="Y14" s="415"/>
      <c r="Z14" s="418"/>
      <c r="AA14" s="415"/>
      <c r="AB14" s="414">
        <v>73.659700000000001</v>
      </c>
      <c r="AC14" s="415" t="s">
        <v>721</v>
      </c>
      <c r="AD14" s="418" t="s">
        <v>952</v>
      </c>
      <c r="AE14" s="415" t="s">
        <v>952</v>
      </c>
      <c r="AF14" s="418" t="s">
        <v>952</v>
      </c>
      <c r="AG14" s="415" t="s">
        <v>952</v>
      </c>
      <c r="AH14" s="414">
        <v>62.226999999999997</v>
      </c>
      <c r="AI14" s="415" t="s">
        <v>775</v>
      </c>
      <c r="AJ14" s="418"/>
      <c r="AK14" s="415"/>
      <c r="AL14" s="418"/>
      <c r="AM14" s="415"/>
      <c r="AN14" s="414">
        <v>62.172899999999998</v>
      </c>
      <c r="AO14" s="415" t="s">
        <v>721</v>
      </c>
      <c r="AP14" s="418"/>
      <c r="AQ14" s="415"/>
      <c r="AR14" s="418"/>
      <c r="AS14" s="415"/>
      <c r="AT14" s="414">
        <v>57.819099999999999</v>
      </c>
      <c r="AU14" s="415" t="s">
        <v>702</v>
      </c>
      <c r="AV14" s="418"/>
      <c r="AW14" s="415"/>
      <c r="AX14" s="418"/>
      <c r="AY14" s="415"/>
      <c r="AZ14" s="414">
        <v>44.375500000000002</v>
      </c>
      <c r="BA14" s="415" t="s">
        <v>702</v>
      </c>
      <c r="BB14" s="418"/>
      <c r="BC14" s="415"/>
      <c r="BD14" s="418"/>
      <c r="BE14" s="100"/>
      <c r="BF14" s="103"/>
      <c r="BG14"/>
    </row>
    <row r="15" spans="1:59" x14ac:dyDescent="0.25">
      <c r="A15" s="446" t="str">
        <f t="shared" si="0"/>
        <v>Asgrow AG43X0</v>
      </c>
      <c r="B15" s="446" t="str">
        <f t="shared" si="1"/>
        <v>R2X</v>
      </c>
      <c r="C15" s="446" t="s">
        <v>440</v>
      </c>
      <c r="D15" s="414">
        <v>62.407299999999999</v>
      </c>
      <c r="E15" s="415" t="s">
        <v>719</v>
      </c>
      <c r="F15" s="418"/>
      <c r="G15" s="415"/>
      <c r="H15" s="418"/>
      <c r="I15" s="415"/>
      <c r="J15" s="414">
        <v>82.032399999999996</v>
      </c>
      <c r="K15" s="415" t="s">
        <v>754</v>
      </c>
      <c r="L15" s="418"/>
      <c r="M15" s="415"/>
      <c r="N15" s="418"/>
      <c r="O15" s="415"/>
      <c r="P15" s="414">
        <v>75.357399999999998</v>
      </c>
      <c r="Q15" s="415" t="s">
        <v>743</v>
      </c>
      <c r="R15" s="418"/>
      <c r="S15" s="415"/>
      <c r="T15" s="418"/>
      <c r="U15" s="415"/>
      <c r="V15" s="414">
        <v>42.734000000000002</v>
      </c>
      <c r="W15" s="415" t="s">
        <v>721</v>
      </c>
      <c r="X15" s="418"/>
      <c r="Y15" s="415"/>
      <c r="Z15" s="418"/>
      <c r="AA15" s="415"/>
      <c r="AB15" s="414">
        <v>67.992900000000006</v>
      </c>
      <c r="AC15" s="415" t="s">
        <v>751</v>
      </c>
      <c r="AD15" s="418" t="s">
        <v>952</v>
      </c>
      <c r="AE15" s="415" t="s">
        <v>952</v>
      </c>
      <c r="AF15" s="418" t="s">
        <v>952</v>
      </c>
      <c r="AG15" s="415" t="s">
        <v>952</v>
      </c>
      <c r="AH15" s="414">
        <v>70.787999999999997</v>
      </c>
      <c r="AI15" s="415" t="s">
        <v>721</v>
      </c>
      <c r="AJ15" s="418"/>
      <c r="AK15" s="415"/>
      <c r="AL15" s="418"/>
      <c r="AM15" s="415"/>
      <c r="AN15" s="414">
        <v>64.804900000000004</v>
      </c>
      <c r="AO15" s="415" t="s">
        <v>743</v>
      </c>
      <c r="AP15" s="418"/>
      <c r="AQ15" s="415"/>
      <c r="AR15" s="418"/>
      <c r="AS15" s="415"/>
      <c r="AT15" s="414">
        <v>52.2926</v>
      </c>
      <c r="AU15" s="415" t="s">
        <v>721</v>
      </c>
      <c r="AV15" s="418"/>
      <c r="AW15" s="415"/>
      <c r="AX15" s="418"/>
      <c r="AY15" s="415"/>
      <c r="AZ15" s="414">
        <v>39.729799999999997</v>
      </c>
      <c r="BA15" s="415" t="s">
        <v>702</v>
      </c>
      <c r="BB15" s="418"/>
      <c r="BC15" s="415"/>
      <c r="BD15" s="418"/>
      <c r="BE15" s="100"/>
      <c r="BF15" s="103"/>
      <c r="BG15"/>
    </row>
    <row r="16" spans="1:59" x14ac:dyDescent="0.25">
      <c r="A16" s="83" t="str">
        <f t="shared" si="0"/>
        <v xml:space="preserve">Mission Seed A4448X </v>
      </c>
      <c r="B16" s="84" t="str">
        <f t="shared" si="1"/>
        <v>R2X, STS</v>
      </c>
      <c r="C16" s="84" t="s">
        <v>506</v>
      </c>
      <c r="D16" s="414">
        <v>61.890099999999997</v>
      </c>
      <c r="E16" s="415" t="s">
        <v>718</v>
      </c>
      <c r="F16" s="418"/>
      <c r="G16" s="415"/>
      <c r="H16" s="418"/>
      <c r="I16" s="415"/>
      <c r="J16" s="414">
        <v>91.847899999999996</v>
      </c>
      <c r="K16" s="415" t="s">
        <v>702</v>
      </c>
      <c r="L16" s="418"/>
      <c r="M16" s="415"/>
      <c r="N16" s="418"/>
      <c r="O16" s="415"/>
      <c r="P16" s="414">
        <v>70.957700000000003</v>
      </c>
      <c r="Q16" s="415" t="s">
        <v>737</v>
      </c>
      <c r="R16" s="418"/>
      <c r="S16" s="415"/>
      <c r="T16" s="418"/>
      <c r="U16" s="415"/>
      <c r="V16" s="414">
        <v>43.911900000000003</v>
      </c>
      <c r="W16" s="415" t="s">
        <v>714</v>
      </c>
      <c r="X16" s="418"/>
      <c r="Y16" s="415"/>
      <c r="Z16" s="418"/>
      <c r="AA16" s="415"/>
      <c r="AB16" s="414">
        <v>68.160700000000006</v>
      </c>
      <c r="AC16" s="415" t="s">
        <v>751</v>
      </c>
      <c r="AD16" s="418" t="s">
        <v>952</v>
      </c>
      <c r="AE16" s="415" t="s">
        <v>952</v>
      </c>
      <c r="AF16" s="418" t="s">
        <v>952</v>
      </c>
      <c r="AG16" s="415" t="s">
        <v>952</v>
      </c>
      <c r="AH16" s="414">
        <v>60.164200000000001</v>
      </c>
      <c r="AI16" s="415" t="s">
        <v>776</v>
      </c>
      <c r="AJ16" s="418"/>
      <c r="AK16" s="415"/>
      <c r="AL16" s="418"/>
      <c r="AM16" s="415"/>
      <c r="AN16" s="414">
        <v>57.017099999999999</v>
      </c>
      <c r="AO16" s="415" t="s">
        <v>751</v>
      </c>
      <c r="AP16" s="418"/>
      <c r="AQ16" s="415"/>
      <c r="AR16" s="418"/>
      <c r="AS16" s="415"/>
      <c r="AT16" s="414">
        <v>53.805900000000001</v>
      </c>
      <c r="AU16" s="415" t="s">
        <v>743</v>
      </c>
      <c r="AV16" s="418"/>
      <c r="AW16" s="415"/>
      <c r="AX16" s="418"/>
      <c r="AY16" s="415"/>
      <c r="AZ16" s="414">
        <v>49.255600000000001</v>
      </c>
      <c r="BA16" s="415" t="s">
        <v>702</v>
      </c>
      <c r="BB16" s="418"/>
      <c r="BC16" s="415"/>
      <c r="BD16" s="418"/>
      <c r="BE16" s="100"/>
      <c r="BF16" s="103"/>
      <c r="BG16"/>
    </row>
    <row r="17" spans="1:59" x14ac:dyDescent="0.25">
      <c r="A17" s="446" t="str">
        <f t="shared" si="0"/>
        <v>Dyna-Gro S45XS37</v>
      </c>
      <c r="B17" s="446" t="str">
        <f t="shared" si="1"/>
        <v>R2X, STS</v>
      </c>
      <c r="C17" s="446" t="s">
        <v>476</v>
      </c>
      <c r="D17" s="414">
        <v>61.822400000000002</v>
      </c>
      <c r="E17" s="415" t="s">
        <v>718</v>
      </c>
      <c r="F17" s="418">
        <v>60.452500000000001</v>
      </c>
      <c r="G17" s="415" t="s">
        <v>700</v>
      </c>
      <c r="H17" s="418">
        <v>59.8506</v>
      </c>
      <c r="I17" s="415" t="s">
        <v>702</v>
      </c>
      <c r="J17" s="414">
        <v>81.872399999999999</v>
      </c>
      <c r="K17" s="415" t="s">
        <v>754</v>
      </c>
      <c r="L17" s="418">
        <v>76.548599999999993</v>
      </c>
      <c r="M17" s="415" t="s">
        <v>713</v>
      </c>
      <c r="N17" s="418">
        <v>76.183700000000002</v>
      </c>
      <c r="O17" s="445" t="s">
        <v>702</v>
      </c>
      <c r="P17" s="414">
        <v>74.028099999999995</v>
      </c>
      <c r="Q17" s="415" t="s">
        <v>738</v>
      </c>
      <c r="R17" s="418">
        <v>64.545400000000001</v>
      </c>
      <c r="S17" s="415" t="s">
        <v>712</v>
      </c>
      <c r="T17" s="418">
        <v>66.152900000000002</v>
      </c>
      <c r="U17" s="445" t="s">
        <v>702</v>
      </c>
      <c r="V17" s="414">
        <v>46.0623</v>
      </c>
      <c r="W17" s="415" t="s">
        <v>712</v>
      </c>
      <c r="X17" s="418">
        <v>47.896900000000002</v>
      </c>
      <c r="Y17" s="415" t="s">
        <v>707</v>
      </c>
      <c r="Z17" s="418">
        <v>40.521299999999997</v>
      </c>
      <c r="AA17" s="445" t="s">
        <v>702</v>
      </c>
      <c r="AB17" s="414">
        <v>73.875</v>
      </c>
      <c r="AC17" s="415" t="s">
        <v>721</v>
      </c>
      <c r="AD17" s="418" t="s">
        <v>952</v>
      </c>
      <c r="AE17" s="415" t="s">
        <v>952</v>
      </c>
      <c r="AF17" s="418" t="s">
        <v>952</v>
      </c>
      <c r="AG17" s="445" t="s">
        <v>952</v>
      </c>
      <c r="AH17" s="414">
        <v>64.111999999999995</v>
      </c>
      <c r="AI17" s="415" t="s">
        <v>773</v>
      </c>
      <c r="AJ17" s="418">
        <v>69.632400000000004</v>
      </c>
      <c r="AK17" s="415" t="s">
        <v>714</v>
      </c>
      <c r="AL17" s="418">
        <v>66.132199999999997</v>
      </c>
      <c r="AM17" s="445" t="s">
        <v>702</v>
      </c>
      <c r="AN17" s="414">
        <v>61.059600000000003</v>
      </c>
      <c r="AO17" s="415" t="s">
        <v>754</v>
      </c>
      <c r="AP17" s="418">
        <v>66.700199999999995</v>
      </c>
      <c r="AQ17" s="415" t="s">
        <v>707</v>
      </c>
      <c r="AR17" s="418">
        <v>60.41</v>
      </c>
      <c r="AS17" s="445" t="s">
        <v>704</v>
      </c>
      <c r="AT17" s="414">
        <v>51.285400000000003</v>
      </c>
      <c r="AU17" s="415" t="s">
        <v>741</v>
      </c>
      <c r="AV17" s="418">
        <v>51.192900000000002</v>
      </c>
      <c r="AW17" s="415" t="s">
        <v>712</v>
      </c>
      <c r="AX17" s="418">
        <v>51.948999999999998</v>
      </c>
      <c r="AY17" s="445" t="s">
        <v>704</v>
      </c>
      <c r="AZ17" s="414">
        <v>42.284599999999998</v>
      </c>
      <c r="BA17" s="415" t="s">
        <v>702</v>
      </c>
      <c r="BB17" s="418">
        <v>46.274099999999997</v>
      </c>
      <c r="BC17" s="415" t="s">
        <v>743</v>
      </c>
      <c r="BD17" s="418">
        <v>57.666600000000003</v>
      </c>
      <c r="BE17" s="433" t="s">
        <v>702</v>
      </c>
      <c r="BF17" s="103"/>
      <c r="BG17"/>
    </row>
    <row r="18" spans="1:59" x14ac:dyDescent="0.25">
      <c r="A18" s="84" t="str">
        <f t="shared" si="0"/>
        <v>AgriGold G4318RX</v>
      </c>
      <c r="B18" s="84" t="str">
        <f t="shared" si="1"/>
        <v>R2X</v>
      </c>
      <c r="C18" s="84" t="s">
        <v>424</v>
      </c>
      <c r="D18" s="414">
        <v>61.7</v>
      </c>
      <c r="E18" s="415" t="s">
        <v>718</v>
      </c>
      <c r="F18" s="418"/>
      <c r="G18" s="415"/>
      <c r="H18" s="418"/>
      <c r="I18" s="415"/>
      <c r="J18" s="414">
        <v>83.046499999999995</v>
      </c>
      <c r="K18" s="415" t="s">
        <v>721</v>
      </c>
      <c r="L18" s="418"/>
      <c r="M18" s="415"/>
      <c r="N18" s="418"/>
      <c r="O18" s="415"/>
      <c r="P18" s="414">
        <v>71.654899999999998</v>
      </c>
      <c r="Q18" s="415" t="s">
        <v>718</v>
      </c>
      <c r="R18" s="418"/>
      <c r="S18" s="415"/>
      <c r="T18" s="418"/>
      <c r="U18" s="415"/>
      <c r="V18" s="414">
        <v>40.8748</v>
      </c>
      <c r="W18" s="415" t="s">
        <v>754</v>
      </c>
      <c r="X18" s="418"/>
      <c r="Y18" s="415"/>
      <c r="Z18" s="418"/>
      <c r="AA18" s="415"/>
      <c r="AB18" s="414">
        <v>70.295400000000001</v>
      </c>
      <c r="AC18" s="415" t="s">
        <v>725</v>
      </c>
      <c r="AD18" s="418" t="s">
        <v>952</v>
      </c>
      <c r="AE18" s="415" t="s">
        <v>952</v>
      </c>
      <c r="AF18" s="418" t="s">
        <v>952</v>
      </c>
      <c r="AG18" s="415" t="s">
        <v>952</v>
      </c>
      <c r="AH18" s="414">
        <v>67.803100000000001</v>
      </c>
      <c r="AI18" s="415" t="s">
        <v>718</v>
      </c>
      <c r="AJ18" s="418"/>
      <c r="AK18" s="415"/>
      <c r="AL18" s="418"/>
      <c r="AM18" s="415"/>
      <c r="AN18" s="414">
        <v>56.6571</v>
      </c>
      <c r="AO18" s="415" t="s">
        <v>751</v>
      </c>
      <c r="AP18" s="418"/>
      <c r="AQ18" s="415"/>
      <c r="AR18" s="418"/>
      <c r="AS18" s="415"/>
      <c r="AT18" s="414">
        <v>56.211500000000001</v>
      </c>
      <c r="AU18" s="415" t="s">
        <v>712</v>
      </c>
      <c r="AV18" s="418"/>
      <c r="AW18" s="415"/>
      <c r="AX18" s="418"/>
      <c r="AY18" s="415"/>
      <c r="AZ18" s="414">
        <v>47.0565</v>
      </c>
      <c r="BA18" s="415" t="s">
        <v>702</v>
      </c>
      <c r="BB18" s="418"/>
      <c r="BC18" s="415"/>
      <c r="BD18" s="418"/>
      <c r="BE18" s="100"/>
      <c r="BF18" s="103"/>
      <c r="BG18"/>
    </row>
    <row r="19" spans="1:59" x14ac:dyDescent="0.25">
      <c r="A19" s="446" t="str">
        <f t="shared" si="0"/>
        <v>DONMARIO Seeds DM 45X61</v>
      </c>
      <c r="B19" s="446" t="str">
        <f t="shared" si="1"/>
        <v>R2X</v>
      </c>
      <c r="C19" s="446" t="s">
        <v>480</v>
      </c>
      <c r="D19" s="414">
        <v>61.678400000000003</v>
      </c>
      <c r="E19" s="415" t="s">
        <v>718</v>
      </c>
      <c r="F19" s="418"/>
      <c r="G19" s="415"/>
      <c r="H19" s="418"/>
      <c r="I19" s="415"/>
      <c r="J19" s="414">
        <v>79.725300000000004</v>
      </c>
      <c r="K19" s="415" t="s">
        <v>754</v>
      </c>
      <c r="L19" s="418"/>
      <c r="M19" s="415"/>
      <c r="N19" s="418"/>
      <c r="O19" s="415"/>
      <c r="P19" s="414">
        <v>73.951499999999996</v>
      </c>
      <c r="Q19" s="415" t="s">
        <v>738</v>
      </c>
      <c r="R19" s="418"/>
      <c r="S19" s="415"/>
      <c r="T19" s="418"/>
      <c r="U19" s="415"/>
      <c r="V19" s="414">
        <v>42.127299999999998</v>
      </c>
      <c r="W19" s="415" t="s">
        <v>754</v>
      </c>
      <c r="X19" s="418"/>
      <c r="Y19" s="415"/>
      <c r="Z19" s="418"/>
      <c r="AA19" s="415"/>
      <c r="AB19" s="414">
        <v>69.652199999999993</v>
      </c>
      <c r="AC19" s="415" t="s">
        <v>725</v>
      </c>
      <c r="AD19" s="418" t="s">
        <v>952</v>
      </c>
      <c r="AE19" s="415" t="s">
        <v>952</v>
      </c>
      <c r="AF19" s="418" t="s">
        <v>952</v>
      </c>
      <c r="AG19" s="415" t="s">
        <v>952</v>
      </c>
      <c r="AH19" s="414">
        <v>69.834299999999999</v>
      </c>
      <c r="AI19" s="415" t="s">
        <v>754</v>
      </c>
      <c r="AJ19" s="418"/>
      <c r="AK19" s="415"/>
      <c r="AL19" s="418"/>
      <c r="AM19" s="415"/>
      <c r="AN19" s="414">
        <v>55.598999999999997</v>
      </c>
      <c r="AO19" s="415" t="s">
        <v>718</v>
      </c>
      <c r="AP19" s="418"/>
      <c r="AQ19" s="415"/>
      <c r="AR19" s="418"/>
      <c r="AS19" s="415"/>
      <c r="AT19" s="414">
        <v>45.537999999999997</v>
      </c>
      <c r="AU19" s="415" t="s">
        <v>775</v>
      </c>
      <c r="AV19" s="418"/>
      <c r="AW19" s="415"/>
      <c r="AX19" s="418"/>
      <c r="AY19" s="415"/>
      <c r="AZ19" s="414">
        <v>56.999600000000001</v>
      </c>
      <c r="BA19" s="415" t="s">
        <v>702</v>
      </c>
      <c r="BB19" s="418"/>
      <c r="BC19" s="415"/>
      <c r="BD19" s="418"/>
      <c r="BE19" s="410"/>
      <c r="BF19" s="103"/>
      <c r="BG19"/>
    </row>
    <row r="20" spans="1:59" x14ac:dyDescent="0.25">
      <c r="A20" s="84" t="str">
        <f t="shared" si="0"/>
        <v>LG Seeds LGS4464RX</v>
      </c>
      <c r="B20" s="84" t="str">
        <f t="shared" si="1"/>
        <v>R2X, STS</v>
      </c>
      <c r="C20" s="84" t="s">
        <v>488</v>
      </c>
      <c r="D20" s="414">
        <v>61.484000000000002</v>
      </c>
      <c r="E20" s="415" t="s">
        <v>718</v>
      </c>
      <c r="F20" s="418"/>
      <c r="G20" s="415"/>
      <c r="H20" s="418"/>
      <c r="I20" s="415"/>
      <c r="J20" s="414">
        <v>81.547799999999995</v>
      </c>
      <c r="K20" s="415" t="s">
        <v>754</v>
      </c>
      <c r="L20" s="418"/>
      <c r="M20" s="415"/>
      <c r="N20" s="418"/>
      <c r="O20" s="415"/>
      <c r="P20" s="414">
        <v>67.845399999999998</v>
      </c>
      <c r="Q20" s="415" t="s">
        <v>717</v>
      </c>
      <c r="R20" s="418"/>
      <c r="S20" s="415"/>
      <c r="T20" s="418"/>
      <c r="U20" s="415"/>
      <c r="V20" s="414">
        <v>42.0289</v>
      </c>
      <c r="W20" s="415" t="s">
        <v>754</v>
      </c>
      <c r="X20" s="418"/>
      <c r="Y20" s="415"/>
      <c r="Z20" s="418"/>
      <c r="AA20" s="415"/>
      <c r="AB20" s="414">
        <v>76.248800000000003</v>
      </c>
      <c r="AC20" s="415" t="s">
        <v>714</v>
      </c>
      <c r="AD20" s="418" t="s">
        <v>952</v>
      </c>
      <c r="AE20" s="415" t="s">
        <v>952</v>
      </c>
      <c r="AF20" s="418" t="s">
        <v>952</v>
      </c>
      <c r="AG20" s="415" t="s">
        <v>952</v>
      </c>
      <c r="AH20" s="414">
        <v>66.892899999999997</v>
      </c>
      <c r="AI20" s="415" t="s">
        <v>792</v>
      </c>
      <c r="AJ20" s="418"/>
      <c r="AK20" s="415"/>
      <c r="AL20" s="418"/>
      <c r="AM20" s="415"/>
      <c r="AN20" s="414">
        <v>56.778300000000002</v>
      </c>
      <c r="AO20" s="415" t="s">
        <v>751</v>
      </c>
      <c r="AP20" s="418"/>
      <c r="AQ20" s="415"/>
      <c r="AR20" s="418"/>
      <c r="AS20" s="415"/>
      <c r="AT20" s="414">
        <v>54.724299999999999</v>
      </c>
      <c r="AU20" s="415" t="s">
        <v>714</v>
      </c>
      <c r="AV20" s="418"/>
      <c r="AW20" s="415"/>
      <c r="AX20" s="418"/>
      <c r="AY20" s="415"/>
      <c r="AZ20" s="414">
        <v>45.805500000000002</v>
      </c>
      <c r="BA20" s="415" t="s">
        <v>702</v>
      </c>
      <c r="BB20" s="418"/>
      <c r="BC20" s="415"/>
      <c r="BD20" s="418"/>
      <c r="BE20" s="410"/>
      <c r="BF20" s="103"/>
      <c r="BG20"/>
    </row>
    <row r="21" spans="1:59" x14ac:dyDescent="0.25">
      <c r="A21" s="84" t="str">
        <f t="shared" si="0"/>
        <v>NK Seed S44C7X</v>
      </c>
      <c r="B21" s="84" t="str">
        <f t="shared" si="1"/>
        <v>R2X</v>
      </c>
      <c r="C21" s="84" t="s">
        <v>514</v>
      </c>
      <c r="D21" s="414">
        <v>61.308300000000003</v>
      </c>
      <c r="E21" s="415" t="s">
        <v>737</v>
      </c>
      <c r="F21" s="418">
        <v>59.322400000000002</v>
      </c>
      <c r="G21" s="415" t="s">
        <v>709</v>
      </c>
      <c r="H21" s="418"/>
      <c r="I21" s="415"/>
      <c r="J21" s="414">
        <v>75.437700000000007</v>
      </c>
      <c r="K21" s="415" t="s">
        <v>751</v>
      </c>
      <c r="L21" s="418">
        <v>76.593299999999999</v>
      </c>
      <c r="M21" s="415" t="s">
        <v>713</v>
      </c>
      <c r="N21" s="418"/>
      <c r="O21" s="415"/>
      <c r="P21" s="414">
        <v>75.538700000000006</v>
      </c>
      <c r="Q21" s="415" t="s">
        <v>714</v>
      </c>
      <c r="R21" s="418">
        <v>65.178700000000006</v>
      </c>
      <c r="S21" s="415" t="s">
        <v>707</v>
      </c>
      <c r="T21" s="418"/>
      <c r="U21" s="415"/>
      <c r="V21" s="414">
        <v>43.955500000000001</v>
      </c>
      <c r="W21" s="415" t="s">
        <v>714</v>
      </c>
      <c r="X21" s="418">
        <v>47.754300000000001</v>
      </c>
      <c r="Y21" s="415" t="s">
        <v>707</v>
      </c>
      <c r="Z21" s="418"/>
      <c r="AA21" s="415"/>
      <c r="AB21" s="414">
        <v>81.231700000000004</v>
      </c>
      <c r="AC21" s="415" t="s">
        <v>702</v>
      </c>
      <c r="AD21" s="418" t="s">
        <v>952</v>
      </c>
      <c r="AE21" s="415" t="s">
        <v>952</v>
      </c>
      <c r="AF21" s="418" t="s">
        <v>952</v>
      </c>
      <c r="AG21" s="415" t="s">
        <v>952</v>
      </c>
      <c r="AH21" s="414">
        <v>68.140299999999996</v>
      </c>
      <c r="AI21" s="415" t="s">
        <v>751</v>
      </c>
      <c r="AJ21" s="418">
        <v>69.314899999999994</v>
      </c>
      <c r="AK21" s="415" t="s">
        <v>700</v>
      </c>
      <c r="AL21" s="418"/>
      <c r="AM21" s="415"/>
      <c r="AN21" s="414">
        <v>58.298000000000002</v>
      </c>
      <c r="AO21" s="415" t="s">
        <v>751</v>
      </c>
      <c r="AP21" s="418">
        <v>64.857299999999995</v>
      </c>
      <c r="AQ21" s="415" t="s">
        <v>707</v>
      </c>
      <c r="AR21" s="418"/>
      <c r="AS21" s="415"/>
      <c r="AT21" s="414">
        <v>51.554900000000004</v>
      </c>
      <c r="AU21" s="415" t="s">
        <v>720</v>
      </c>
      <c r="AV21" s="418">
        <v>51.915399999999998</v>
      </c>
      <c r="AW21" s="415" t="s">
        <v>712</v>
      </c>
      <c r="AX21" s="418"/>
      <c r="AY21" s="415"/>
      <c r="AZ21" s="414">
        <v>36.309699999999999</v>
      </c>
      <c r="BA21" s="415" t="s">
        <v>702</v>
      </c>
      <c r="BB21" s="418">
        <v>38.504800000000003</v>
      </c>
      <c r="BC21" s="415" t="s">
        <v>715</v>
      </c>
      <c r="BD21" s="418"/>
      <c r="BE21" s="100"/>
      <c r="BF21" s="103"/>
      <c r="BG21" t="s">
        <v>27</v>
      </c>
    </row>
    <row r="22" spans="1:59" x14ac:dyDescent="0.25">
      <c r="A22" s="446" t="str">
        <f t="shared" si="0"/>
        <v>Dyna-Gro S43XS70</v>
      </c>
      <c r="B22" s="446" t="str">
        <f t="shared" si="1"/>
        <v>R2X, STS</v>
      </c>
      <c r="C22" s="446" t="s">
        <v>475</v>
      </c>
      <c r="D22" s="414">
        <v>61.298999999999999</v>
      </c>
      <c r="E22" s="415" t="s">
        <v>737</v>
      </c>
      <c r="F22" s="418">
        <v>57.957500000000003</v>
      </c>
      <c r="G22" s="415" t="s">
        <v>708</v>
      </c>
      <c r="H22" s="418"/>
      <c r="I22" s="415"/>
      <c r="J22" s="414">
        <v>80.630499999999998</v>
      </c>
      <c r="K22" s="415" t="s">
        <v>754</v>
      </c>
      <c r="L22" s="418">
        <v>75.683099999999996</v>
      </c>
      <c r="M22" s="415" t="s">
        <v>713</v>
      </c>
      <c r="N22" s="418"/>
      <c r="O22" s="415"/>
      <c r="P22" s="414">
        <v>73.063299999999998</v>
      </c>
      <c r="Q22" s="415" t="s">
        <v>725</v>
      </c>
      <c r="R22" s="418">
        <v>58.541200000000003</v>
      </c>
      <c r="S22" s="415" t="s">
        <v>731</v>
      </c>
      <c r="T22" s="418"/>
      <c r="U22" s="415"/>
      <c r="V22" s="414">
        <v>41.995699999999999</v>
      </c>
      <c r="W22" s="415" t="s">
        <v>754</v>
      </c>
      <c r="X22" s="418">
        <v>43.1188</v>
      </c>
      <c r="Y22" s="415" t="s">
        <v>700</v>
      </c>
      <c r="Z22" s="418"/>
      <c r="AA22" s="415"/>
      <c r="AB22" s="414">
        <v>73.891999999999996</v>
      </c>
      <c r="AC22" s="415" t="s">
        <v>721</v>
      </c>
      <c r="AD22" s="418" t="s">
        <v>952</v>
      </c>
      <c r="AE22" s="415" t="s">
        <v>952</v>
      </c>
      <c r="AF22" s="418" t="s">
        <v>952</v>
      </c>
      <c r="AG22" s="415" t="s">
        <v>952</v>
      </c>
      <c r="AH22" s="414">
        <v>63.139800000000001</v>
      </c>
      <c r="AI22" s="415" t="s">
        <v>773</v>
      </c>
      <c r="AJ22" s="418">
        <v>66.046300000000002</v>
      </c>
      <c r="AK22" s="415" t="s">
        <v>713</v>
      </c>
      <c r="AL22" s="418"/>
      <c r="AM22" s="415"/>
      <c r="AN22" s="414">
        <v>66.534300000000002</v>
      </c>
      <c r="AO22" s="415" t="s">
        <v>712</v>
      </c>
      <c r="AP22" s="418">
        <v>66.592399999999998</v>
      </c>
      <c r="AQ22" s="415" t="s">
        <v>707</v>
      </c>
      <c r="AR22" s="418"/>
      <c r="AS22" s="415"/>
      <c r="AT22" s="414">
        <v>44.613399999999999</v>
      </c>
      <c r="AU22" s="415" t="s">
        <v>716</v>
      </c>
      <c r="AV22" s="418">
        <v>48.167400000000001</v>
      </c>
      <c r="AW22" s="415" t="s">
        <v>701</v>
      </c>
      <c r="AX22" s="418"/>
      <c r="AY22" s="415"/>
      <c r="AZ22" s="414">
        <v>46.523099999999999</v>
      </c>
      <c r="BA22" s="415" t="s">
        <v>702</v>
      </c>
      <c r="BB22" s="418">
        <v>47.553400000000003</v>
      </c>
      <c r="BC22" s="415" t="s">
        <v>714</v>
      </c>
      <c r="BD22" s="418"/>
      <c r="BE22" s="410"/>
      <c r="BF22" s="103"/>
      <c r="BG22"/>
    </row>
    <row r="23" spans="1:59" x14ac:dyDescent="0.25">
      <c r="A23" s="446" t="str">
        <f t="shared" si="0"/>
        <v>Progeny 4444RXS</v>
      </c>
      <c r="B23" s="446" t="str">
        <f t="shared" si="1"/>
        <v>R2X, STS</v>
      </c>
      <c r="C23" s="446" t="s">
        <v>530</v>
      </c>
      <c r="D23" s="414">
        <v>60.780299999999997</v>
      </c>
      <c r="E23" s="415" t="s">
        <v>724</v>
      </c>
      <c r="F23" s="418"/>
      <c r="G23" s="415"/>
      <c r="H23" s="418"/>
      <c r="I23" s="415"/>
      <c r="J23" s="414">
        <v>86.508700000000005</v>
      </c>
      <c r="K23" s="415" t="s">
        <v>714</v>
      </c>
      <c r="L23" s="418"/>
      <c r="M23" s="415"/>
      <c r="N23" s="418"/>
      <c r="O23" s="415"/>
      <c r="P23" s="414">
        <v>74.876599999999996</v>
      </c>
      <c r="Q23" s="415" t="s">
        <v>721</v>
      </c>
      <c r="R23" s="418"/>
      <c r="S23" s="415"/>
      <c r="T23" s="418"/>
      <c r="U23" s="415"/>
      <c r="V23" s="414">
        <v>44.268799999999999</v>
      </c>
      <c r="W23" s="415" t="s">
        <v>714</v>
      </c>
      <c r="X23" s="418"/>
      <c r="Y23" s="415"/>
      <c r="Z23" s="418"/>
      <c r="AA23" s="415"/>
      <c r="AB23" s="414">
        <v>63.123199999999997</v>
      </c>
      <c r="AC23" s="415" t="s">
        <v>785</v>
      </c>
      <c r="AD23" s="418" t="s">
        <v>952</v>
      </c>
      <c r="AE23" s="415" t="s">
        <v>952</v>
      </c>
      <c r="AF23" s="418" t="s">
        <v>952</v>
      </c>
      <c r="AG23" s="415" t="s">
        <v>952</v>
      </c>
      <c r="AH23" s="414">
        <v>59.593899999999998</v>
      </c>
      <c r="AI23" s="415" t="s">
        <v>780</v>
      </c>
      <c r="AJ23" s="418"/>
      <c r="AK23" s="415"/>
      <c r="AL23" s="418"/>
      <c r="AM23" s="415"/>
      <c r="AN23" s="414">
        <v>55.709899999999998</v>
      </c>
      <c r="AO23" s="415" t="s">
        <v>718</v>
      </c>
      <c r="AP23" s="418"/>
      <c r="AQ23" s="415"/>
      <c r="AR23" s="418"/>
      <c r="AS23" s="415"/>
      <c r="AT23" s="414">
        <v>50.006300000000003</v>
      </c>
      <c r="AU23" s="415" t="s">
        <v>733</v>
      </c>
      <c r="AV23" s="418"/>
      <c r="AW23" s="415"/>
      <c r="AX23" s="418"/>
      <c r="AY23" s="415"/>
      <c r="AZ23" s="414">
        <v>52.155000000000001</v>
      </c>
      <c r="BA23" s="415" t="s">
        <v>702</v>
      </c>
      <c r="BB23" s="418"/>
      <c r="BC23" s="415"/>
      <c r="BD23" s="418"/>
      <c r="BE23" s="100"/>
      <c r="BF23" s="103"/>
      <c r="BG23"/>
    </row>
    <row r="24" spans="1:59" x14ac:dyDescent="0.25">
      <c r="A24" s="84" t="str">
        <f t="shared" si="0"/>
        <v>Progeny P4265RXS</v>
      </c>
      <c r="B24" s="84" t="str">
        <f t="shared" si="1"/>
        <v>R2X, STS</v>
      </c>
      <c r="C24" s="84" t="s">
        <v>529</v>
      </c>
      <c r="D24" s="414">
        <v>59.920699999999997</v>
      </c>
      <c r="E24" s="415" t="s">
        <v>732</v>
      </c>
      <c r="F24" s="418">
        <v>57.756900000000002</v>
      </c>
      <c r="G24" s="415" t="s">
        <v>710</v>
      </c>
      <c r="H24" s="418"/>
      <c r="I24" s="415"/>
      <c r="J24" s="414">
        <v>84.435900000000004</v>
      </c>
      <c r="K24" s="415" t="s">
        <v>743</v>
      </c>
      <c r="L24" s="418">
        <v>79.204499999999996</v>
      </c>
      <c r="M24" s="415" t="s">
        <v>714</v>
      </c>
      <c r="N24" s="418"/>
      <c r="O24" s="415"/>
      <c r="P24" s="414">
        <v>71.197999999999993</v>
      </c>
      <c r="Q24" s="415" t="s">
        <v>737</v>
      </c>
      <c r="R24" s="418">
        <v>59.331200000000003</v>
      </c>
      <c r="S24" s="415" t="s">
        <v>731</v>
      </c>
      <c r="T24" s="418"/>
      <c r="U24" s="415"/>
      <c r="V24" s="414">
        <v>38.896000000000001</v>
      </c>
      <c r="W24" s="415" t="s">
        <v>725</v>
      </c>
      <c r="X24" s="418">
        <v>39.709000000000003</v>
      </c>
      <c r="Y24" s="415" t="s">
        <v>713</v>
      </c>
      <c r="Z24" s="418"/>
      <c r="AA24" s="415"/>
      <c r="AB24" s="414">
        <v>67.424999999999997</v>
      </c>
      <c r="AC24" s="415" t="s">
        <v>733</v>
      </c>
      <c r="AD24" s="418" t="s">
        <v>952</v>
      </c>
      <c r="AE24" s="415" t="s">
        <v>952</v>
      </c>
      <c r="AF24" s="418" t="s">
        <v>952</v>
      </c>
      <c r="AG24" s="415" t="s">
        <v>952</v>
      </c>
      <c r="AH24" s="414">
        <v>66.6571</v>
      </c>
      <c r="AI24" s="415" t="s">
        <v>792</v>
      </c>
      <c r="AJ24" s="418">
        <v>69.671000000000006</v>
      </c>
      <c r="AK24" s="415" t="s">
        <v>714</v>
      </c>
      <c r="AL24" s="418"/>
      <c r="AM24" s="415"/>
      <c r="AN24" s="414">
        <v>60.1008</v>
      </c>
      <c r="AO24" s="415" t="s">
        <v>738</v>
      </c>
      <c r="AP24" s="418">
        <v>63.499299999999998</v>
      </c>
      <c r="AQ24" s="415" t="s">
        <v>703</v>
      </c>
      <c r="AR24" s="418"/>
      <c r="AS24" s="415"/>
      <c r="AT24" s="414">
        <v>51.985500000000002</v>
      </c>
      <c r="AU24" s="415" t="s">
        <v>720</v>
      </c>
      <c r="AV24" s="418">
        <v>51.305900000000001</v>
      </c>
      <c r="AW24" s="415" t="s">
        <v>712</v>
      </c>
      <c r="AX24" s="418"/>
      <c r="AY24" s="415"/>
      <c r="AZ24" s="414">
        <v>38.6676</v>
      </c>
      <c r="BA24" s="415" t="s">
        <v>702</v>
      </c>
      <c r="BB24" s="418">
        <v>41.577300000000001</v>
      </c>
      <c r="BC24" s="415" t="s">
        <v>709</v>
      </c>
      <c r="BD24" s="418"/>
      <c r="BE24" s="410"/>
      <c r="BF24" s="103"/>
      <c r="BG24"/>
    </row>
    <row r="25" spans="1:59" x14ac:dyDescent="0.25">
      <c r="A25" s="84" t="str">
        <f t="shared" si="0"/>
        <v>USG 7431ET</v>
      </c>
      <c r="B25" s="84" t="str">
        <f t="shared" si="1"/>
        <v>E3, STS</v>
      </c>
      <c r="C25" s="84" t="s">
        <v>546</v>
      </c>
      <c r="D25" s="414">
        <v>59.857999999999997</v>
      </c>
      <c r="E25" s="415" t="s">
        <v>732</v>
      </c>
      <c r="F25" s="418"/>
      <c r="G25" s="415"/>
      <c r="H25" s="418"/>
      <c r="I25" s="415"/>
      <c r="J25" s="414">
        <v>76.438900000000004</v>
      </c>
      <c r="K25" s="415" t="s">
        <v>725</v>
      </c>
      <c r="L25" s="418"/>
      <c r="M25" s="415"/>
      <c r="N25" s="418"/>
      <c r="O25" s="415"/>
      <c r="P25" s="414">
        <v>64.093000000000004</v>
      </c>
      <c r="Q25" s="415" t="s">
        <v>726</v>
      </c>
      <c r="R25" s="418"/>
      <c r="S25" s="415"/>
      <c r="T25" s="418"/>
      <c r="U25" s="415"/>
      <c r="V25" s="414">
        <v>49.439799999999998</v>
      </c>
      <c r="W25" s="415" t="s">
        <v>702</v>
      </c>
      <c r="X25" s="418"/>
      <c r="Y25" s="415"/>
      <c r="Z25" s="418"/>
      <c r="AA25" s="415"/>
      <c r="AB25" s="414">
        <v>76.428899999999999</v>
      </c>
      <c r="AC25" s="415" t="s">
        <v>714</v>
      </c>
      <c r="AD25" s="418" t="s">
        <v>952</v>
      </c>
      <c r="AE25" s="415" t="s">
        <v>952</v>
      </c>
      <c r="AF25" s="418" t="s">
        <v>952</v>
      </c>
      <c r="AG25" s="415" t="s">
        <v>952</v>
      </c>
      <c r="AH25" s="414">
        <v>54.310899999999997</v>
      </c>
      <c r="AI25" s="415" t="s">
        <v>742</v>
      </c>
      <c r="AJ25" s="418"/>
      <c r="AK25" s="415"/>
      <c r="AL25" s="418"/>
      <c r="AM25" s="415"/>
      <c r="AN25" s="414">
        <v>61.777000000000001</v>
      </c>
      <c r="AO25" s="415" t="s">
        <v>721</v>
      </c>
      <c r="AP25" s="418"/>
      <c r="AQ25" s="415"/>
      <c r="AR25" s="418"/>
      <c r="AS25" s="415"/>
      <c r="AT25" s="414">
        <v>53.389600000000002</v>
      </c>
      <c r="AU25" s="415" t="s">
        <v>743</v>
      </c>
      <c r="AV25" s="418"/>
      <c r="AW25" s="415"/>
      <c r="AX25" s="418"/>
      <c r="AY25" s="415"/>
      <c r="AZ25" s="414">
        <v>42.986199999999997</v>
      </c>
      <c r="BA25" s="415" t="s">
        <v>702</v>
      </c>
      <c r="BB25" s="418"/>
      <c r="BC25" s="415"/>
      <c r="BD25" s="418"/>
      <c r="BE25" s="100"/>
      <c r="BF25" s="103"/>
      <c r="BG25"/>
    </row>
    <row r="26" spans="1:59" x14ac:dyDescent="0.25">
      <c r="A26" s="84" t="str">
        <f t="shared" si="0"/>
        <v>Local Seed Co. LS4299XS</v>
      </c>
      <c r="B26" s="84" t="str">
        <f t="shared" si="1"/>
        <v>R2X, STS</v>
      </c>
      <c r="C26" s="84" t="s">
        <v>500</v>
      </c>
      <c r="D26" s="414">
        <v>59.685400000000001</v>
      </c>
      <c r="E26" s="415" t="s">
        <v>740</v>
      </c>
      <c r="F26" s="418">
        <v>59.698099999999997</v>
      </c>
      <c r="G26" s="415" t="s">
        <v>713</v>
      </c>
      <c r="H26" s="418"/>
      <c r="I26" s="415"/>
      <c r="J26" s="414">
        <v>80.9833</v>
      </c>
      <c r="K26" s="415" t="s">
        <v>754</v>
      </c>
      <c r="L26" s="418">
        <v>78.041300000000007</v>
      </c>
      <c r="M26" s="415" t="s">
        <v>731</v>
      </c>
      <c r="N26" s="418"/>
      <c r="O26" s="415"/>
      <c r="P26" s="414">
        <v>71.087000000000003</v>
      </c>
      <c r="Q26" s="415" t="s">
        <v>737</v>
      </c>
      <c r="R26" s="418">
        <v>60.969799999999999</v>
      </c>
      <c r="S26" s="415" t="s">
        <v>700</v>
      </c>
      <c r="T26" s="418"/>
      <c r="U26" s="415"/>
      <c r="V26" s="414">
        <v>46.672499999999999</v>
      </c>
      <c r="W26" s="415" t="s">
        <v>712</v>
      </c>
      <c r="X26" s="418">
        <v>44.235900000000001</v>
      </c>
      <c r="Y26" s="415" t="s">
        <v>700</v>
      </c>
      <c r="Z26" s="418"/>
      <c r="AA26" s="415"/>
      <c r="AB26" s="414">
        <v>61.012599999999999</v>
      </c>
      <c r="AC26" s="415" t="s">
        <v>787</v>
      </c>
      <c r="AD26" s="418" t="s">
        <v>952</v>
      </c>
      <c r="AE26" s="415" t="s">
        <v>952</v>
      </c>
      <c r="AF26" s="418" t="s">
        <v>952</v>
      </c>
      <c r="AG26" s="415" t="s">
        <v>952</v>
      </c>
      <c r="AH26" s="414">
        <v>68.573999999999998</v>
      </c>
      <c r="AI26" s="415" t="s">
        <v>725</v>
      </c>
      <c r="AJ26" s="418">
        <v>69.256200000000007</v>
      </c>
      <c r="AK26" s="415" t="s">
        <v>700</v>
      </c>
      <c r="AL26" s="418"/>
      <c r="AM26" s="415"/>
      <c r="AN26" s="414">
        <v>55.100999999999999</v>
      </c>
      <c r="AO26" s="415" t="s">
        <v>757</v>
      </c>
      <c r="AP26" s="418">
        <v>64.503200000000007</v>
      </c>
      <c r="AQ26" s="415" t="s">
        <v>707</v>
      </c>
      <c r="AR26" s="418"/>
      <c r="AS26" s="415"/>
      <c r="AT26" s="414">
        <v>52.270499999999998</v>
      </c>
      <c r="AU26" s="415" t="s">
        <v>721</v>
      </c>
      <c r="AV26" s="418">
        <v>51.154499999999999</v>
      </c>
      <c r="AW26" s="415" t="s">
        <v>712</v>
      </c>
      <c r="AX26" s="418"/>
      <c r="AY26" s="415"/>
      <c r="AZ26" s="414">
        <v>41.782200000000003</v>
      </c>
      <c r="BA26" s="415" t="s">
        <v>702</v>
      </c>
      <c r="BB26" s="418">
        <v>49.725999999999999</v>
      </c>
      <c r="BC26" s="415" t="s">
        <v>712</v>
      </c>
      <c r="BD26" s="418"/>
      <c r="BE26" s="100"/>
      <c r="BF26" s="103"/>
      <c r="BG26"/>
    </row>
    <row r="27" spans="1:59" x14ac:dyDescent="0.25">
      <c r="A27" s="84" t="str">
        <f t="shared" si="0"/>
        <v>Dyna-Gro S43EN61</v>
      </c>
      <c r="B27" s="84" t="str">
        <f t="shared" si="1"/>
        <v>E3</v>
      </c>
      <c r="C27" s="84" t="s">
        <v>467</v>
      </c>
      <c r="D27" s="414">
        <v>59.130800000000001</v>
      </c>
      <c r="E27" s="415" t="s">
        <v>756</v>
      </c>
      <c r="F27" s="418"/>
      <c r="G27" s="415"/>
      <c r="H27" s="418"/>
      <c r="I27" s="415"/>
      <c r="J27" s="414">
        <v>69.046199999999999</v>
      </c>
      <c r="K27" s="415" t="s">
        <v>769</v>
      </c>
      <c r="L27" s="418"/>
      <c r="M27" s="415"/>
      <c r="N27" s="418"/>
      <c r="O27" s="415"/>
      <c r="P27" s="414">
        <v>64.733699999999999</v>
      </c>
      <c r="Q27" s="415" t="s">
        <v>722</v>
      </c>
      <c r="R27" s="418"/>
      <c r="S27" s="415"/>
      <c r="T27" s="418"/>
      <c r="U27" s="415"/>
      <c r="V27" s="414">
        <v>45.3703</v>
      </c>
      <c r="W27" s="415" t="s">
        <v>714</v>
      </c>
      <c r="X27" s="418"/>
      <c r="Y27" s="415"/>
      <c r="Z27" s="418"/>
      <c r="AA27" s="415"/>
      <c r="AB27" s="414">
        <v>71.608000000000004</v>
      </c>
      <c r="AC27" s="415" t="s">
        <v>754</v>
      </c>
      <c r="AD27" s="418" t="s">
        <v>952</v>
      </c>
      <c r="AE27" s="415" t="s">
        <v>952</v>
      </c>
      <c r="AF27" s="418" t="s">
        <v>952</v>
      </c>
      <c r="AG27" s="415" t="s">
        <v>952</v>
      </c>
      <c r="AH27" s="414">
        <v>67.394499999999994</v>
      </c>
      <c r="AI27" s="415" t="s">
        <v>718</v>
      </c>
      <c r="AJ27" s="418"/>
      <c r="AK27" s="415"/>
      <c r="AL27" s="418"/>
      <c r="AM27" s="415"/>
      <c r="AN27" s="414">
        <v>54.223300000000002</v>
      </c>
      <c r="AO27" s="415" t="s">
        <v>739</v>
      </c>
      <c r="AP27" s="418"/>
      <c r="AQ27" s="415"/>
      <c r="AR27" s="418"/>
      <c r="AS27" s="415"/>
      <c r="AT27" s="414">
        <v>50.000399999999999</v>
      </c>
      <c r="AU27" s="415" t="s">
        <v>733</v>
      </c>
      <c r="AV27" s="418"/>
      <c r="AW27" s="415"/>
      <c r="AX27" s="418"/>
      <c r="AY27" s="415"/>
      <c r="AZ27" s="414">
        <v>50.670400000000001</v>
      </c>
      <c r="BA27" s="415" t="s">
        <v>702</v>
      </c>
      <c r="BB27" s="418"/>
      <c r="BC27" s="415"/>
      <c r="BD27" s="418"/>
      <c r="BE27" s="410"/>
      <c r="BF27" s="103"/>
      <c r="BG27"/>
    </row>
    <row r="28" spans="1:59" x14ac:dyDescent="0.25">
      <c r="A28" s="446" t="str">
        <f t="shared" si="0"/>
        <v>Credenz CZ 4410 GTLL</v>
      </c>
      <c r="B28" s="446" t="str">
        <f t="shared" si="1"/>
        <v>RR, LL</v>
      </c>
      <c r="C28" s="446" t="s">
        <v>460</v>
      </c>
      <c r="D28" s="414">
        <v>58.923699999999997</v>
      </c>
      <c r="E28" s="415" t="s">
        <v>752</v>
      </c>
      <c r="F28" s="418"/>
      <c r="G28" s="415"/>
      <c r="H28" s="418"/>
      <c r="I28" s="415"/>
      <c r="J28" s="414">
        <v>83.655600000000007</v>
      </c>
      <c r="K28" s="415" t="s">
        <v>743</v>
      </c>
      <c r="L28" s="418"/>
      <c r="M28" s="415"/>
      <c r="N28" s="418"/>
      <c r="O28" s="415"/>
      <c r="P28" s="414">
        <v>68.156199999999998</v>
      </c>
      <c r="Q28" s="415" t="s">
        <v>734</v>
      </c>
      <c r="R28" s="418"/>
      <c r="S28" s="415"/>
      <c r="T28" s="418"/>
      <c r="U28" s="415"/>
      <c r="V28" s="414">
        <v>41.618499999999997</v>
      </c>
      <c r="W28" s="415" t="s">
        <v>754</v>
      </c>
      <c r="X28" s="418"/>
      <c r="Y28" s="415"/>
      <c r="Z28" s="418"/>
      <c r="AA28" s="415"/>
      <c r="AB28" s="414">
        <v>64.4405</v>
      </c>
      <c r="AC28" s="415" t="s">
        <v>769</v>
      </c>
      <c r="AD28" s="418" t="s">
        <v>952</v>
      </c>
      <c r="AE28" s="415" t="s">
        <v>952</v>
      </c>
      <c r="AF28" s="418" t="s">
        <v>952</v>
      </c>
      <c r="AG28" s="415" t="s">
        <v>952</v>
      </c>
      <c r="AH28" s="414">
        <v>61.766399999999997</v>
      </c>
      <c r="AI28" s="415" t="s">
        <v>770</v>
      </c>
      <c r="AJ28" s="418"/>
      <c r="AK28" s="415"/>
      <c r="AL28" s="418"/>
      <c r="AM28" s="415"/>
      <c r="AN28" s="414">
        <v>50.368000000000002</v>
      </c>
      <c r="AO28" s="415" t="s">
        <v>788</v>
      </c>
      <c r="AP28" s="418"/>
      <c r="AQ28" s="415"/>
      <c r="AR28" s="418"/>
      <c r="AS28" s="415"/>
      <c r="AT28" s="414">
        <v>42.819299999999998</v>
      </c>
      <c r="AU28" s="415" t="s">
        <v>723</v>
      </c>
      <c r="AV28" s="418"/>
      <c r="AW28" s="415"/>
      <c r="AX28" s="418"/>
      <c r="AY28" s="415"/>
      <c r="AZ28" s="414">
        <v>58.565399999999997</v>
      </c>
      <c r="BA28" s="415" t="s">
        <v>702</v>
      </c>
      <c r="BB28" s="418"/>
      <c r="BC28" s="415"/>
      <c r="BD28" s="418"/>
      <c r="BE28" s="100"/>
      <c r="BF28" s="103"/>
      <c r="BG28"/>
    </row>
    <row r="29" spans="1:59" x14ac:dyDescent="0.25">
      <c r="A29" s="450" t="str">
        <f t="shared" si="0"/>
        <v>AGS GS42X19S</v>
      </c>
      <c r="B29" s="446" t="str">
        <f t="shared" si="1"/>
        <v>R2X, STS</v>
      </c>
      <c r="C29" s="446" t="s">
        <v>429</v>
      </c>
      <c r="D29" s="414">
        <v>58.461199999999998</v>
      </c>
      <c r="E29" s="415" t="s">
        <v>755</v>
      </c>
      <c r="F29" s="418"/>
      <c r="G29" s="415"/>
      <c r="H29" s="418"/>
      <c r="I29" s="415"/>
      <c r="J29" s="414">
        <v>75.645200000000003</v>
      </c>
      <c r="K29" s="415" t="s">
        <v>751</v>
      </c>
      <c r="L29" s="418"/>
      <c r="M29" s="415"/>
      <c r="N29" s="418"/>
      <c r="O29" s="415"/>
      <c r="P29" s="414">
        <v>56.466900000000003</v>
      </c>
      <c r="Q29" s="415" t="s">
        <v>906</v>
      </c>
      <c r="R29" s="418"/>
      <c r="S29" s="415"/>
      <c r="T29" s="418"/>
      <c r="U29" s="415"/>
      <c r="V29" s="414">
        <v>38.372700000000002</v>
      </c>
      <c r="W29" s="415" t="s">
        <v>751</v>
      </c>
      <c r="X29" s="418"/>
      <c r="Y29" s="415"/>
      <c r="Z29" s="418"/>
      <c r="AA29" s="415"/>
      <c r="AB29" s="414">
        <v>67.221400000000003</v>
      </c>
      <c r="AC29" s="415" t="s">
        <v>733</v>
      </c>
      <c r="AD29" s="418" t="s">
        <v>952</v>
      </c>
      <c r="AE29" s="415" t="s">
        <v>952</v>
      </c>
      <c r="AF29" s="418" t="s">
        <v>952</v>
      </c>
      <c r="AG29" s="415" t="s">
        <v>952</v>
      </c>
      <c r="AH29" s="414">
        <v>60.255800000000001</v>
      </c>
      <c r="AI29" s="415" t="s">
        <v>776</v>
      </c>
      <c r="AJ29" s="418"/>
      <c r="AK29" s="415"/>
      <c r="AL29" s="418"/>
      <c r="AM29" s="415"/>
      <c r="AN29" s="414">
        <v>60.896700000000003</v>
      </c>
      <c r="AO29" s="415" t="s">
        <v>754</v>
      </c>
      <c r="AP29" s="418"/>
      <c r="AQ29" s="415"/>
      <c r="AR29" s="418"/>
      <c r="AS29" s="415"/>
      <c r="AT29" s="414">
        <v>53.368699999999997</v>
      </c>
      <c r="AU29" s="415" t="s">
        <v>743</v>
      </c>
      <c r="AV29" s="418"/>
      <c r="AW29" s="415"/>
      <c r="AX29" s="418"/>
      <c r="AY29" s="415"/>
      <c r="AZ29" s="414">
        <v>55.462299999999999</v>
      </c>
      <c r="BA29" s="415" t="s">
        <v>702</v>
      </c>
      <c r="BB29" s="418"/>
      <c r="BC29" s="415"/>
      <c r="BD29" s="418"/>
      <c r="BE29" s="100"/>
      <c r="BF29" s="103"/>
      <c r="BG29"/>
    </row>
    <row r="30" spans="1:59" x14ac:dyDescent="0.25">
      <c r="A30" s="84" t="str">
        <f t="shared" si="0"/>
        <v>Credenz CZ 4570 X</v>
      </c>
      <c r="B30" s="84" t="str">
        <f t="shared" si="1"/>
        <v>R2X</v>
      </c>
      <c r="C30" s="84" t="s">
        <v>449</v>
      </c>
      <c r="D30" s="414">
        <v>57.306600000000003</v>
      </c>
      <c r="E30" s="415" t="s">
        <v>753</v>
      </c>
      <c r="F30" s="418"/>
      <c r="G30" s="415"/>
      <c r="H30" s="418"/>
      <c r="I30" s="415"/>
      <c r="J30" s="414">
        <v>63.249600000000001</v>
      </c>
      <c r="K30" s="415" t="s">
        <v>786</v>
      </c>
      <c r="L30" s="418"/>
      <c r="M30" s="415"/>
      <c r="N30" s="418"/>
      <c r="O30" s="415"/>
      <c r="P30" s="414">
        <v>65.7727</v>
      </c>
      <c r="Q30" s="415" t="s">
        <v>770</v>
      </c>
      <c r="R30" s="418"/>
      <c r="S30" s="415"/>
      <c r="T30" s="418"/>
      <c r="U30" s="415"/>
      <c r="V30" s="414">
        <v>42.186900000000001</v>
      </c>
      <c r="W30" s="415" t="s">
        <v>721</v>
      </c>
      <c r="X30" s="418"/>
      <c r="Y30" s="415"/>
      <c r="Z30" s="418"/>
      <c r="AA30" s="415"/>
      <c r="AB30" s="414">
        <v>64.500500000000002</v>
      </c>
      <c r="AC30" s="415" t="s">
        <v>769</v>
      </c>
      <c r="AD30" s="418" t="s">
        <v>952</v>
      </c>
      <c r="AE30" s="415" t="s">
        <v>952</v>
      </c>
      <c r="AF30" s="418" t="s">
        <v>952</v>
      </c>
      <c r="AG30" s="415" t="s">
        <v>952</v>
      </c>
      <c r="AH30" s="414">
        <v>59.281999999999996</v>
      </c>
      <c r="AI30" s="415" t="s">
        <v>780</v>
      </c>
      <c r="AJ30" s="418"/>
      <c r="AK30" s="415"/>
      <c r="AL30" s="418"/>
      <c r="AM30" s="415"/>
      <c r="AN30" s="414">
        <v>54.894399999999997</v>
      </c>
      <c r="AO30" s="415" t="s">
        <v>757</v>
      </c>
      <c r="AP30" s="418"/>
      <c r="AQ30" s="415"/>
      <c r="AR30" s="418"/>
      <c r="AS30" s="415"/>
      <c r="AT30" s="414">
        <v>51.2926</v>
      </c>
      <c r="AU30" s="415" t="s">
        <v>741</v>
      </c>
      <c r="AV30" s="418"/>
      <c r="AW30" s="415"/>
      <c r="AX30" s="418"/>
      <c r="AY30" s="415"/>
      <c r="AZ30" s="414">
        <v>57.274099999999997</v>
      </c>
      <c r="BA30" s="415" t="s">
        <v>702</v>
      </c>
      <c r="BB30" s="418"/>
      <c r="BC30" s="415"/>
      <c r="BD30" s="418"/>
      <c r="BE30" s="410"/>
      <c r="BF30" s="103"/>
      <c r="BG30"/>
    </row>
    <row r="31" spans="1:59" x14ac:dyDescent="0.25">
      <c r="A31" s="446" t="str">
        <f t="shared" si="0"/>
        <v>Credenz CZ 4240 GTLL</v>
      </c>
      <c r="B31" s="446" t="str">
        <f t="shared" si="1"/>
        <v>RR, LL</v>
      </c>
      <c r="C31" s="446" t="s">
        <v>459</v>
      </c>
      <c r="D31" s="414">
        <v>57.090499999999999</v>
      </c>
      <c r="E31" s="415" t="s">
        <v>746</v>
      </c>
      <c r="F31" s="418"/>
      <c r="G31" s="415"/>
      <c r="H31" s="418"/>
      <c r="I31" s="415"/>
      <c r="J31" s="414">
        <v>80.7363</v>
      </c>
      <c r="K31" s="415" t="s">
        <v>754</v>
      </c>
      <c r="L31" s="418"/>
      <c r="M31" s="415"/>
      <c r="N31" s="418"/>
      <c r="O31" s="415"/>
      <c r="P31" s="414">
        <v>59.677199999999999</v>
      </c>
      <c r="Q31" s="415" t="s">
        <v>762</v>
      </c>
      <c r="R31" s="418"/>
      <c r="S31" s="415"/>
      <c r="T31" s="418"/>
      <c r="U31" s="415"/>
      <c r="V31" s="414">
        <v>28.3931</v>
      </c>
      <c r="W31" s="415" t="s">
        <v>789</v>
      </c>
      <c r="X31" s="418"/>
      <c r="Y31" s="415"/>
      <c r="Z31" s="418"/>
      <c r="AA31" s="415"/>
      <c r="AB31" s="414">
        <v>77.418199999999999</v>
      </c>
      <c r="AC31" s="415" t="s">
        <v>712</v>
      </c>
      <c r="AD31" s="418" t="s">
        <v>952</v>
      </c>
      <c r="AE31" s="415" t="s">
        <v>952</v>
      </c>
      <c r="AF31" s="418" t="s">
        <v>952</v>
      </c>
      <c r="AG31" s="415" t="s">
        <v>952</v>
      </c>
      <c r="AH31" s="414">
        <v>65.415700000000001</v>
      </c>
      <c r="AI31" s="415" t="s">
        <v>734</v>
      </c>
      <c r="AJ31" s="418"/>
      <c r="AK31" s="415"/>
      <c r="AL31" s="418"/>
      <c r="AM31" s="415"/>
      <c r="AN31" s="414">
        <v>61.247300000000003</v>
      </c>
      <c r="AO31" s="415" t="s">
        <v>754</v>
      </c>
      <c r="AP31" s="418"/>
      <c r="AQ31" s="415"/>
      <c r="AR31" s="418"/>
      <c r="AS31" s="415"/>
      <c r="AT31" s="414">
        <v>41.1068</v>
      </c>
      <c r="AU31" s="415" t="s">
        <v>747</v>
      </c>
      <c r="AV31" s="418"/>
      <c r="AW31" s="415"/>
      <c r="AX31" s="418"/>
      <c r="AY31" s="415"/>
      <c r="AZ31" s="414">
        <v>42.729199999999999</v>
      </c>
      <c r="BA31" s="415" t="s">
        <v>702</v>
      </c>
      <c r="BB31" s="418"/>
      <c r="BC31" s="415"/>
      <c r="BD31" s="418"/>
      <c r="BE31" s="100"/>
      <c r="BF31" s="103"/>
      <c r="BG31"/>
    </row>
    <row r="32" spans="1:59" x14ac:dyDescent="0.25">
      <c r="A32" s="446" t="str">
        <f t="shared" si="0"/>
        <v>Armor A44-D92</v>
      </c>
      <c r="B32" s="446" t="str">
        <f t="shared" si="1"/>
        <v>R2X</v>
      </c>
      <c r="C32" s="446" t="s">
        <v>433</v>
      </c>
      <c r="D32" s="414">
        <v>56.685000000000002</v>
      </c>
      <c r="E32" s="415" t="s">
        <v>735</v>
      </c>
      <c r="F32" s="418">
        <v>55.4739</v>
      </c>
      <c r="G32" s="415" t="s">
        <v>711</v>
      </c>
      <c r="H32" s="418"/>
      <c r="I32" s="415"/>
      <c r="J32" s="414">
        <v>73.496499999999997</v>
      </c>
      <c r="K32" s="415" t="s">
        <v>733</v>
      </c>
      <c r="L32" s="418">
        <v>73.226399999999998</v>
      </c>
      <c r="M32" s="415" t="s">
        <v>708</v>
      </c>
      <c r="N32" s="418"/>
      <c r="O32" s="415"/>
      <c r="P32" s="414">
        <v>65.952699999999993</v>
      </c>
      <c r="Q32" s="415" t="s">
        <v>770</v>
      </c>
      <c r="R32" s="418">
        <v>58.408999999999999</v>
      </c>
      <c r="S32" s="415" t="s">
        <v>713</v>
      </c>
      <c r="T32" s="418"/>
      <c r="U32" s="415"/>
      <c r="V32" s="414">
        <v>38.012500000000003</v>
      </c>
      <c r="W32" s="415" t="s">
        <v>751</v>
      </c>
      <c r="X32" s="418">
        <v>39.083500000000001</v>
      </c>
      <c r="Y32" s="415" t="s">
        <v>709</v>
      </c>
      <c r="Z32" s="418"/>
      <c r="AA32" s="415"/>
      <c r="AB32" s="414">
        <v>67.374899999999997</v>
      </c>
      <c r="AC32" s="415" t="s">
        <v>733</v>
      </c>
      <c r="AD32" s="418" t="s">
        <v>952</v>
      </c>
      <c r="AE32" s="415" t="s">
        <v>952</v>
      </c>
      <c r="AF32" s="418" t="s">
        <v>952</v>
      </c>
      <c r="AG32" s="415" t="s">
        <v>952</v>
      </c>
      <c r="AH32" s="414">
        <v>62.024299999999997</v>
      </c>
      <c r="AI32" s="415" t="s">
        <v>770</v>
      </c>
      <c r="AJ32" s="418">
        <v>65.386399999999995</v>
      </c>
      <c r="AK32" s="415" t="s">
        <v>709</v>
      </c>
      <c r="AL32" s="418"/>
      <c r="AM32" s="415"/>
      <c r="AN32" s="414">
        <v>56.697200000000002</v>
      </c>
      <c r="AO32" s="415" t="s">
        <v>751</v>
      </c>
      <c r="AP32" s="418">
        <v>61.378100000000003</v>
      </c>
      <c r="AQ32" s="415" t="s">
        <v>703</v>
      </c>
      <c r="AR32" s="418"/>
      <c r="AS32" s="415"/>
      <c r="AT32" s="414">
        <v>47.380899999999997</v>
      </c>
      <c r="AU32" s="415" t="s">
        <v>717</v>
      </c>
      <c r="AV32" s="418">
        <v>48.603900000000003</v>
      </c>
      <c r="AW32" s="415" t="s">
        <v>701</v>
      </c>
      <c r="AX32" s="418"/>
      <c r="AY32" s="415"/>
      <c r="AZ32" s="414">
        <v>42.5413</v>
      </c>
      <c r="BA32" s="415" t="s">
        <v>702</v>
      </c>
      <c r="BB32" s="418">
        <v>42.3003</v>
      </c>
      <c r="BC32" s="415" t="s">
        <v>713</v>
      </c>
      <c r="BD32" s="418"/>
      <c r="BE32" s="410"/>
      <c r="BF32" s="103"/>
      <c r="BG32"/>
    </row>
    <row r="33" spans="1:59" x14ac:dyDescent="0.25">
      <c r="A33" s="446" t="str">
        <f t="shared" si="0"/>
        <v>Local Seed Co. LS4407X</v>
      </c>
      <c r="B33" s="446" t="str">
        <f t="shared" si="1"/>
        <v>R2X</v>
      </c>
      <c r="C33" s="446" t="s">
        <v>496</v>
      </c>
      <c r="D33" s="414">
        <v>55.932200000000002</v>
      </c>
      <c r="E33" s="415" t="s">
        <v>742</v>
      </c>
      <c r="F33" s="418">
        <v>56.317999999999998</v>
      </c>
      <c r="G33" s="415" t="s">
        <v>711</v>
      </c>
      <c r="H33" s="418"/>
      <c r="I33" s="415"/>
      <c r="J33" s="414">
        <v>68.308599999999998</v>
      </c>
      <c r="K33" s="415" t="s">
        <v>785</v>
      </c>
      <c r="L33" s="418">
        <v>67.250699999999995</v>
      </c>
      <c r="M33" s="415" t="s">
        <v>711</v>
      </c>
      <c r="N33" s="418"/>
      <c r="O33" s="415"/>
      <c r="P33" s="414">
        <v>54.032600000000002</v>
      </c>
      <c r="Q33" s="415" t="s">
        <v>906</v>
      </c>
      <c r="R33" s="418">
        <v>53.779800000000002</v>
      </c>
      <c r="S33" s="415" t="s">
        <v>715</v>
      </c>
      <c r="T33" s="418"/>
      <c r="U33" s="415"/>
      <c r="V33" s="414">
        <v>42.006599999999999</v>
      </c>
      <c r="W33" s="415" t="s">
        <v>754</v>
      </c>
      <c r="X33" s="418">
        <v>45.978099999999998</v>
      </c>
      <c r="Y33" s="415" t="s">
        <v>712</v>
      </c>
      <c r="Z33" s="418"/>
      <c r="AA33" s="415"/>
      <c r="AB33" s="414">
        <v>64.506299999999996</v>
      </c>
      <c r="AC33" s="415" t="s">
        <v>769</v>
      </c>
      <c r="AD33" s="418" t="s">
        <v>952</v>
      </c>
      <c r="AE33" s="415" t="s">
        <v>952</v>
      </c>
      <c r="AF33" s="418" t="s">
        <v>952</v>
      </c>
      <c r="AG33" s="415" t="s">
        <v>952</v>
      </c>
      <c r="AH33" s="414">
        <v>62.475299999999997</v>
      </c>
      <c r="AI33" s="415" t="s">
        <v>775</v>
      </c>
      <c r="AJ33" s="418">
        <v>67.041600000000003</v>
      </c>
      <c r="AK33" s="415" t="s">
        <v>706</v>
      </c>
      <c r="AL33" s="418"/>
      <c r="AM33" s="415"/>
      <c r="AN33" s="414">
        <v>54.970599999999997</v>
      </c>
      <c r="AO33" s="415" t="s">
        <v>757</v>
      </c>
      <c r="AP33" s="418">
        <v>56.734099999999998</v>
      </c>
      <c r="AQ33" s="415" t="s">
        <v>701</v>
      </c>
      <c r="AR33" s="418"/>
      <c r="AS33" s="415"/>
      <c r="AT33" s="414">
        <v>57.127400000000002</v>
      </c>
      <c r="AU33" s="415" t="s">
        <v>707</v>
      </c>
      <c r="AV33" s="418">
        <v>52.006599999999999</v>
      </c>
      <c r="AW33" s="415" t="s">
        <v>712</v>
      </c>
      <c r="AX33" s="418"/>
      <c r="AY33" s="415"/>
      <c r="AZ33" s="414">
        <v>44.029899999999998</v>
      </c>
      <c r="BA33" s="415" t="s">
        <v>702</v>
      </c>
      <c r="BB33" s="418">
        <v>51.434600000000003</v>
      </c>
      <c r="BC33" s="415" t="s">
        <v>707</v>
      </c>
      <c r="BD33" s="418"/>
      <c r="BE33" s="410"/>
      <c r="BF33" s="103"/>
      <c r="BG33"/>
    </row>
    <row r="34" spans="1:59" x14ac:dyDescent="0.25">
      <c r="A34" s="84" t="str">
        <f t="shared" si="0"/>
        <v>Progeny P4241E3</v>
      </c>
      <c r="B34" s="84" t="str">
        <f t="shared" si="1"/>
        <v>E3</v>
      </c>
      <c r="C34" s="84" t="s">
        <v>523</v>
      </c>
      <c r="D34" s="414">
        <v>55.704300000000003</v>
      </c>
      <c r="E34" s="415" t="s">
        <v>760</v>
      </c>
      <c r="F34" s="418"/>
      <c r="G34" s="415"/>
      <c r="H34" s="418"/>
      <c r="I34" s="415"/>
      <c r="J34" s="414">
        <v>70.656000000000006</v>
      </c>
      <c r="K34" s="415" t="s">
        <v>744</v>
      </c>
      <c r="L34" s="418"/>
      <c r="M34" s="415"/>
      <c r="N34" s="418"/>
      <c r="O34" s="415"/>
      <c r="P34" s="414">
        <v>67.079700000000003</v>
      </c>
      <c r="Q34" s="415" t="s">
        <v>775</v>
      </c>
      <c r="R34" s="418"/>
      <c r="S34" s="415"/>
      <c r="T34" s="418"/>
      <c r="U34" s="415"/>
      <c r="V34" s="414">
        <v>41.180799999999998</v>
      </c>
      <c r="W34" s="415" t="s">
        <v>754</v>
      </c>
      <c r="X34" s="418"/>
      <c r="Y34" s="415"/>
      <c r="Z34" s="418"/>
      <c r="AA34" s="415"/>
      <c r="AB34" s="414">
        <v>65.813000000000002</v>
      </c>
      <c r="AC34" s="415" t="s">
        <v>744</v>
      </c>
      <c r="AD34" s="418" t="s">
        <v>952</v>
      </c>
      <c r="AE34" s="415" t="s">
        <v>952</v>
      </c>
      <c r="AF34" s="418" t="s">
        <v>952</v>
      </c>
      <c r="AG34" s="415" t="s">
        <v>952</v>
      </c>
      <c r="AH34" s="414">
        <v>53.691899999999997</v>
      </c>
      <c r="AI34" s="415" t="s">
        <v>760</v>
      </c>
      <c r="AJ34" s="418"/>
      <c r="AK34" s="415"/>
      <c r="AL34" s="418"/>
      <c r="AM34" s="415"/>
      <c r="AN34" s="414">
        <v>53.2136</v>
      </c>
      <c r="AO34" s="415" t="s">
        <v>736</v>
      </c>
      <c r="AP34" s="418"/>
      <c r="AQ34" s="415"/>
      <c r="AR34" s="418"/>
      <c r="AS34" s="415"/>
      <c r="AT34" s="414">
        <v>48.601999999999997</v>
      </c>
      <c r="AU34" s="415" t="s">
        <v>739</v>
      </c>
      <c r="AV34" s="418"/>
      <c r="AW34" s="415"/>
      <c r="AX34" s="418"/>
      <c r="AY34" s="415"/>
      <c r="AZ34" s="414">
        <v>45.397399999999998</v>
      </c>
      <c r="BA34" s="415" t="s">
        <v>702</v>
      </c>
      <c r="BB34" s="418"/>
      <c r="BC34" s="415"/>
      <c r="BD34" s="418"/>
      <c r="BE34" s="100"/>
      <c r="BF34" s="103"/>
      <c r="BG34"/>
    </row>
    <row r="35" spans="1:59" x14ac:dyDescent="0.25">
      <c r="A35" s="84" t="str">
        <f t="shared" si="0"/>
        <v>Credenz CZ 4280 X</v>
      </c>
      <c r="B35" s="84" t="str">
        <f t="shared" si="1"/>
        <v>R2X</v>
      </c>
      <c r="C35" s="84" t="s">
        <v>448</v>
      </c>
      <c r="D35" s="414">
        <v>55.408299999999997</v>
      </c>
      <c r="E35" s="415" t="s">
        <v>748</v>
      </c>
      <c r="F35" s="418"/>
      <c r="G35" s="415"/>
      <c r="H35" s="418"/>
      <c r="I35" s="415"/>
      <c r="J35" s="414">
        <v>73.080200000000005</v>
      </c>
      <c r="K35" s="415" t="s">
        <v>733</v>
      </c>
      <c r="L35" s="418"/>
      <c r="M35" s="415"/>
      <c r="N35" s="418"/>
      <c r="O35" s="415"/>
      <c r="P35" s="414">
        <v>58.932699999999997</v>
      </c>
      <c r="Q35" s="415" t="s">
        <v>762</v>
      </c>
      <c r="R35" s="418"/>
      <c r="S35" s="415"/>
      <c r="T35" s="418"/>
      <c r="U35" s="415"/>
      <c r="V35" s="414">
        <v>36.6952</v>
      </c>
      <c r="W35" s="415" t="s">
        <v>757</v>
      </c>
      <c r="X35" s="418"/>
      <c r="Y35" s="415"/>
      <c r="Z35" s="418"/>
      <c r="AA35" s="415"/>
      <c r="AB35" s="414">
        <v>67.1571</v>
      </c>
      <c r="AC35" s="415" t="s">
        <v>733</v>
      </c>
      <c r="AD35" s="418" t="s">
        <v>952</v>
      </c>
      <c r="AE35" s="415" t="s">
        <v>952</v>
      </c>
      <c r="AF35" s="418" t="s">
        <v>952</v>
      </c>
      <c r="AG35" s="415" t="s">
        <v>952</v>
      </c>
      <c r="AH35" s="414">
        <v>51.255000000000003</v>
      </c>
      <c r="AI35" s="415" t="s">
        <v>748</v>
      </c>
      <c r="AJ35" s="418"/>
      <c r="AK35" s="415"/>
      <c r="AL35" s="418"/>
      <c r="AM35" s="415"/>
      <c r="AN35" s="414">
        <v>56.296599999999998</v>
      </c>
      <c r="AO35" s="415" t="s">
        <v>751</v>
      </c>
      <c r="AP35" s="418"/>
      <c r="AQ35" s="415"/>
      <c r="AR35" s="418"/>
      <c r="AS35" s="415"/>
      <c r="AT35" s="414">
        <v>51.468400000000003</v>
      </c>
      <c r="AU35" s="415" t="s">
        <v>720</v>
      </c>
      <c r="AV35" s="418"/>
      <c r="AW35" s="415"/>
      <c r="AX35" s="418"/>
      <c r="AY35" s="415"/>
      <c r="AZ35" s="414">
        <v>48.381300000000003</v>
      </c>
      <c r="BA35" s="415" t="s">
        <v>702</v>
      </c>
      <c r="BB35" s="418"/>
      <c r="BC35" s="415"/>
      <c r="BD35" s="418"/>
      <c r="BE35" s="410"/>
      <c r="BF35" s="103"/>
      <c r="BG35"/>
    </row>
    <row r="36" spans="1:59" x14ac:dyDescent="0.25">
      <c r="A36" s="84" t="str">
        <f t="shared" si="0"/>
        <v>GoSoy 43C17S</v>
      </c>
      <c r="B36" s="84" t="str">
        <f t="shared" si="1"/>
        <v>STS</v>
      </c>
      <c r="C36" s="84" t="s">
        <v>483</v>
      </c>
      <c r="D36" s="414">
        <v>52.220500000000001</v>
      </c>
      <c r="E36" s="415" t="s">
        <v>727</v>
      </c>
      <c r="F36" s="418"/>
      <c r="G36" s="415"/>
      <c r="H36" s="418"/>
      <c r="I36" s="415"/>
      <c r="J36" s="414">
        <v>68.549300000000002</v>
      </c>
      <c r="K36" s="415" t="s">
        <v>785</v>
      </c>
      <c r="L36" s="418"/>
      <c r="M36" s="415"/>
      <c r="N36" s="418"/>
      <c r="O36" s="415"/>
      <c r="P36" s="414">
        <v>60.0944</v>
      </c>
      <c r="Q36" s="415" t="s">
        <v>745</v>
      </c>
      <c r="R36" s="418"/>
      <c r="S36" s="415"/>
      <c r="T36" s="418"/>
      <c r="U36" s="415"/>
      <c r="V36" s="414">
        <v>33.810899999999997</v>
      </c>
      <c r="W36" s="415" t="s">
        <v>736</v>
      </c>
      <c r="X36" s="418"/>
      <c r="Y36" s="415"/>
      <c r="Z36" s="418"/>
      <c r="AA36" s="415"/>
      <c r="AB36" s="414">
        <v>64.7667</v>
      </c>
      <c r="AC36" s="415" t="s">
        <v>769</v>
      </c>
      <c r="AD36" s="418" t="s">
        <v>952</v>
      </c>
      <c r="AE36" s="415" t="s">
        <v>952</v>
      </c>
      <c r="AF36" s="418" t="s">
        <v>952</v>
      </c>
      <c r="AG36" s="415" t="s">
        <v>952</v>
      </c>
      <c r="AH36" s="414">
        <v>50.658900000000003</v>
      </c>
      <c r="AI36" s="415" t="s">
        <v>748</v>
      </c>
      <c r="AJ36" s="418"/>
      <c r="AK36" s="415"/>
      <c r="AL36" s="418"/>
      <c r="AM36" s="415"/>
      <c r="AN36" s="414">
        <v>50.4955</v>
      </c>
      <c r="AO36" s="415" t="s">
        <v>788</v>
      </c>
      <c r="AP36" s="418"/>
      <c r="AQ36" s="415"/>
      <c r="AR36" s="418"/>
      <c r="AS36" s="415"/>
      <c r="AT36" s="414">
        <v>40.6006</v>
      </c>
      <c r="AU36" s="415" t="s">
        <v>747</v>
      </c>
      <c r="AV36" s="418"/>
      <c r="AW36" s="415"/>
      <c r="AX36" s="418"/>
      <c r="AY36" s="415"/>
      <c r="AZ36" s="414">
        <v>48.787599999999998</v>
      </c>
      <c r="BA36" s="415" t="s">
        <v>702</v>
      </c>
      <c r="BB36" s="418"/>
      <c r="BC36" s="415"/>
      <c r="BD36" s="418"/>
      <c r="BE36" s="410"/>
      <c r="BF36" s="103"/>
      <c r="BG36"/>
    </row>
    <row r="37" spans="1:59" x14ac:dyDescent="0.25">
      <c r="A37" s="446" t="str">
        <f t="shared" si="0"/>
        <v>Credenz CZ 4539 GTLL</v>
      </c>
      <c r="B37" s="446" t="str">
        <f t="shared" si="1"/>
        <v>RR, LL</v>
      </c>
      <c r="C37" s="446" t="s">
        <v>461</v>
      </c>
      <c r="D37" s="414">
        <v>51.290799999999997</v>
      </c>
      <c r="E37" s="415" t="s">
        <v>199</v>
      </c>
      <c r="F37" s="418">
        <v>52.152999999999999</v>
      </c>
      <c r="G37" s="415" t="s">
        <v>200</v>
      </c>
      <c r="H37" s="418"/>
      <c r="I37" s="415"/>
      <c r="J37" s="414">
        <v>70.744900000000001</v>
      </c>
      <c r="K37" s="415" t="s">
        <v>744</v>
      </c>
      <c r="L37" s="418">
        <v>70.552099999999996</v>
      </c>
      <c r="M37" s="415" t="s">
        <v>710</v>
      </c>
      <c r="N37" s="418"/>
      <c r="O37" s="415"/>
      <c r="P37" s="414">
        <v>60.472299999999997</v>
      </c>
      <c r="Q37" s="415" t="s">
        <v>745</v>
      </c>
      <c r="R37" s="418">
        <v>54.459000000000003</v>
      </c>
      <c r="S37" s="415" t="s">
        <v>709</v>
      </c>
      <c r="T37" s="418"/>
      <c r="U37" s="415"/>
      <c r="V37" s="414">
        <v>31.802</v>
      </c>
      <c r="W37" s="415" t="s">
        <v>787</v>
      </c>
      <c r="X37" s="418">
        <v>36.306399999999996</v>
      </c>
      <c r="Y37" s="415" t="s">
        <v>715</v>
      </c>
      <c r="Z37" s="418"/>
      <c r="AA37" s="415"/>
      <c r="AB37" s="414">
        <v>60.863199999999999</v>
      </c>
      <c r="AC37" s="415" t="s">
        <v>787</v>
      </c>
      <c r="AD37" s="418" t="s">
        <v>952</v>
      </c>
      <c r="AE37" s="415" t="s">
        <v>952</v>
      </c>
      <c r="AF37" s="418" t="s">
        <v>952</v>
      </c>
      <c r="AG37" s="415" t="s">
        <v>952</v>
      </c>
      <c r="AH37" s="414">
        <v>56.8354</v>
      </c>
      <c r="AI37" s="415" t="s">
        <v>746</v>
      </c>
      <c r="AJ37" s="418">
        <v>61.450299999999999</v>
      </c>
      <c r="AK37" s="415" t="s">
        <v>715</v>
      </c>
      <c r="AL37" s="418"/>
      <c r="AM37" s="415"/>
      <c r="AN37" s="414">
        <v>47.893500000000003</v>
      </c>
      <c r="AO37" s="415" t="s">
        <v>787</v>
      </c>
      <c r="AP37" s="418">
        <v>55.921799999999998</v>
      </c>
      <c r="AQ37" s="415" t="s">
        <v>701</v>
      </c>
      <c r="AR37" s="418"/>
      <c r="AS37" s="415"/>
      <c r="AT37" s="414">
        <v>40.494599999999998</v>
      </c>
      <c r="AU37" s="415" t="s">
        <v>747</v>
      </c>
      <c r="AV37" s="418">
        <v>42.889899999999997</v>
      </c>
      <c r="AW37" s="415" t="s">
        <v>705</v>
      </c>
      <c r="AX37" s="418"/>
      <c r="AY37" s="415"/>
      <c r="AZ37" s="414">
        <v>41.220700000000001</v>
      </c>
      <c r="BA37" s="415" t="s">
        <v>702</v>
      </c>
      <c r="BB37" s="418">
        <v>43.491300000000003</v>
      </c>
      <c r="BC37" s="415" t="s">
        <v>731</v>
      </c>
      <c r="BD37" s="418"/>
      <c r="BE37" s="410"/>
      <c r="BF37" s="103"/>
      <c r="BG37"/>
    </row>
    <row r="38" spans="1:59" x14ac:dyDescent="0.25">
      <c r="A38" s="446" t="str">
        <f t="shared" si="0"/>
        <v>TN Exp TN17-4507R2</v>
      </c>
      <c r="B38" s="446" t="str">
        <f t="shared" si="1"/>
        <v>RR</v>
      </c>
      <c r="C38" s="446" t="s">
        <v>545</v>
      </c>
      <c r="D38" s="414">
        <v>50.753300000000003</v>
      </c>
      <c r="E38" s="415" t="s">
        <v>199</v>
      </c>
      <c r="F38" s="418"/>
      <c r="G38" s="415"/>
      <c r="H38" s="418"/>
      <c r="I38" s="415"/>
      <c r="J38" s="414">
        <v>68.427599999999998</v>
      </c>
      <c r="K38" s="415" t="s">
        <v>785</v>
      </c>
      <c r="L38" s="418"/>
      <c r="M38" s="415"/>
      <c r="N38" s="418"/>
      <c r="O38" s="415"/>
      <c r="P38" s="414">
        <v>53.520800000000001</v>
      </c>
      <c r="Q38" s="415" t="s">
        <v>906</v>
      </c>
      <c r="R38" s="418"/>
      <c r="S38" s="415"/>
      <c r="T38" s="418"/>
      <c r="U38" s="415"/>
      <c r="V38" s="414">
        <v>32.862099999999998</v>
      </c>
      <c r="W38" s="415" t="s">
        <v>788</v>
      </c>
      <c r="X38" s="418"/>
      <c r="Y38" s="415"/>
      <c r="Z38" s="418"/>
      <c r="AA38" s="415"/>
      <c r="AB38" s="414">
        <v>51.924199999999999</v>
      </c>
      <c r="AC38" s="415" t="s">
        <v>749</v>
      </c>
      <c r="AD38" s="418" t="s">
        <v>952</v>
      </c>
      <c r="AE38" s="415" t="s">
        <v>952</v>
      </c>
      <c r="AF38" s="418" t="s">
        <v>952</v>
      </c>
      <c r="AG38" s="415" t="s">
        <v>952</v>
      </c>
      <c r="AH38" s="414">
        <v>52.818100000000001</v>
      </c>
      <c r="AI38" s="415" t="s">
        <v>760</v>
      </c>
      <c r="AJ38" s="418"/>
      <c r="AK38" s="415"/>
      <c r="AL38" s="418"/>
      <c r="AM38" s="415"/>
      <c r="AN38" s="414">
        <v>53.075400000000002</v>
      </c>
      <c r="AO38" s="415" t="s">
        <v>736</v>
      </c>
      <c r="AP38" s="418"/>
      <c r="AQ38" s="415"/>
      <c r="AR38" s="418"/>
      <c r="AS38" s="415"/>
      <c r="AT38" s="414">
        <v>42.523400000000002</v>
      </c>
      <c r="AU38" s="415" t="s">
        <v>730</v>
      </c>
      <c r="AV38" s="418"/>
      <c r="AW38" s="415"/>
      <c r="AX38" s="418"/>
      <c r="AY38" s="415"/>
      <c r="AZ38" s="414">
        <v>50.874699999999997</v>
      </c>
      <c r="BA38" s="415" t="s">
        <v>702</v>
      </c>
      <c r="BB38" s="418"/>
      <c r="BC38" s="415"/>
      <c r="BD38" s="418"/>
      <c r="BE38" s="410"/>
      <c r="BF38" s="103"/>
      <c r="BG38"/>
    </row>
    <row r="39" spans="1:59" x14ac:dyDescent="0.25">
      <c r="A39" s="84" t="str">
        <f t="shared" si="0"/>
        <v>TN Exp TN18-4007</v>
      </c>
      <c r="B39" s="84" t="str">
        <f t="shared" si="1"/>
        <v>Conv.</v>
      </c>
      <c r="C39" s="84" t="s">
        <v>538</v>
      </c>
      <c r="D39" s="414">
        <v>48.551600000000001</v>
      </c>
      <c r="E39" s="415" t="s">
        <v>199</v>
      </c>
      <c r="F39" s="418"/>
      <c r="G39" s="415"/>
      <c r="H39" s="418"/>
      <c r="I39" s="415"/>
      <c r="J39" s="414">
        <v>89.359200000000001</v>
      </c>
      <c r="K39" s="415" t="s">
        <v>712</v>
      </c>
      <c r="L39" s="418"/>
      <c r="M39" s="415"/>
      <c r="N39" s="418"/>
      <c r="O39" s="415"/>
      <c r="P39" s="414">
        <v>49.678699999999999</v>
      </c>
      <c r="Q39" s="415" t="s">
        <v>767</v>
      </c>
      <c r="R39" s="418"/>
      <c r="S39" s="415"/>
      <c r="T39" s="418"/>
      <c r="U39" s="415"/>
      <c r="V39" s="414">
        <v>34.537599999999998</v>
      </c>
      <c r="W39" s="415" t="s">
        <v>739</v>
      </c>
      <c r="X39" s="418"/>
      <c r="Y39" s="415"/>
      <c r="Z39" s="418"/>
      <c r="AA39" s="415"/>
      <c r="AB39" s="414">
        <v>48.8078</v>
      </c>
      <c r="AC39" s="415" t="s">
        <v>728</v>
      </c>
      <c r="AD39" s="418" t="s">
        <v>952</v>
      </c>
      <c r="AE39" s="415" t="s">
        <v>952</v>
      </c>
      <c r="AF39" s="418" t="s">
        <v>952</v>
      </c>
      <c r="AG39" s="415" t="s">
        <v>952</v>
      </c>
      <c r="AH39" s="414">
        <v>48.3874</v>
      </c>
      <c r="AI39" s="415" t="s">
        <v>793</v>
      </c>
      <c r="AJ39" s="418"/>
      <c r="AK39" s="415"/>
      <c r="AL39" s="418"/>
      <c r="AM39" s="415"/>
      <c r="AN39" s="414">
        <v>44.523800000000001</v>
      </c>
      <c r="AO39" s="415" t="s">
        <v>789</v>
      </c>
      <c r="AP39" s="418"/>
      <c r="AQ39" s="415"/>
      <c r="AR39" s="418"/>
      <c r="AS39" s="415"/>
      <c r="AT39" s="414">
        <v>33.280700000000003</v>
      </c>
      <c r="AU39" s="415" t="s">
        <v>794</v>
      </c>
      <c r="AV39" s="418"/>
      <c r="AW39" s="415"/>
      <c r="AX39" s="418"/>
      <c r="AY39" s="415"/>
      <c r="AZ39" s="414">
        <v>39.837400000000002</v>
      </c>
      <c r="BA39" s="415" t="s">
        <v>702</v>
      </c>
      <c r="BB39" s="418"/>
      <c r="BC39" s="415"/>
      <c r="BD39" s="418"/>
      <c r="BE39" s="410"/>
      <c r="BF39" s="103"/>
      <c r="BG39"/>
    </row>
    <row r="40" spans="1:59" x14ac:dyDescent="0.25">
      <c r="A40" s="179" t="s">
        <v>12</v>
      </c>
      <c r="B40" s="179"/>
      <c r="C40" s="190"/>
      <c r="D40" s="623">
        <v>59.948099999999997</v>
      </c>
      <c r="E40" s="624"/>
      <c r="F40" s="624">
        <v>59.3018</v>
      </c>
      <c r="G40" s="624"/>
      <c r="H40" s="624">
        <v>61.379199999999997</v>
      </c>
      <c r="I40" s="624"/>
      <c r="J40" s="638">
        <v>79.802999999999997</v>
      </c>
      <c r="K40" s="639"/>
      <c r="L40" s="640">
        <v>77.799300000000002</v>
      </c>
      <c r="M40" s="639"/>
      <c r="N40" s="641">
        <v>79.255700000000004</v>
      </c>
      <c r="O40" s="642"/>
      <c r="P40" s="638">
        <v>68.802999999999997</v>
      </c>
      <c r="Q40" s="639"/>
      <c r="R40" s="639">
        <v>61.069699999999997</v>
      </c>
      <c r="S40" s="639"/>
      <c r="T40" s="643">
        <v>65.101699999999994</v>
      </c>
      <c r="U40" s="643"/>
      <c r="V40" s="639">
        <v>41.846200000000003</v>
      </c>
      <c r="W40" s="639"/>
      <c r="X40" s="640">
        <v>44.802599999999998</v>
      </c>
      <c r="Y40" s="639"/>
      <c r="Z40" s="639">
        <v>42.108400000000003</v>
      </c>
      <c r="AA40" s="643"/>
      <c r="AB40" s="638">
        <v>69.739099999999993</v>
      </c>
      <c r="AC40" s="639"/>
      <c r="AD40" s="639"/>
      <c r="AE40" s="639"/>
      <c r="AF40" s="643"/>
      <c r="AG40" s="643"/>
      <c r="AH40" s="639">
        <v>63.953699999999998</v>
      </c>
      <c r="AI40" s="639"/>
      <c r="AJ40" s="640">
        <v>69.119299999999996</v>
      </c>
      <c r="AK40" s="639"/>
      <c r="AL40" s="639">
        <v>69.187399999999997</v>
      </c>
      <c r="AM40" s="643"/>
      <c r="AN40" s="638">
        <v>58.263199999999998</v>
      </c>
      <c r="AO40" s="639"/>
      <c r="AP40" s="639">
        <v>64.896000000000001</v>
      </c>
      <c r="AQ40" s="639"/>
      <c r="AR40" s="643">
        <v>63.097200000000001</v>
      </c>
      <c r="AS40" s="643"/>
      <c r="AT40" s="639">
        <v>50.2941</v>
      </c>
      <c r="AU40" s="639"/>
      <c r="AV40" s="640">
        <v>50.8459</v>
      </c>
      <c r="AW40" s="639"/>
      <c r="AX40" s="639">
        <v>55.350900000000003</v>
      </c>
      <c r="AY40" s="643"/>
      <c r="AZ40" s="638">
        <v>46.781500000000001</v>
      </c>
      <c r="BA40" s="639"/>
      <c r="BB40" s="639">
        <v>46.468699999999998</v>
      </c>
      <c r="BC40" s="639"/>
      <c r="BD40" s="641">
        <v>55.672199999999997</v>
      </c>
      <c r="BE40" s="283"/>
      <c r="BF40" s="4"/>
      <c r="BG40" s="1"/>
    </row>
    <row r="41" spans="1:59" x14ac:dyDescent="0.25">
      <c r="A41" s="88" t="s">
        <v>65</v>
      </c>
      <c r="B41" s="88"/>
      <c r="C41" s="88"/>
      <c r="D41" s="603">
        <v>4.8109000000000002</v>
      </c>
      <c r="E41" s="627"/>
      <c r="F41" s="629">
        <v>4.7659000000000002</v>
      </c>
      <c r="G41" s="629"/>
      <c r="H41" s="629">
        <v>4.5140000000000002</v>
      </c>
      <c r="I41" s="630"/>
      <c r="J41" s="644">
        <v>5.0461</v>
      </c>
      <c r="K41" s="645"/>
      <c r="L41" s="645">
        <v>4.5528000000000004</v>
      </c>
      <c r="M41" s="645"/>
      <c r="N41" s="646">
        <v>4.5442999999999998</v>
      </c>
      <c r="O41" s="647"/>
      <c r="P41" s="644">
        <v>2.6234000000000002</v>
      </c>
      <c r="Q41" s="645"/>
      <c r="R41" s="645">
        <v>10.795500000000001</v>
      </c>
      <c r="S41" s="645"/>
      <c r="T41" s="648">
        <v>7.0075000000000003</v>
      </c>
      <c r="U41" s="648"/>
      <c r="V41" s="645">
        <v>3.9672999999999998</v>
      </c>
      <c r="W41" s="645"/>
      <c r="X41" s="645">
        <v>2.9426999999999999</v>
      </c>
      <c r="Y41" s="645"/>
      <c r="Z41" s="645">
        <v>6.3334000000000001</v>
      </c>
      <c r="AA41" s="648"/>
      <c r="AB41" s="644">
        <v>3.45</v>
      </c>
      <c r="AC41" s="645"/>
      <c r="AD41" s="645"/>
      <c r="AE41" s="645"/>
      <c r="AF41" s="648"/>
      <c r="AG41" s="648"/>
      <c r="AH41" s="645">
        <v>2.9058999999999999</v>
      </c>
      <c r="AI41" s="645"/>
      <c r="AJ41" s="645">
        <v>2.9727000000000001</v>
      </c>
      <c r="AK41" s="645"/>
      <c r="AL41" s="645">
        <v>3.4903</v>
      </c>
      <c r="AM41" s="648"/>
      <c r="AN41" s="644">
        <v>4.6412000000000004</v>
      </c>
      <c r="AO41" s="645"/>
      <c r="AP41" s="645">
        <v>4.9169999999999998</v>
      </c>
      <c r="AQ41" s="645"/>
      <c r="AR41" s="647">
        <v>6.6787999999999998</v>
      </c>
      <c r="AS41" s="647"/>
      <c r="AT41" s="645">
        <v>2.3902000000000001</v>
      </c>
      <c r="AU41" s="645"/>
      <c r="AV41" s="645">
        <v>1.9186000000000001</v>
      </c>
      <c r="AW41" s="645"/>
      <c r="AX41" s="646">
        <v>2.7149000000000001</v>
      </c>
      <c r="AY41" s="647"/>
      <c r="AZ41" s="644">
        <v>4.5815000000000001</v>
      </c>
      <c r="BA41" s="645"/>
      <c r="BB41" s="645">
        <v>3.8797999999999999</v>
      </c>
      <c r="BC41" s="645"/>
      <c r="BD41" s="646">
        <v>8.4839000000000002</v>
      </c>
      <c r="BE41" s="283"/>
      <c r="BF41" s="4"/>
      <c r="BG41" s="1"/>
    </row>
    <row r="42" spans="1:59" ht="15.6" x14ac:dyDescent="0.35">
      <c r="A42" s="45" t="s">
        <v>53</v>
      </c>
      <c r="B42" s="45"/>
      <c r="C42" s="45"/>
      <c r="D42" s="604">
        <v>4.07</v>
      </c>
      <c r="E42" s="631"/>
      <c r="F42" s="631">
        <v>2.66</v>
      </c>
      <c r="G42" s="631"/>
      <c r="H42" s="631" t="s">
        <v>699</v>
      </c>
      <c r="I42" s="632"/>
      <c r="J42" s="649">
        <v>14.1</v>
      </c>
      <c r="K42" s="650"/>
      <c r="L42" s="650">
        <v>7.96</v>
      </c>
      <c r="M42" s="650"/>
      <c r="N42" s="651" t="s">
        <v>699</v>
      </c>
      <c r="O42" s="652"/>
      <c r="P42" s="649">
        <v>7.34</v>
      </c>
      <c r="Q42" s="650"/>
      <c r="R42" s="650">
        <v>6.74</v>
      </c>
      <c r="S42" s="650"/>
      <c r="T42" s="653" t="s">
        <v>699</v>
      </c>
      <c r="U42" s="653"/>
      <c r="V42" s="650">
        <v>9.31</v>
      </c>
      <c r="W42" s="650"/>
      <c r="X42" s="650">
        <v>6.57</v>
      </c>
      <c r="Y42" s="650"/>
      <c r="Z42" s="650" t="s">
        <v>699</v>
      </c>
      <c r="AA42" s="653"/>
      <c r="AB42" s="649">
        <v>9.7200000000000006</v>
      </c>
      <c r="AC42" s="650"/>
      <c r="AD42" s="650"/>
      <c r="AE42" s="650"/>
      <c r="AF42" s="653"/>
      <c r="AG42" s="653"/>
      <c r="AH42" s="650">
        <v>7.77</v>
      </c>
      <c r="AI42" s="650"/>
      <c r="AJ42" s="650">
        <v>5.44</v>
      </c>
      <c r="AK42" s="650"/>
      <c r="AL42" s="650" t="s">
        <v>699</v>
      </c>
      <c r="AM42" s="653"/>
      <c r="AN42" s="649">
        <v>11.2</v>
      </c>
      <c r="AO42" s="650"/>
      <c r="AP42" s="650">
        <v>7.74</v>
      </c>
      <c r="AQ42" s="650"/>
      <c r="AR42" s="652">
        <v>5.41</v>
      </c>
      <c r="AS42" s="652"/>
      <c r="AT42" s="650">
        <v>5.81</v>
      </c>
      <c r="AU42" s="650"/>
      <c r="AV42" s="650">
        <v>5.18</v>
      </c>
      <c r="AW42" s="650"/>
      <c r="AX42" s="651">
        <v>4.9800000000000004</v>
      </c>
      <c r="AY42" s="652"/>
      <c r="AZ42" s="649" t="s">
        <v>699</v>
      </c>
      <c r="BA42" s="650"/>
      <c r="BB42" s="650">
        <v>7.99</v>
      </c>
      <c r="BC42" s="650"/>
      <c r="BD42" s="651" t="s">
        <v>699</v>
      </c>
      <c r="BE42" s="281"/>
      <c r="BF42" s="4"/>
      <c r="BG42" s="1"/>
    </row>
    <row r="43" spans="1:59" x14ac:dyDescent="0.25">
      <c r="A43" s="86" t="s">
        <v>66</v>
      </c>
      <c r="B43" s="45"/>
      <c r="C43" s="45"/>
      <c r="D43" s="319">
        <v>11.984592366999999</v>
      </c>
      <c r="E43" s="320"/>
      <c r="F43" s="320">
        <v>10.443815497999999</v>
      </c>
      <c r="G43" s="320"/>
      <c r="H43" s="320">
        <v>10.313507906</v>
      </c>
      <c r="I43" s="321"/>
      <c r="J43" s="284">
        <v>10.871494500000001</v>
      </c>
      <c r="K43" s="285"/>
      <c r="L43" s="175">
        <v>8.8678813868000006</v>
      </c>
      <c r="M43" s="285"/>
      <c r="N43" s="187">
        <v>6.3186614428999999</v>
      </c>
      <c r="O43" s="282"/>
      <c r="P43" s="284">
        <v>6.5473268060000001</v>
      </c>
      <c r="Q43" s="285"/>
      <c r="R43" s="285">
        <v>9.5541325409999995</v>
      </c>
      <c r="S43" s="285"/>
      <c r="T43" s="286">
        <v>8.7948934609999991</v>
      </c>
      <c r="U43" s="286"/>
      <c r="V43" s="175">
        <v>13.65231738</v>
      </c>
      <c r="W43" s="285"/>
      <c r="X43" s="175">
        <v>12.700903820000001</v>
      </c>
      <c r="Y43" s="285"/>
      <c r="Z43" s="175">
        <v>14.10662866</v>
      </c>
      <c r="AA43" s="286"/>
      <c r="AB43" s="284">
        <v>8.5561866911000006</v>
      </c>
      <c r="AC43" s="285"/>
      <c r="AD43" s="285"/>
      <c r="AE43" s="285"/>
      <c r="AF43" s="286"/>
      <c r="AG43" s="286"/>
      <c r="AH43" s="285">
        <v>7.4598136292000001</v>
      </c>
      <c r="AI43" s="285"/>
      <c r="AJ43" s="175">
        <v>6.8117887054999997</v>
      </c>
      <c r="AK43" s="285"/>
      <c r="AL43" s="285">
        <v>8.4054050240000002</v>
      </c>
      <c r="AM43" s="286"/>
      <c r="AN43" s="284">
        <v>11.799784659</v>
      </c>
      <c r="AO43" s="285"/>
      <c r="AP43" s="285">
        <v>10.323742544</v>
      </c>
      <c r="AQ43" s="285"/>
      <c r="AR43" s="282">
        <v>8.8994486990000006</v>
      </c>
      <c r="AS43" s="282"/>
      <c r="AT43" s="285">
        <v>7.09133865</v>
      </c>
      <c r="AU43" s="285"/>
      <c r="AV43" s="175">
        <v>8.8157853340999992</v>
      </c>
      <c r="AW43" s="285"/>
      <c r="AX43" s="281">
        <v>9.2558370960000005</v>
      </c>
      <c r="AY43" s="282"/>
      <c r="AZ43" s="231">
        <v>16.854487262999999</v>
      </c>
      <c r="BA43" s="285"/>
      <c r="BB43" s="232">
        <v>14.90244365</v>
      </c>
      <c r="BC43" s="285"/>
      <c r="BD43" s="230">
        <v>13.081985309</v>
      </c>
      <c r="BE43" s="281"/>
      <c r="BF43" s="1"/>
      <c r="BG43" s="1"/>
    </row>
    <row r="44" spans="1:59" ht="13.8" thickBot="1" x14ac:dyDescent="0.3">
      <c r="A44" s="182" t="s">
        <v>211</v>
      </c>
      <c r="B44" s="183"/>
      <c r="C44" s="183"/>
      <c r="D44" s="310">
        <f>3*7*1</f>
        <v>21</v>
      </c>
      <c r="E44" s="311"/>
      <c r="F44" s="311">
        <f>3*7*2</f>
        <v>42</v>
      </c>
      <c r="G44" s="311"/>
      <c r="H44" s="311">
        <f>3*5*3</f>
        <v>45</v>
      </c>
      <c r="I44" s="312"/>
      <c r="J44" s="180">
        <v>3</v>
      </c>
      <c r="K44" s="185"/>
      <c r="L44" s="185">
        <v>6</v>
      </c>
      <c r="M44" s="185"/>
      <c r="N44" s="189">
        <v>9</v>
      </c>
      <c r="O44" s="188"/>
      <c r="P44" s="180">
        <v>3</v>
      </c>
      <c r="Q44" s="185"/>
      <c r="R44" s="185">
        <v>6</v>
      </c>
      <c r="S44" s="185"/>
      <c r="T44" s="181">
        <v>9</v>
      </c>
      <c r="U44" s="181"/>
      <c r="V44" s="185">
        <v>3</v>
      </c>
      <c r="W44" s="185"/>
      <c r="X44" s="185">
        <v>6</v>
      </c>
      <c r="Y44" s="185"/>
      <c r="Z44" s="185">
        <v>9</v>
      </c>
      <c r="AA44" s="181"/>
      <c r="AB44" s="180">
        <v>3</v>
      </c>
      <c r="AC44" s="185"/>
      <c r="AD44" s="185"/>
      <c r="AE44" s="185"/>
      <c r="AF44" s="181"/>
      <c r="AG44" s="181"/>
      <c r="AH44" s="185">
        <v>3</v>
      </c>
      <c r="AI44" s="185"/>
      <c r="AJ44" s="185">
        <v>6</v>
      </c>
      <c r="AK44" s="185"/>
      <c r="AL44" s="185">
        <v>9</v>
      </c>
      <c r="AM44" s="181"/>
      <c r="AN44" s="180">
        <v>3</v>
      </c>
      <c r="AO44" s="185"/>
      <c r="AP44" s="185">
        <v>6</v>
      </c>
      <c r="AQ44" s="185"/>
      <c r="AR44" s="181">
        <v>9</v>
      </c>
      <c r="AS44" s="181"/>
      <c r="AT44" s="185">
        <v>3</v>
      </c>
      <c r="AU44" s="185"/>
      <c r="AV44" s="185">
        <v>6</v>
      </c>
      <c r="AW44" s="185"/>
      <c r="AX44" s="185">
        <v>9</v>
      </c>
      <c r="AY44" s="181"/>
      <c r="AZ44" s="180">
        <v>3</v>
      </c>
      <c r="BA44" s="185"/>
      <c r="BB44" s="185">
        <v>6</v>
      </c>
      <c r="BC44" s="185"/>
      <c r="BD44" s="189">
        <v>9</v>
      </c>
      <c r="BE44" s="189"/>
      <c r="BF44" s="1"/>
      <c r="BG44" s="1"/>
    </row>
    <row r="45" spans="1:59" x14ac:dyDescent="0.25">
      <c r="A45" s="9"/>
      <c r="B45" s="9"/>
      <c r="C45" s="9"/>
      <c r="D45" s="97"/>
      <c r="E45" s="97"/>
      <c r="F45" s="97"/>
      <c r="G45" s="97"/>
      <c r="H45" s="97"/>
      <c r="I45" s="97"/>
      <c r="J45" s="6"/>
      <c r="K45" s="6"/>
      <c r="L45" s="6"/>
      <c r="M45" s="6"/>
      <c r="N45" s="6"/>
      <c r="O45" s="6"/>
      <c r="P45" s="6"/>
      <c r="Q45" s="6"/>
      <c r="R45" s="6"/>
      <c r="S45" s="6"/>
      <c r="T45" s="6"/>
      <c r="U45" s="6"/>
      <c r="V45" s="1"/>
      <c r="W45" s="207"/>
      <c r="X45" s="1"/>
      <c r="Y45" s="207"/>
      <c r="Z45" s="1"/>
      <c r="AA45" s="207"/>
      <c r="AB45" s="207"/>
      <c r="AC45" s="207"/>
      <c r="AD45" s="207"/>
      <c r="AE45" s="207"/>
      <c r="AF45" s="207"/>
      <c r="AG45" s="207"/>
      <c r="AH45" s="1"/>
      <c r="AI45" s="207"/>
      <c r="AJ45" s="1"/>
      <c r="AK45" s="207"/>
      <c r="AL45" s="1"/>
      <c r="AM45" s="207"/>
      <c r="AN45" s="1"/>
      <c r="AO45" s="207"/>
      <c r="AP45" s="1"/>
      <c r="AQ45" s="207"/>
      <c r="AR45" s="1"/>
      <c r="AS45" s="207"/>
      <c r="AT45" s="1"/>
      <c r="AU45" s="207"/>
      <c r="AV45" s="1"/>
      <c r="AW45" s="207"/>
      <c r="AX45" s="1"/>
      <c r="AY45" s="207"/>
      <c r="AZ45" s="1"/>
      <c r="BA45" s="207"/>
      <c r="BB45" s="1"/>
      <c r="BC45" s="207"/>
      <c r="BD45" s="146"/>
      <c r="BE45" s="146"/>
      <c r="BF45" s="6"/>
      <c r="BG45" s="6"/>
    </row>
    <row r="46" spans="1:59" x14ac:dyDescent="0.25">
      <c r="A46" s="9"/>
      <c r="B46" s="9"/>
      <c r="C46" s="9"/>
      <c r="D46" s="97"/>
      <c r="E46" s="98"/>
      <c r="F46" s="97"/>
      <c r="G46" s="98"/>
      <c r="H46" s="97"/>
      <c r="I46" s="98"/>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row>
    <row r="47" spans="1:59" x14ac:dyDescent="0.25">
      <c r="A47" s="10"/>
      <c r="B47" s="10"/>
      <c r="C47" s="10"/>
      <c r="D47" s="97"/>
      <c r="E47" s="98"/>
      <c r="F47" s="97"/>
      <c r="G47" s="98"/>
      <c r="H47" s="97"/>
      <c r="I47" s="98"/>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row>
    <row r="48" spans="1:59" x14ac:dyDescent="0.25">
      <c r="A48" s="9"/>
      <c r="B48" s="9"/>
      <c r="C48" s="9"/>
      <c r="BF48" s="1"/>
    </row>
    <row r="49" spans="1:60" x14ac:dyDescent="0.25">
      <c r="A49" s="9"/>
      <c r="B49" s="9"/>
      <c r="C49" s="9"/>
      <c r="J49" s="11"/>
      <c r="K49" s="11"/>
      <c r="L49" s="11"/>
      <c r="M49" s="11"/>
      <c r="N49" s="11"/>
      <c r="O49" s="11"/>
      <c r="AH49" s="1"/>
      <c r="AI49" s="207"/>
      <c r="AJ49" s="1"/>
      <c r="AK49" s="207"/>
      <c r="AL49" s="1"/>
      <c r="AM49" s="207"/>
      <c r="AN49" s="1"/>
      <c r="AO49" s="207"/>
      <c r="AP49" s="1"/>
      <c r="AQ49" s="207"/>
      <c r="AR49" s="1"/>
      <c r="AS49" s="207"/>
      <c r="AT49" s="1"/>
      <c r="AU49" s="207"/>
      <c r="AV49" s="1"/>
      <c r="AW49" s="207"/>
      <c r="AX49" s="1"/>
      <c r="AY49" s="207"/>
      <c r="AZ49" s="1"/>
      <c r="BA49" s="207"/>
      <c r="BB49" s="1"/>
      <c r="BC49" s="207"/>
      <c r="BD49" s="146"/>
      <c r="BE49" s="146"/>
      <c r="BF49" s="1"/>
    </row>
    <row r="50" spans="1:60" x14ac:dyDescent="0.25">
      <c r="A50" s="9"/>
      <c r="B50" s="9"/>
      <c r="C50" s="9"/>
      <c r="J50" s="11"/>
      <c r="K50" s="11"/>
      <c r="L50" s="11"/>
      <c r="M50" s="11"/>
      <c r="N50" s="11"/>
      <c r="O50" s="11"/>
      <c r="AH50" s="1"/>
      <c r="AI50" s="207"/>
      <c r="AJ50" s="1"/>
      <c r="AK50" s="207"/>
      <c r="AL50" s="1"/>
      <c r="AM50" s="207"/>
      <c r="AN50" s="1"/>
      <c r="AO50" s="207"/>
      <c r="AP50" s="1"/>
      <c r="AQ50" s="207"/>
      <c r="AR50" s="1"/>
      <c r="AS50" s="207"/>
      <c r="AT50" s="1"/>
      <c r="AU50" s="207"/>
      <c r="AV50" s="1"/>
      <c r="AW50" s="207"/>
      <c r="AX50" s="1"/>
      <c r="AY50" s="207"/>
      <c r="AZ50" s="1"/>
      <c r="BA50" s="207"/>
      <c r="BB50" s="1"/>
      <c r="BC50" s="207"/>
      <c r="BD50" s="146"/>
      <c r="BE50" s="146"/>
    </row>
    <row r="51" spans="1:60" x14ac:dyDescent="0.25">
      <c r="A51" s="10"/>
      <c r="B51" s="10"/>
      <c r="C51" s="10"/>
      <c r="V51" s="1"/>
      <c r="W51" s="207"/>
      <c r="X51" s="1"/>
      <c r="Y51" s="207"/>
      <c r="Z51" s="1"/>
      <c r="AA51" s="207"/>
      <c r="AB51" s="207"/>
      <c r="AC51" s="207"/>
      <c r="AD51" s="207"/>
      <c r="AE51" s="207"/>
      <c r="AF51" s="207"/>
      <c r="AG51" s="207"/>
    </row>
    <row r="52" spans="1:60" s="43" customFormat="1" x14ac:dyDescent="0.25">
      <c r="A52" s="9"/>
      <c r="B52" s="9"/>
      <c r="C52" s="9"/>
      <c r="D52" s="95"/>
      <c r="E52" s="99"/>
      <c r="F52" s="95"/>
      <c r="G52" s="99"/>
      <c r="H52" s="95"/>
      <c r="I52" s="99"/>
      <c r="V52" s="9"/>
      <c r="W52" s="9"/>
      <c r="X52" s="9"/>
      <c r="Y52" s="9"/>
      <c r="Z52" s="9"/>
      <c r="AA52" s="9"/>
      <c r="AB52" s="9"/>
      <c r="AC52" s="9"/>
      <c r="AD52" s="9"/>
      <c r="AE52" s="9"/>
      <c r="AF52" s="9"/>
      <c r="AG52" s="9"/>
      <c r="BD52" s="4"/>
      <c r="BE52" s="4"/>
      <c r="BG52" s="184"/>
      <c r="BH52" s="1"/>
    </row>
    <row r="53" spans="1:60" s="43" customFormat="1" x14ac:dyDescent="0.25">
      <c r="A53" s="10"/>
      <c r="B53" s="10"/>
      <c r="C53" s="10"/>
      <c r="D53" s="95"/>
      <c r="E53" s="99"/>
      <c r="F53" s="95"/>
      <c r="G53" s="99"/>
      <c r="H53" s="95"/>
      <c r="I53" s="99"/>
      <c r="V53" s="1"/>
      <c r="W53" s="207"/>
      <c r="X53" s="1"/>
      <c r="Y53" s="207"/>
      <c r="Z53" s="1"/>
      <c r="AA53" s="207"/>
      <c r="AB53" s="207"/>
      <c r="AC53" s="207"/>
      <c r="AD53" s="207"/>
      <c r="AE53" s="207"/>
      <c r="AF53" s="207"/>
      <c r="AG53" s="207"/>
      <c r="BD53" s="4"/>
      <c r="BE53" s="4"/>
      <c r="BG53" s="184"/>
      <c r="BH53" s="1"/>
    </row>
    <row r="54" spans="1:60" s="43" customFormat="1" x14ac:dyDescent="0.25">
      <c r="A54" s="10"/>
      <c r="B54" s="10"/>
      <c r="C54" s="10"/>
      <c r="D54" s="95"/>
      <c r="E54" s="99"/>
      <c r="F54" s="95"/>
      <c r="G54" s="99"/>
      <c r="H54" s="95"/>
      <c r="I54" s="99"/>
      <c r="V54" s="10"/>
      <c r="W54" s="10"/>
      <c r="X54" s="10"/>
      <c r="Y54" s="10"/>
      <c r="Z54" s="10" t="s">
        <v>27</v>
      </c>
      <c r="AA54" s="10"/>
      <c r="AB54" s="10"/>
      <c r="AC54" s="10"/>
      <c r="AD54" s="10"/>
      <c r="AE54" s="10"/>
      <c r="AF54" s="10" t="s">
        <v>27</v>
      </c>
      <c r="AG54" s="10"/>
      <c r="BD54" s="4"/>
      <c r="BE54" s="4"/>
      <c r="BG54" s="184"/>
      <c r="BH54" s="1"/>
    </row>
    <row r="55" spans="1:60" s="43" customFormat="1" x14ac:dyDescent="0.25">
      <c r="A55" s="9"/>
      <c r="B55" s="9"/>
      <c r="C55" s="9"/>
      <c r="D55" s="95"/>
      <c r="E55" s="99"/>
      <c r="F55" s="95"/>
      <c r="G55" s="99"/>
      <c r="H55" s="95"/>
      <c r="I55" s="99"/>
      <c r="BD55" s="4"/>
      <c r="BE55" s="4"/>
      <c r="BG55" s="184"/>
      <c r="BH55" s="1"/>
    </row>
    <row r="56" spans="1:60" s="43" customFormat="1" x14ac:dyDescent="0.25">
      <c r="A56" s="31"/>
      <c r="B56" s="31"/>
      <c r="C56" s="208"/>
      <c r="D56" s="95"/>
      <c r="E56" s="99"/>
      <c r="F56" s="95"/>
      <c r="G56" s="99"/>
      <c r="H56" s="95"/>
      <c r="I56" s="99"/>
      <c r="BD56" s="4"/>
      <c r="BE56" s="4"/>
      <c r="BG56" s="184"/>
      <c r="BH56" s="1"/>
    </row>
  </sheetData>
  <sortState ref="A5:BO39">
    <sortCondition descending="1" ref="D5:D39"/>
  </sortState>
  <mergeCells count="13">
    <mergeCell ref="D3:E3"/>
    <mergeCell ref="F3:G3"/>
    <mergeCell ref="H3:I3"/>
    <mergeCell ref="A1:BD1"/>
    <mergeCell ref="P2:T2"/>
    <mergeCell ref="V2:Z2"/>
    <mergeCell ref="AH2:AL2"/>
    <mergeCell ref="AN2:AR2"/>
    <mergeCell ref="AT2:AX2"/>
    <mergeCell ref="AZ2:BD2"/>
    <mergeCell ref="D2:I2"/>
    <mergeCell ref="J2:N2"/>
    <mergeCell ref="AB2:AF2"/>
  </mergeCells>
  <conditionalFormatting sqref="O5:O39">
    <cfRule type="containsText" priority="75" stopIfTrue="1" operator="containsText" text="AA">
      <formula>NOT(ISERROR(SEARCH("AA",O5)))</formula>
    </cfRule>
    <cfRule type="containsText" dxfId="377" priority="76" operator="containsText" text="A">
      <formula>NOT(ISERROR(SEARCH("A",O5)))</formula>
    </cfRule>
  </conditionalFormatting>
  <conditionalFormatting sqref="E5:E39">
    <cfRule type="containsText" priority="88" stopIfTrue="1" operator="containsText" text="AA">
      <formula>NOT(ISERROR(SEARCH("AA",E5)))</formula>
    </cfRule>
    <cfRule type="containsText" dxfId="376" priority="89" operator="containsText" text="A">
      <formula>NOT(ISERROR(SEARCH("A",E5)))</formula>
    </cfRule>
  </conditionalFormatting>
  <conditionalFormatting sqref="G5:G39">
    <cfRule type="containsText" priority="86" stopIfTrue="1" operator="containsText" text="AA">
      <formula>NOT(ISERROR(SEARCH("AA",G5)))</formula>
    </cfRule>
    <cfRule type="containsText" dxfId="375" priority="87" operator="containsText" text="A">
      <formula>NOT(ISERROR(SEARCH("A",G5)))</formula>
    </cfRule>
  </conditionalFormatting>
  <conditionalFormatting sqref="I5:I39">
    <cfRule type="containsText" priority="84" stopIfTrue="1" operator="containsText" text="AA">
      <formula>NOT(ISERROR(SEARCH("AA",I5)))</formula>
    </cfRule>
    <cfRule type="containsText" dxfId="374" priority="85" operator="containsText" text="A">
      <formula>NOT(ISERROR(SEARCH("A",I5)))</formula>
    </cfRule>
  </conditionalFormatting>
  <conditionalFormatting sqref="D5:D39">
    <cfRule type="aboveAverage" dxfId="373" priority="90"/>
  </conditionalFormatting>
  <conditionalFormatting sqref="F5:F39">
    <cfRule type="aboveAverage" dxfId="372" priority="91"/>
  </conditionalFormatting>
  <conditionalFormatting sqref="H5:H39">
    <cfRule type="aboveAverage" dxfId="371" priority="92"/>
  </conditionalFormatting>
  <conditionalFormatting sqref="K5:K39">
    <cfRule type="containsText" priority="79" stopIfTrue="1" operator="containsText" text="AA">
      <formula>NOT(ISERROR(SEARCH("AA",K5)))</formula>
    </cfRule>
    <cfRule type="containsText" dxfId="370" priority="80" operator="containsText" text="A">
      <formula>NOT(ISERROR(SEARCH("A",K5)))</formula>
    </cfRule>
  </conditionalFormatting>
  <conditionalFormatting sqref="M5:M39">
    <cfRule type="containsText" priority="77" stopIfTrue="1" operator="containsText" text="AA">
      <formula>NOT(ISERROR(SEARCH("AA",M5)))</formula>
    </cfRule>
    <cfRule type="containsText" dxfId="369" priority="78" operator="containsText" text="A">
      <formula>NOT(ISERROR(SEARCH("A",M5)))</formula>
    </cfRule>
  </conditionalFormatting>
  <conditionalFormatting sqref="J5:J39">
    <cfRule type="aboveAverage" dxfId="368" priority="81"/>
  </conditionalFormatting>
  <conditionalFormatting sqref="L5:L39">
    <cfRule type="aboveAverage" dxfId="367" priority="82"/>
  </conditionalFormatting>
  <conditionalFormatting sqref="N5:N39">
    <cfRule type="aboveAverage" dxfId="366" priority="83"/>
  </conditionalFormatting>
  <conditionalFormatting sqref="BE5:BE39">
    <cfRule type="containsText" priority="13" stopIfTrue="1" operator="containsText" text="AA">
      <formula>NOT(ISERROR(SEARCH("AA",BE5)))</formula>
    </cfRule>
    <cfRule type="containsText" dxfId="365" priority="14" operator="containsText" text="A">
      <formula>NOT(ISERROR(SEARCH("A",BE5)))</formula>
    </cfRule>
  </conditionalFormatting>
  <conditionalFormatting sqref="Q5:Q39">
    <cfRule type="containsText" priority="70" stopIfTrue="1" operator="containsText" text="AA">
      <formula>NOT(ISERROR(SEARCH("AA",Q5)))</formula>
    </cfRule>
    <cfRule type="containsText" dxfId="364" priority="71" operator="containsText" text="A">
      <formula>NOT(ISERROR(SEARCH("A",Q5)))</formula>
    </cfRule>
  </conditionalFormatting>
  <conditionalFormatting sqref="S5:S39">
    <cfRule type="containsText" priority="68" stopIfTrue="1" operator="containsText" text="AA">
      <formula>NOT(ISERROR(SEARCH("AA",S5)))</formula>
    </cfRule>
    <cfRule type="containsText" dxfId="363" priority="69" operator="containsText" text="A">
      <formula>NOT(ISERROR(SEARCH("A",S5)))</formula>
    </cfRule>
  </conditionalFormatting>
  <conditionalFormatting sqref="U5:U39">
    <cfRule type="containsText" priority="66" stopIfTrue="1" operator="containsText" text="AA">
      <formula>NOT(ISERROR(SEARCH("AA",U5)))</formula>
    </cfRule>
    <cfRule type="containsText" dxfId="362" priority="67" operator="containsText" text="A">
      <formula>NOT(ISERROR(SEARCH("A",U5)))</formula>
    </cfRule>
  </conditionalFormatting>
  <conditionalFormatting sqref="P5:P39">
    <cfRule type="aboveAverage" dxfId="361" priority="72"/>
  </conditionalFormatting>
  <conditionalFormatting sqref="R5:R39">
    <cfRule type="aboveAverage" dxfId="360" priority="73"/>
  </conditionalFormatting>
  <conditionalFormatting sqref="T5:T39">
    <cfRule type="aboveAverage" dxfId="359" priority="74"/>
  </conditionalFormatting>
  <conditionalFormatting sqref="W5:W39">
    <cfRule type="containsText" priority="61" stopIfTrue="1" operator="containsText" text="AA">
      <formula>NOT(ISERROR(SEARCH("AA",W5)))</formula>
    </cfRule>
    <cfRule type="containsText" dxfId="358" priority="62" operator="containsText" text="A">
      <formula>NOT(ISERROR(SEARCH("A",W5)))</formula>
    </cfRule>
  </conditionalFormatting>
  <conditionalFormatting sqref="Y5:Y39">
    <cfRule type="containsText" priority="59" stopIfTrue="1" operator="containsText" text="AA">
      <formula>NOT(ISERROR(SEARCH("AA",Y5)))</formula>
    </cfRule>
    <cfRule type="containsText" dxfId="357" priority="60" operator="containsText" text="A">
      <formula>NOT(ISERROR(SEARCH("A",Y5)))</formula>
    </cfRule>
  </conditionalFormatting>
  <conditionalFormatting sqref="AA5:AA39">
    <cfRule type="containsText" priority="57" stopIfTrue="1" operator="containsText" text="AA">
      <formula>NOT(ISERROR(SEARCH("AA",AA5)))</formula>
    </cfRule>
    <cfRule type="containsText" dxfId="356" priority="58" operator="containsText" text="A">
      <formula>NOT(ISERROR(SEARCH("A",AA5)))</formula>
    </cfRule>
  </conditionalFormatting>
  <conditionalFormatting sqref="V5:V39">
    <cfRule type="aboveAverage" dxfId="355" priority="63"/>
  </conditionalFormatting>
  <conditionalFormatting sqref="X5:X39">
    <cfRule type="aboveAverage" dxfId="354" priority="64"/>
  </conditionalFormatting>
  <conditionalFormatting sqref="Z5:Z39">
    <cfRule type="aboveAverage" dxfId="353" priority="65"/>
  </conditionalFormatting>
  <conditionalFormatting sqref="AC5:AC39">
    <cfRule type="containsText" priority="52" stopIfTrue="1" operator="containsText" text="AA">
      <formula>NOT(ISERROR(SEARCH("AA",AC5)))</formula>
    </cfRule>
    <cfRule type="containsText" dxfId="352" priority="53" operator="containsText" text="A">
      <formula>NOT(ISERROR(SEARCH("A",AC5)))</formula>
    </cfRule>
  </conditionalFormatting>
  <conditionalFormatting sqref="AE5:AE39">
    <cfRule type="containsText" priority="50" stopIfTrue="1" operator="containsText" text="AA">
      <formula>NOT(ISERROR(SEARCH("AA",AE5)))</formula>
    </cfRule>
    <cfRule type="containsText" dxfId="351" priority="51" operator="containsText" text="A">
      <formula>NOT(ISERROR(SEARCH("A",AE5)))</formula>
    </cfRule>
  </conditionalFormatting>
  <conditionalFormatting sqref="AG5:AG39">
    <cfRule type="containsText" priority="48" stopIfTrue="1" operator="containsText" text="AA">
      <formula>NOT(ISERROR(SEARCH("AA",AG5)))</formula>
    </cfRule>
    <cfRule type="containsText" dxfId="350" priority="49" operator="containsText" text="A">
      <formula>NOT(ISERROR(SEARCH("A",AG5)))</formula>
    </cfRule>
  </conditionalFormatting>
  <conditionalFormatting sqref="AB5:AB39">
    <cfRule type="aboveAverage" dxfId="349" priority="54"/>
  </conditionalFormatting>
  <conditionalFormatting sqref="AD5:AD39">
    <cfRule type="aboveAverage" dxfId="348" priority="55"/>
  </conditionalFormatting>
  <conditionalFormatting sqref="AF5:AF39">
    <cfRule type="aboveAverage" dxfId="347" priority="56"/>
  </conditionalFormatting>
  <conditionalFormatting sqref="AI5:AI39">
    <cfRule type="containsText" priority="43" stopIfTrue="1" operator="containsText" text="AA">
      <formula>NOT(ISERROR(SEARCH("AA",AI5)))</formula>
    </cfRule>
    <cfRule type="containsText" dxfId="346" priority="44" operator="containsText" text="A">
      <formula>NOT(ISERROR(SEARCH("A",AI5)))</formula>
    </cfRule>
  </conditionalFormatting>
  <conditionalFormatting sqref="AK5:AK39">
    <cfRule type="containsText" priority="41" stopIfTrue="1" operator="containsText" text="AA">
      <formula>NOT(ISERROR(SEARCH("AA",AK5)))</formula>
    </cfRule>
    <cfRule type="containsText" dxfId="345" priority="42" operator="containsText" text="A">
      <formula>NOT(ISERROR(SEARCH("A",AK5)))</formula>
    </cfRule>
  </conditionalFormatting>
  <conditionalFormatting sqref="AM5:AM39">
    <cfRule type="containsText" priority="39" stopIfTrue="1" operator="containsText" text="AA">
      <formula>NOT(ISERROR(SEARCH("AA",AM5)))</formula>
    </cfRule>
    <cfRule type="containsText" dxfId="344" priority="40" operator="containsText" text="A">
      <formula>NOT(ISERROR(SEARCH("A",AM5)))</formula>
    </cfRule>
  </conditionalFormatting>
  <conditionalFormatting sqref="AH5:AH39">
    <cfRule type="aboveAverage" dxfId="343" priority="45"/>
  </conditionalFormatting>
  <conditionalFormatting sqref="AJ5:AJ39">
    <cfRule type="aboveAverage" dxfId="342" priority="46"/>
  </conditionalFormatting>
  <conditionalFormatting sqref="AL5:AL39">
    <cfRule type="aboveAverage" dxfId="341" priority="47"/>
  </conditionalFormatting>
  <conditionalFormatting sqref="AO5:AO39">
    <cfRule type="containsText" priority="34" stopIfTrue="1" operator="containsText" text="AA">
      <formula>NOT(ISERROR(SEARCH("AA",AO5)))</formula>
    </cfRule>
    <cfRule type="containsText" dxfId="340" priority="35" operator="containsText" text="A">
      <formula>NOT(ISERROR(SEARCH("A",AO5)))</formula>
    </cfRule>
  </conditionalFormatting>
  <conditionalFormatting sqref="AQ5:AQ39">
    <cfRule type="containsText" priority="32" stopIfTrue="1" operator="containsText" text="AA">
      <formula>NOT(ISERROR(SEARCH("AA",AQ5)))</formula>
    </cfRule>
    <cfRule type="containsText" dxfId="339" priority="33" operator="containsText" text="A">
      <formula>NOT(ISERROR(SEARCH("A",AQ5)))</formula>
    </cfRule>
  </conditionalFormatting>
  <conditionalFormatting sqref="AS5:AS39">
    <cfRule type="containsText" priority="30" stopIfTrue="1" operator="containsText" text="AA">
      <formula>NOT(ISERROR(SEARCH("AA",AS5)))</formula>
    </cfRule>
    <cfRule type="containsText" dxfId="338" priority="31" operator="containsText" text="A">
      <formula>NOT(ISERROR(SEARCH("A",AS5)))</formula>
    </cfRule>
  </conditionalFormatting>
  <conditionalFormatting sqref="AN5:AN39">
    <cfRule type="aboveAverage" dxfId="337" priority="36"/>
  </conditionalFormatting>
  <conditionalFormatting sqref="AP5:AP39">
    <cfRule type="aboveAverage" dxfId="336" priority="37"/>
  </conditionalFormatting>
  <conditionalFormatting sqref="AR5:AR39">
    <cfRule type="aboveAverage" dxfId="335" priority="38"/>
  </conditionalFormatting>
  <conditionalFormatting sqref="AU5:AU39">
    <cfRule type="containsText" priority="25" stopIfTrue="1" operator="containsText" text="AA">
      <formula>NOT(ISERROR(SEARCH("AA",AU5)))</formula>
    </cfRule>
    <cfRule type="containsText" dxfId="334" priority="26" operator="containsText" text="A">
      <formula>NOT(ISERROR(SEARCH("A",AU5)))</formula>
    </cfRule>
  </conditionalFormatting>
  <conditionalFormatting sqref="AW5:AW39">
    <cfRule type="containsText" priority="23" stopIfTrue="1" operator="containsText" text="AA">
      <formula>NOT(ISERROR(SEARCH("AA",AW5)))</formula>
    </cfRule>
    <cfRule type="containsText" dxfId="333" priority="24" operator="containsText" text="A">
      <formula>NOT(ISERROR(SEARCH("A",AW5)))</formula>
    </cfRule>
  </conditionalFormatting>
  <conditionalFormatting sqref="AY5:AY39">
    <cfRule type="containsText" priority="21" stopIfTrue="1" operator="containsText" text="AA">
      <formula>NOT(ISERROR(SEARCH("AA",AY5)))</formula>
    </cfRule>
    <cfRule type="containsText" dxfId="332" priority="22" operator="containsText" text="A">
      <formula>NOT(ISERROR(SEARCH("A",AY5)))</formula>
    </cfRule>
  </conditionalFormatting>
  <conditionalFormatting sqref="AT5:AT39">
    <cfRule type="aboveAverage" dxfId="331" priority="27"/>
  </conditionalFormatting>
  <conditionalFormatting sqref="AV5:AV39">
    <cfRule type="aboveAverage" dxfId="330" priority="28"/>
  </conditionalFormatting>
  <conditionalFormatting sqref="AX5:AX39">
    <cfRule type="aboveAverage" dxfId="329" priority="29"/>
  </conditionalFormatting>
  <conditionalFormatting sqref="BA5:BA39">
    <cfRule type="containsText" priority="16" stopIfTrue="1" operator="containsText" text="AA">
      <formula>NOT(ISERROR(SEARCH("AA",BA5)))</formula>
    </cfRule>
    <cfRule type="containsText" dxfId="328" priority="17" operator="containsText" text="A">
      <formula>NOT(ISERROR(SEARCH("A",BA5)))</formula>
    </cfRule>
  </conditionalFormatting>
  <conditionalFormatting sqref="BC5:BC39">
    <cfRule type="containsText" priority="12" stopIfTrue="1" operator="containsText" text="AA">
      <formula>NOT(ISERROR(SEARCH("AA",BC5)))</formula>
    </cfRule>
    <cfRule type="containsText" dxfId="327" priority="15" operator="containsText" text="A">
      <formula>NOT(ISERROR(SEARCH("A",BC5)))</formula>
    </cfRule>
  </conditionalFormatting>
  <conditionalFormatting sqref="AZ5:AZ39">
    <cfRule type="aboveAverage" dxfId="326" priority="18"/>
  </conditionalFormatting>
  <conditionalFormatting sqref="BB5:BB39">
    <cfRule type="aboveAverage" dxfId="325" priority="19"/>
  </conditionalFormatting>
  <conditionalFormatting sqref="BD5:BD39">
    <cfRule type="aboveAverage" dxfId="324" priority="20"/>
  </conditionalFormatting>
  <conditionalFormatting sqref="A5:BD39">
    <cfRule type="expression" dxfId="323" priority="93">
      <formula>MOD(ROW(),2)=0</formula>
    </cfRule>
  </conditionalFormatting>
  <pageMargins left="0.5" right="0.5" top="0.5" bottom="0.5" header="0.3" footer="0.3"/>
  <pageSetup paperSize="5" scale="74"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40"/>
  <sheetViews>
    <sheetView zoomScaleNormal="100" workbookViewId="0">
      <selection activeCell="B2" sqref="B1:B1048576"/>
    </sheetView>
  </sheetViews>
  <sheetFormatPr defaultColWidth="9.109375" defaultRowHeight="13.2" x14ac:dyDescent="0.25"/>
  <cols>
    <col min="1" max="1" width="8.109375" style="67" customWidth="1"/>
    <col min="2" max="2" width="20.77734375" style="67" customWidth="1"/>
    <col min="3" max="3" width="9.109375" style="67" customWidth="1"/>
    <col min="4" max="4" width="9" style="67" customWidth="1"/>
    <col min="5" max="5" width="11.6640625" style="67" customWidth="1"/>
    <col min="6" max="13" width="6.6640625" style="67" customWidth="1"/>
    <col min="14" max="16384" width="9.109375" style="67"/>
  </cols>
  <sheetData>
    <row r="1" spans="1:13" s="36" customFormat="1" ht="30" customHeight="1" thickBot="1" x14ac:dyDescent="0.3">
      <c r="A1" s="681" t="s">
        <v>994</v>
      </c>
      <c r="B1" s="681"/>
      <c r="C1" s="681"/>
      <c r="D1" s="681"/>
      <c r="E1" s="681"/>
      <c r="F1" s="681"/>
      <c r="G1" s="681"/>
      <c r="H1" s="681"/>
      <c r="I1" s="681"/>
      <c r="J1" s="681"/>
      <c r="K1" s="681"/>
      <c r="L1" s="681"/>
      <c r="M1" s="681"/>
    </row>
    <row r="2" spans="1:13" ht="52.2" customHeight="1" x14ac:dyDescent="0.25">
      <c r="A2" s="47" t="s">
        <v>54</v>
      </c>
      <c r="B2" s="120" t="s">
        <v>149</v>
      </c>
      <c r="C2" s="48" t="s">
        <v>41</v>
      </c>
      <c r="D2" s="48" t="s">
        <v>55</v>
      </c>
      <c r="E2" s="121" t="s">
        <v>119</v>
      </c>
      <c r="F2" s="119" t="s">
        <v>965</v>
      </c>
      <c r="G2" s="119" t="s">
        <v>966</v>
      </c>
      <c r="H2" s="119" t="s">
        <v>961</v>
      </c>
      <c r="I2" s="119" t="s">
        <v>967</v>
      </c>
      <c r="J2" s="119" t="s">
        <v>964</v>
      </c>
      <c r="K2" s="119" t="s">
        <v>968</v>
      </c>
      <c r="L2" s="119" t="s">
        <v>969</v>
      </c>
      <c r="M2" s="119" t="s">
        <v>970</v>
      </c>
    </row>
    <row r="3" spans="1:13" ht="14.1" customHeight="1" x14ac:dyDescent="0.25">
      <c r="A3" s="410" t="s">
        <v>702</v>
      </c>
      <c r="B3" s="460" t="s">
        <v>971</v>
      </c>
      <c r="C3" s="497">
        <v>71.099999999999994</v>
      </c>
      <c r="D3" s="461">
        <v>11.6143</v>
      </c>
      <c r="E3" s="470">
        <v>87.5</v>
      </c>
      <c r="F3" s="452">
        <v>76.922972490000006</v>
      </c>
      <c r="G3" s="193">
        <v>84</v>
      </c>
      <c r="H3" s="193">
        <v>65.651694149999997</v>
      </c>
      <c r="I3" s="193">
        <v>75.599999999999994</v>
      </c>
      <c r="J3" s="193">
        <v>72.872025300000004</v>
      </c>
      <c r="K3" s="193">
        <v>72.070596960000003</v>
      </c>
      <c r="L3" s="193">
        <v>64.584626209999996</v>
      </c>
      <c r="M3" s="193">
        <v>58.150399999999998</v>
      </c>
    </row>
    <row r="4" spans="1:13" ht="14.1" customHeight="1" x14ac:dyDescent="0.25">
      <c r="A4" s="410" t="s">
        <v>707</v>
      </c>
      <c r="B4" s="460" t="s">
        <v>1197</v>
      </c>
      <c r="C4" s="498">
        <v>68.2</v>
      </c>
      <c r="D4" s="461">
        <v>11.6875</v>
      </c>
      <c r="E4" s="470">
        <v>75</v>
      </c>
      <c r="F4" s="96">
        <v>69.117805379999993</v>
      </c>
      <c r="G4" s="94">
        <v>76.912776100000002</v>
      </c>
      <c r="H4" s="94">
        <v>68.122088500000004</v>
      </c>
      <c r="I4" s="94">
        <v>58.28</v>
      </c>
      <c r="J4" s="94">
        <v>72.48786346</v>
      </c>
      <c r="K4" s="94">
        <v>78.884665499999997</v>
      </c>
      <c r="L4" s="94">
        <v>59.339067589999999</v>
      </c>
      <c r="M4" s="94">
        <v>62.357228050000003</v>
      </c>
    </row>
    <row r="5" spans="1:13" ht="14.1" customHeight="1" x14ac:dyDescent="0.25">
      <c r="A5" s="410" t="s">
        <v>790</v>
      </c>
      <c r="B5" s="460" t="s">
        <v>1196</v>
      </c>
      <c r="C5" s="498">
        <v>67.3</v>
      </c>
      <c r="D5" s="461">
        <v>11.55</v>
      </c>
      <c r="E5" s="470">
        <v>75</v>
      </c>
      <c r="F5" s="96">
        <v>68.376449550000004</v>
      </c>
      <c r="G5" s="94">
        <v>73.47332274</v>
      </c>
      <c r="H5" s="94">
        <v>69.860098519999994</v>
      </c>
      <c r="I5" s="94">
        <v>62.77</v>
      </c>
      <c r="J5" s="94">
        <v>70.267572340000001</v>
      </c>
      <c r="K5" s="94">
        <v>82.591768630000004</v>
      </c>
      <c r="L5" s="94">
        <v>55.401977930000001</v>
      </c>
      <c r="M5" s="94">
        <v>55.704849660000001</v>
      </c>
    </row>
    <row r="6" spans="1:13" ht="14.1" customHeight="1" x14ac:dyDescent="0.25">
      <c r="A6" s="410" t="s">
        <v>790</v>
      </c>
      <c r="B6" s="460" t="s">
        <v>1195</v>
      </c>
      <c r="C6" s="498">
        <v>67</v>
      </c>
      <c r="D6" s="461">
        <v>11.737500000000001</v>
      </c>
      <c r="E6" s="470">
        <v>62.5</v>
      </c>
      <c r="F6" s="96">
        <v>69.981326490000001</v>
      </c>
      <c r="G6" s="94">
        <v>79.406078059999999</v>
      </c>
      <c r="H6" s="94">
        <v>67.993341259999994</v>
      </c>
      <c r="I6" s="94">
        <v>55.59</v>
      </c>
      <c r="J6" s="94">
        <v>70.783092940000003</v>
      </c>
      <c r="K6" s="94">
        <v>78.319021129999996</v>
      </c>
      <c r="L6" s="94">
        <v>59.14279724</v>
      </c>
      <c r="M6" s="94">
        <v>54.98002528</v>
      </c>
    </row>
    <row r="7" spans="1:13" ht="14.1" customHeight="1" x14ac:dyDescent="0.25">
      <c r="A7" s="410" t="s">
        <v>703</v>
      </c>
      <c r="B7" s="460" t="s">
        <v>973</v>
      </c>
      <c r="C7" s="498">
        <v>66.5</v>
      </c>
      <c r="D7" s="461">
        <v>11.5625</v>
      </c>
      <c r="E7" s="470">
        <v>75</v>
      </c>
      <c r="F7" s="96">
        <v>68.661467239999993</v>
      </c>
      <c r="G7" s="94">
        <v>83.559764099999995</v>
      </c>
      <c r="H7" s="94">
        <v>64.780373870000005</v>
      </c>
      <c r="I7" s="94">
        <v>60.03</v>
      </c>
      <c r="J7" s="94">
        <v>70.427163210000003</v>
      </c>
      <c r="K7" s="94">
        <v>73.54183166</v>
      </c>
      <c r="L7" s="94">
        <v>57.724510340000002</v>
      </c>
      <c r="M7" s="94">
        <v>53.159156000000003</v>
      </c>
    </row>
    <row r="8" spans="1:13" ht="14.1" customHeight="1" x14ac:dyDescent="0.25">
      <c r="A8" s="410" t="s">
        <v>703</v>
      </c>
      <c r="B8" s="460" t="s">
        <v>974</v>
      </c>
      <c r="C8" s="498">
        <v>65.900000000000006</v>
      </c>
      <c r="D8" s="461">
        <v>11.475</v>
      </c>
      <c r="E8" s="470">
        <v>75</v>
      </c>
      <c r="F8" s="96">
        <v>64.006168819999999</v>
      </c>
      <c r="G8" s="94">
        <v>81.049064040000005</v>
      </c>
      <c r="H8" s="94">
        <v>62.963372960000001</v>
      </c>
      <c r="I8" s="94">
        <v>61.92</v>
      </c>
      <c r="J8" s="94">
        <v>75.166862390000006</v>
      </c>
      <c r="K8" s="94">
        <v>75.815223259999996</v>
      </c>
      <c r="L8" s="94">
        <v>49.04555586</v>
      </c>
      <c r="M8" s="94">
        <v>57.268925320000001</v>
      </c>
    </row>
    <row r="9" spans="1:13" ht="14.1" customHeight="1" x14ac:dyDescent="0.25">
      <c r="A9" s="410" t="s">
        <v>975</v>
      </c>
      <c r="B9" s="460" t="s">
        <v>976</v>
      </c>
      <c r="C9" s="498">
        <v>65.400000000000006</v>
      </c>
      <c r="D9" s="461">
        <v>11.387499999999999</v>
      </c>
      <c r="E9" s="470">
        <v>50</v>
      </c>
      <c r="F9" s="96">
        <v>65.412680760000001</v>
      </c>
      <c r="G9" s="94">
        <v>80.299157089999994</v>
      </c>
      <c r="H9" s="94">
        <v>67.219226019999994</v>
      </c>
      <c r="I9" s="94">
        <v>56.22</v>
      </c>
      <c r="J9" s="94">
        <v>65.578854489999998</v>
      </c>
      <c r="K9" s="94">
        <v>65.89069336</v>
      </c>
      <c r="L9" s="94">
        <v>58.752926899999999</v>
      </c>
      <c r="M9" s="94">
        <v>64.099949499999994</v>
      </c>
    </row>
    <row r="10" spans="1:13" ht="14.1" customHeight="1" x14ac:dyDescent="0.25">
      <c r="A10" s="410" t="s">
        <v>975</v>
      </c>
      <c r="B10" s="460" t="s">
        <v>977</v>
      </c>
      <c r="C10" s="498">
        <v>65.2</v>
      </c>
      <c r="D10" s="461">
        <v>11.4375</v>
      </c>
      <c r="E10" s="470">
        <v>37.5</v>
      </c>
      <c r="F10" s="96">
        <v>66.016858240000005</v>
      </c>
      <c r="G10" s="94">
        <v>81.000459770000006</v>
      </c>
      <c r="H10" s="94">
        <v>60.491197440000001</v>
      </c>
      <c r="I10" s="94">
        <v>53.57</v>
      </c>
      <c r="J10" s="94">
        <v>71.023013840000004</v>
      </c>
      <c r="K10" s="94">
        <v>78.230224059999998</v>
      </c>
      <c r="L10" s="94">
        <v>57.230830339999997</v>
      </c>
      <c r="M10" s="94">
        <v>53.942907589999997</v>
      </c>
    </row>
    <row r="11" spans="1:13" ht="14.1" customHeight="1" x14ac:dyDescent="0.25">
      <c r="A11" s="410" t="s">
        <v>975</v>
      </c>
      <c r="B11" s="460" t="s">
        <v>618</v>
      </c>
      <c r="C11" s="498">
        <v>65.2</v>
      </c>
      <c r="D11" s="461">
        <v>11.6625</v>
      </c>
      <c r="E11" s="470">
        <v>37.5</v>
      </c>
      <c r="F11" s="96">
        <v>65.894334979999996</v>
      </c>
      <c r="G11" s="94">
        <v>80.79412585</v>
      </c>
      <c r="H11" s="94">
        <v>64.94967742</v>
      </c>
      <c r="I11" s="94">
        <v>57.49</v>
      </c>
      <c r="J11" s="94">
        <v>69.917866079999996</v>
      </c>
      <c r="K11" s="94">
        <v>72.439955510000004</v>
      </c>
      <c r="L11" s="94">
        <v>54.013064829999998</v>
      </c>
      <c r="M11" s="94">
        <v>55.707005160000001</v>
      </c>
    </row>
    <row r="12" spans="1:13" ht="14.1" customHeight="1" x14ac:dyDescent="0.25">
      <c r="A12" s="410" t="s">
        <v>975</v>
      </c>
      <c r="B12" s="460" t="s">
        <v>978</v>
      </c>
      <c r="C12" s="498">
        <v>65.099999999999994</v>
      </c>
      <c r="D12" s="461">
        <v>11.5875</v>
      </c>
      <c r="E12" s="470">
        <v>50</v>
      </c>
      <c r="F12" s="96">
        <v>70.536973180000004</v>
      </c>
      <c r="G12" s="94">
        <v>82.298843160000004</v>
      </c>
      <c r="H12" s="94">
        <v>50.078670690000003</v>
      </c>
      <c r="I12" s="94">
        <v>57.95</v>
      </c>
      <c r="J12" s="94">
        <v>73.379640670000001</v>
      </c>
      <c r="K12" s="94">
        <v>70.187912499999996</v>
      </c>
      <c r="L12" s="94">
        <v>61.6616</v>
      </c>
      <c r="M12" s="94">
        <v>54.713043480000003</v>
      </c>
    </row>
    <row r="13" spans="1:13" ht="14.1" customHeight="1" x14ac:dyDescent="0.25">
      <c r="A13" s="410" t="s">
        <v>975</v>
      </c>
      <c r="B13" s="460" t="s">
        <v>979</v>
      </c>
      <c r="C13" s="498">
        <v>65</v>
      </c>
      <c r="D13" s="461">
        <v>11.35</v>
      </c>
      <c r="E13" s="470">
        <v>50</v>
      </c>
      <c r="F13" s="96">
        <v>69.17407326</v>
      </c>
      <c r="G13" s="94">
        <v>80.034434590000004</v>
      </c>
      <c r="H13" s="94">
        <v>64.034042549999995</v>
      </c>
      <c r="I13" s="94">
        <v>56.31</v>
      </c>
      <c r="J13" s="94">
        <v>73.186026839999997</v>
      </c>
      <c r="K13" s="94">
        <v>70.530398860000005</v>
      </c>
      <c r="L13" s="94">
        <v>53.645892410000002</v>
      </c>
      <c r="M13" s="94">
        <v>52.79010495</v>
      </c>
    </row>
    <row r="14" spans="1:13" ht="14.1" customHeight="1" x14ac:dyDescent="0.25">
      <c r="A14" s="410" t="s">
        <v>975</v>
      </c>
      <c r="B14" s="460" t="s">
        <v>205</v>
      </c>
      <c r="C14" s="498">
        <v>64.900000000000006</v>
      </c>
      <c r="D14" s="461">
        <v>11.6</v>
      </c>
      <c r="E14" s="470">
        <v>37.5</v>
      </c>
      <c r="F14" s="96">
        <v>66.34167841</v>
      </c>
      <c r="G14" s="94">
        <v>80.473364059999994</v>
      </c>
      <c r="H14" s="94">
        <v>65.423448280000002</v>
      </c>
      <c r="I14" s="94">
        <v>56.92</v>
      </c>
      <c r="J14" s="94">
        <v>75.074324759999996</v>
      </c>
      <c r="K14" s="94">
        <v>70.634927700000006</v>
      </c>
      <c r="L14" s="94">
        <v>52.388159999999999</v>
      </c>
      <c r="M14" s="94">
        <v>51.941680120000001</v>
      </c>
    </row>
    <row r="15" spans="1:13" ht="14.1" customHeight="1" x14ac:dyDescent="0.25">
      <c r="A15" s="410" t="s">
        <v>975</v>
      </c>
      <c r="B15" s="460" t="s">
        <v>280</v>
      </c>
      <c r="C15" s="498">
        <v>64.900000000000006</v>
      </c>
      <c r="D15" s="461">
        <v>11.5375</v>
      </c>
      <c r="E15" s="470">
        <v>62.5</v>
      </c>
      <c r="F15" s="96">
        <v>70.430168780000002</v>
      </c>
      <c r="G15" s="94">
        <v>68.922001559999998</v>
      </c>
      <c r="H15" s="94">
        <v>57.112429830000004</v>
      </c>
      <c r="I15" s="94">
        <v>61.01</v>
      </c>
      <c r="J15" s="94">
        <v>77.378160440000002</v>
      </c>
      <c r="K15" s="94">
        <v>75.680279679999998</v>
      </c>
      <c r="L15" s="94">
        <v>48.937406899999999</v>
      </c>
      <c r="M15" s="94">
        <v>59.554192180000001</v>
      </c>
    </row>
    <row r="16" spans="1:13" ht="14.1" customHeight="1" x14ac:dyDescent="0.25">
      <c r="A16" s="410" t="s">
        <v>980</v>
      </c>
      <c r="B16" s="460" t="s">
        <v>981</v>
      </c>
      <c r="C16" s="498">
        <v>63.5</v>
      </c>
      <c r="D16" s="461">
        <v>11.7125</v>
      </c>
      <c r="E16" s="470">
        <v>25</v>
      </c>
      <c r="F16" s="96">
        <v>60.147210540000003</v>
      </c>
      <c r="G16" s="94">
        <v>80.355030099999993</v>
      </c>
      <c r="H16" s="94">
        <v>61.31340265</v>
      </c>
      <c r="I16" s="94">
        <v>56.9</v>
      </c>
      <c r="J16" s="94">
        <v>71.409950960000003</v>
      </c>
      <c r="K16" s="94">
        <v>73.255676679999993</v>
      </c>
      <c r="L16" s="94">
        <v>59.361765519999999</v>
      </c>
      <c r="M16" s="94">
        <v>45.327043740000001</v>
      </c>
    </row>
    <row r="17" spans="1:13" ht="14.1" customHeight="1" x14ac:dyDescent="0.25">
      <c r="A17" s="410" t="s">
        <v>980</v>
      </c>
      <c r="B17" s="460" t="s">
        <v>283</v>
      </c>
      <c r="C17" s="498">
        <v>63.4</v>
      </c>
      <c r="D17" s="461">
        <v>11.512499999999999</v>
      </c>
      <c r="E17" s="470">
        <v>37.5</v>
      </c>
      <c r="F17" s="96">
        <v>66.984314130000001</v>
      </c>
      <c r="G17" s="94">
        <v>65.890534599999995</v>
      </c>
      <c r="H17" s="94">
        <v>54.30110869</v>
      </c>
      <c r="I17" s="94">
        <v>56.2</v>
      </c>
      <c r="J17" s="94">
        <v>74.569435080000005</v>
      </c>
      <c r="K17" s="94">
        <v>78.585272529999997</v>
      </c>
      <c r="L17" s="94">
        <v>56.441075859999998</v>
      </c>
      <c r="M17" s="94">
        <v>54.604093040000002</v>
      </c>
    </row>
    <row r="18" spans="1:13" ht="14.1" customHeight="1" x14ac:dyDescent="0.25">
      <c r="A18" s="410" t="s">
        <v>980</v>
      </c>
      <c r="B18" s="460" t="s">
        <v>982</v>
      </c>
      <c r="C18" s="498">
        <v>63.4</v>
      </c>
      <c r="D18" s="461">
        <v>11.925000000000001</v>
      </c>
      <c r="E18" s="470">
        <v>25</v>
      </c>
      <c r="F18" s="96">
        <v>62.83023764</v>
      </c>
      <c r="G18" s="94">
        <v>85.42130392</v>
      </c>
      <c r="H18" s="94">
        <v>58.787105050000001</v>
      </c>
      <c r="I18" s="94">
        <v>53.72</v>
      </c>
      <c r="J18" s="94">
        <v>75.407710089999995</v>
      </c>
      <c r="K18" s="94">
        <v>68.833815349999995</v>
      </c>
      <c r="L18" s="94">
        <v>49.53823448</v>
      </c>
      <c r="M18" s="94">
        <v>52.493110059999999</v>
      </c>
    </row>
    <row r="19" spans="1:13" ht="14.1" customHeight="1" x14ac:dyDescent="0.25">
      <c r="A19" s="410" t="s">
        <v>980</v>
      </c>
      <c r="B19" s="460" t="s">
        <v>983</v>
      </c>
      <c r="C19" s="498">
        <v>63.1</v>
      </c>
      <c r="D19" s="461">
        <v>11.6</v>
      </c>
      <c r="E19" s="470">
        <v>50</v>
      </c>
      <c r="F19" s="96">
        <v>67.179868499999998</v>
      </c>
      <c r="G19" s="94">
        <v>68.009745170000002</v>
      </c>
      <c r="H19" s="94">
        <v>52.487808299999998</v>
      </c>
      <c r="I19" s="94">
        <v>60.36</v>
      </c>
      <c r="J19" s="94">
        <v>75.409132490000005</v>
      </c>
      <c r="K19" s="94">
        <v>74.89439059</v>
      </c>
      <c r="L19" s="94">
        <v>53.81278897</v>
      </c>
      <c r="M19" s="94">
        <v>53.046165760000001</v>
      </c>
    </row>
    <row r="20" spans="1:13" ht="14.1" customHeight="1" x14ac:dyDescent="0.25">
      <c r="A20" s="410" t="s">
        <v>709</v>
      </c>
      <c r="B20" s="460" t="s">
        <v>328</v>
      </c>
      <c r="C20" s="498">
        <v>61.4</v>
      </c>
      <c r="D20" s="461">
        <v>11.487500000000001</v>
      </c>
      <c r="E20" s="470">
        <v>12.5</v>
      </c>
      <c r="F20" s="96">
        <v>63.834364870000002</v>
      </c>
      <c r="G20" s="94">
        <v>65.063462150000007</v>
      </c>
      <c r="H20" s="94">
        <v>59.600627500000002</v>
      </c>
      <c r="I20" s="94">
        <v>57.32</v>
      </c>
      <c r="J20" s="94">
        <v>65.590085779999995</v>
      </c>
      <c r="K20" s="94">
        <v>68.128053390000005</v>
      </c>
      <c r="L20" s="94">
        <v>54.424297930000002</v>
      </c>
      <c r="M20" s="94">
        <v>57.173862990000003</v>
      </c>
    </row>
    <row r="21" spans="1:13" ht="14.1" customHeight="1" x14ac:dyDescent="0.25">
      <c r="A21" s="410" t="s">
        <v>715</v>
      </c>
      <c r="B21" s="460" t="s">
        <v>984</v>
      </c>
      <c r="C21" s="499">
        <v>59.6</v>
      </c>
      <c r="D21" s="461">
        <v>11.574999999999999</v>
      </c>
      <c r="E21" s="469">
        <v>0</v>
      </c>
      <c r="F21" s="411">
        <v>61.462671380000003</v>
      </c>
      <c r="G21" s="409">
        <v>69.920871140000003</v>
      </c>
      <c r="H21" s="409">
        <v>57.93117505</v>
      </c>
      <c r="I21" s="409">
        <v>55.04</v>
      </c>
      <c r="J21" s="409">
        <v>70.969855719999998</v>
      </c>
      <c r="K21" s="409">
        <v>68.141617670000002</v>
      </c>
      <c r="L21" s="409">
        <v>45.662896549999999</v>
      </c>
      <c r="M21" s="409">
        <v>47.785117970000002</v>
      </c>
    </row>
    <row r="22" spans="1:13" ht="15" customHeight="1" thickBot="1" x14ac:dyDescent="0.3">
      <c r="A22" s="51"/>
      <c r="B22" s="51" t="s">
        <v>12</v>
      </c>
      <c r="C22" s="110">
        <f>AVERAGE(C3:C21)</f>
        <v>65.057894736842101</v>
      </c>
      <c r="D22" s="110">
        <f>AVERAGE(D3:D21)</f>
        <v>11.579042105263156</v>
      </c>
      <c r="E22" s="337"/>
      <c r="F22" s="52">
        <f t="shared" ref="F22:M22" si="0">AVERAGE(F3:F21)</f>
        <v>67.016401296842105</v>
      </c>
      <c r="G22" s="52">
        <f t="shared" si="0"/>
        <v>77.204438852631583</v>
      </c>
      <c r="H22" s="52">
        <f t="shared" si="0"/>
        <v>61.742152038421047</v>
      </c>
      <c r="I22" s="52">
        <f t="shared" si="0"/>
        <v>58.589473684210532</v>
      </c>
      <c r="J22" s="52">
        <f t="shared" si="0"/>
        <v>72.152559835789461</v>
      </c>
      <c r="K22" s="52">
        <f t="shared" si="0"/>
        <v>73.508227632631574</v>
      </c>
      <c r="L22" s="52">
        <f t="shared" si="0"/>
        <v>55.321551361052627</v>
      </c>
      <c r="M22" s="52">
        <f t="shared" si="0"/>
        <v>54.989413728947369</v>
      </c>
    </row>
    <row r="23" spans="1:13" ht="11.85" customHeight="1" x14ac:dyDescent="0.25">
      <c r="A23" s="30"/>
      <c r="B23" s="68"/>
      <c r="C23" s="68"/>
      <c r="D23" s="69"/>
      <c r="E23" s="69"/>
      <c r="F23" s="70"/>
      <c r="G23" s="26"/>
      <c r="H23" s="26"/>
      <c r="I23" s="26"/>
      <c r="J23" s="26"/>
      <c r="K23" s="26"/>
      <c r="L23" s="26"/>
      <c r="M23" s="26"/>
    </row>
    <row r="24" spans="1:13" ht="11.85" customHeight="1" x14ac:dyDescent="0.25">
      <c r="A24" s="30"/>
      <c r="B24" s="72"/>
      <c r="C24" s="73"/>
      <c r="D24" s="69"/>
      <c r="E24" s="71"/>
      <c r="F24" s="71"/>
      <c r="G24" s="26"/>
      <c r="H24" s="26"/>
      <c r="I24" s="26"/>
      <c r="J24" s="26"/>
      <c r="K24" s="26"/>
      <c r="L24" s="26"/>
      <c r="M24" s="26"/>
    </row>
    <row r="25" spans="1:13" ht="11.85" customHeight="1" x14ac:dyDescent="0.25">
      <c r="A25" s="30"/>
      <c r="B25" s="74"/>
      <c r="C25" s="73"/>
      <c r="D25" s="69"/>
      <c r="E25" s="71"/>
      <c r="F25" s="71"/>
      <c r="G25" s="26"/>
      <c r="H25" s="26"/>
      <c r="I25" s="26"/>
      <c r="J25" s="26"/>
      <c r="K25" s="26"/>
      <c r="L25" s="26"/>
      <c r="M25" s="26"/>
    </row>
    <row r="26" spans="1:13" ht="11.85" customHeight="1" x14ac:dyDescent="0.25">
      <c r="A26" s="30"/>
      <c r="B26" s="73"/>
      <c r="C26" s="73"/>
      <c r="D26" s="73"/>
      <c r="E26" s="73"/>
      <c r="F26" s="73"/>
      <c r="G26" s="73"/>
      <c r="H26" s="71"/>
      <c r="I26" s="71"/>
      <c r="J26" s="71"/>
      <c r="K26" s="71"/>
      <c r="L26" s="71"/>
      <c r="M26" s="71"/>
    </row>
    <row r="27" spans="1:13" ht="11.85" customHeight="1" x14ac:dyDescent="0.25">
      <c r="A27" s="30"/>
      <c r="B27" s="75"/>
      <c r="C27" s="75"/>
      <c r="D27" s="75"/>
      <c r="E27" s="75"/>
      <c r="F27" s="75"/>
      <c r="G27" s="75"/>
      <c r="H27" s="75"/>
      <c r="I27" s="75"/>
      <c r="J27" s="75"/>
      <c r="K27" s="75"/>
      <c r="L27" s="75"/>
      <c r="M27" s="75"/>
    </row>
    <row r="28" spans="1:13" ht="11.85" customHeight="1" x14ac:dyDescent="0.25">
      <c r="A28" s="30"/>
      <c r="J28" s="24"/>
      <c r="K28" s="24"/>
      <c r="L28" s="24"/>
      <c r="M28" s="24"/>
    </row>
    <row r="29" spans="1:13" ht="11.85" customHeight="1" x14ac:dyDescent="0.25">
      <c r="A29" s="30"/>
      <c r="J29" s="76"/>
      <c r="K29" s="76"/>
      <c r="L29" s="76"/>
      <c r="M29" s="76"/>
    </row>
    <row r="30" spans="1:13" ht="11.85" customHeight="1" x14ac:dyDescent="0.25"/>
    <row r="31" spans="1:13" ht="11.85" customHeight="1" x14ac:dyDescent="0.25"/>
    <row r="32" spans="1:13" ht="11.85" customHeight="1" x14ac:dyDescent="0.25">
      <c r="G32" s="67" t="s">
        <v>27</v>
      </c>
    </row>
    <row r="33" spans="6:13" ht="11.85" customHeight="1" x14ac:dyDescent="0.25"/>
    <row r="34" spans="6:13" ht="11.85" customHeight="1" x14ac:dyDescent="0.25">
      <c r="F34" s="116"/>
      <c r="G34" s="116"/>
      <c r="H34" s="116"/>
      <c r="I34" s="116"/>
      <c r="J34" s="116"/>
      <c r="K34" s="116"/>
      <c r="L34" s="116"/>
      <c r="M34" s="116"/>
    </row>
    <row r="35" spans="6:13" ht="11.85" customHeight="1" x14ac:dyDescent="0.25"/>
    <row r="36" spans="6:13" ht="11.85" customHeight="1" x14ac:dyDescent="0.25"/>
    <row r="37" spans="6:13" ht="11.85" customHeight="1" x14ac:dyDescent="0.25">
      <c r="F37" s="25"/>
      <c r="G37" s="25"/>
      <c r="K37" s="25"/>
      <c r="L37" s="25"/>
      <c r="M37" s="25"/>
    </row>
    <row r="38" spans="6:13" ht="11.85" customHeight="1" x14ac:dyDescent="0.25">
      <c r="I38" s="77"/>
      <c r="J38" s="77"/>
    </row>
    <row r="40" spans="6:13" x14ac:dyDescent="0.25">
      <c r="I40" s="67" t="s">
        <v>27</v>
      </c>
    </row>
  </sheetData>
  <mergeCells count="1">
    <mergeCell ref="A1:M1"/>
  </mergeCells>
  <conditionalFormatting sqref="A3:B21 D3:M21">
    <cfRule type="expression" dxfId="322" priority="74">
      <formula>MOD(ROW(),2)=0</formula>
    </cfRule>
  </conditionalFormatting>
  <conditionalFormatting sqref="A3:A21">
    <cfRule type="containsText" priority="46" stopIfTrue="1" operator="containsText" text="AA">
      <formula>NOT(ISERROR(SEARCH("AA",A3)))</formula>
    </cfRule>
    <cfRule type="containsText" dxfId="321" priority="47" operator="containsText" text="A">
      <formula>NOT(ISERROR(SEARCH("A",A3)))</formula>
    </cfRule>
  </conditionalFormatting>
  <conditionalFormatting sqref="F3:F21">
    <cfRule type="top10" dxfId="320" priority="22" rank="1"/>
  </conditionalFormatting>
  <conditionalFormatting sqref="G3:G21">
    <cfRule type="top10" dxfId="319" priority="28" rank="1"/>
  </conditionalFormatting>
  <conditionalFormatting sqref="G3:G21">
    <cfRule type="aboveAverage" dxfId="318" priority="29"/>
  </conditionalFormatting>
  <conditionalFormatting sqref="F3:F21">
    <cfRule type="aboveAverage" dxfId="317" priority="23"/>
  </conditionalFormatting>
  <conditionalFormatting sqref="H3:H21">
    <cfRule type="top10" dxfId="316" priority="19" rank="1"/>
  </conditionalFormatting>
  <conditionalFormatting sqref="H3:H21">
    <cfRule type="aboveAverage" dxfId="315" priority="20"/>
  </conditionalFormatting>
  <conditionalFormatting sqref="I3:I21">
    <cfRule type="top10" dxfId="314" priority="16" rank="1"/>
  </conditionalFormatting>
  <conditionalFormatting sqref="I3:I21">
    <cfRule type="aboveAverage" dxfId="313" priority="17"/>
  </conditionalFormatting>
  <conditionalFormatting sqref="J3:J21">
    <cfRule type="top10" dxfId="312" priority="13" rank="1"/>
  </conditionalFormatting>
  <conditionalFormatting sqref="J3:J21">
    <cfRule type="aboveAverage" dxfId="311" priority="14"/>
  </conditionalFormatting>
  <conditionalFormatting sqref="K3:K21">
    <cfRule type="top10" dxfId="310" priority="10" rank="1"/>
  </conditionalFormatting>
  <conditionalFormatting sqref="K3:K21">
    <cfRule type="aboveAverage" dxfId="309" priority="11"/>
  </conditionalFormatting>
  <conditionalFormatting sqref="L3:L21">
    <cfRule type="top10" dxfId="308" priority="7" rank="1"/>
  </conditionalFormatting>
  <conditionalFormatting sqref="L3:L21">
    <cfRule type="aboveAverage" dxfId="307" priority="8"/>
  </conditionalFormatting>
  <conditionalFormatting sqref="M3:M21">
    <cfRule type="top10" dxfId="306" priority="4" rank="1"/>
  </conditionalFormatting>
  <conditionalFormatting sqref="M3:M21">
    <cfRule type="aboveAverage" dxfId="305" priority="5"/>
  </conditionalFormatting>
  <conditionalFormatting sqref="C3:C21">
    <cfRule type="expression" dxfId="304" priority="3">
      <formula>MOD(ROW(),2)=0</formula>
    </cfRule>
  </conditionalFormatting>
  <conditionalFormatting sqref="C3:C21">
    <cfRule type="top10" dxfId="303" priority="1" rank="1"/>
  </conditionalFormatting>
  <conditionalFormatting sqref="C3:C21">
    <cfRule type="aboveAverage" dxfId="302" priority="2"/>
  </conditionalFormatting>
  <pageMargins left="0.5" right="0.5" top="0.5" bottom="0.5" header="0.3" footer="0.3"/>
  <pageSetup paperSize="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353D2-758C-42A6-9072-E88342CCF6E6}">
  <sheetPr>
    <pageSetUpPr fitToPage="1"/>
  </sheetPr>
  <dimension ref="A1:K25"/>
  <sheetViews>
    <sheetView zoomScaleNormal="100" workbookViewId="0">
      <selection activeCell="B2" sqref="B1:B1048576"/>
    </sheetView>
  </sheetViews>
  <sheetFormatPr defaultColWidth="9.109375" defaultRowHeight="13.2" x14ac:dyDescent="0.25"/>
  <cols>
    <col min="1" max="1" width="8.109375" style="67" customWidth="1"/>
    <col min="2" max="2" width="20.77734375" style="67" customWidth="1"/>
    <col min="3" max="3" width="9.109375" style="67" customWidth="1"/>
    <col min="4" max="4" width="9" style="67" customWidth="1"/>
    <col min="5" max="5" width="11.6640625" style="67" customWidth="1"/>
    <col min="6" max="10" width="6.6640625" style="67" customWidth="1"/>
    <col min="11" max="11" width="8.77734375" style="67" customWidth="1"/>
    <col min="12" max="16384" width="9.109375" style="67"/>
  </cols>
  <sheetData>
    <row r="1" spans="1:11" s="209" customFormat="1" ht="30" customHeight="1" thickBot="1" x14ac:dyDescent="0.3">
      <c r="A1" s="681" t="s">
        <v>1183</v>
      </c>
      <c r="B1" s="681"/>
      <c r="C1" s="681"/>
      <c r="D1" s="681"/>
      <c r="E1" s="681"/>
      <c r="F1" s="681"/>
      <c r="G1" s="681"/>
      <c r="H1" s="681"/>
      <c r="I1" s="681"/>
      <c r="J1" s="681"/>
      <c r="K1" s="681"/>
    </row>
    <row r="2" spans="1:11" ht="52.2" customHeight="1" x14ac:dyDescent="0.25">
      <c r="A2" s="47" t="s">
        <v>54</v>
      </c>
      <c r="B2" s="120" t="s">
        <v>149</v>
      </c>
      <c r="C2" s="48" t="s">
        <v>41</v>
      </c>
      <c r="D2" s="48" t="s">
        <v>55</v>
      </c>
      <c r="E2" s="121" t="s">
        <v>119</v>
      </c>
      <c r="F2" s="119" t="s">
        <v>1029</v>
      </c>
      <c r="G2" s="119" t="s">
        <v>1030</v>
      </c>
      <c r="H2" s="119" t="s">
        <v>1031</v>
      </c>
      <c r="I2" s="119" t="s">
        <v>1032</v>
      </c>
      <c r="J2" s="119" t="s">
        <v>1033</v>
      </c>
      <c r="K2" s="119" t="s">
        <v>1034</v>
      </c>
    </row>
    <row r="3" spans="1:11" ht="14.1" customHeight="1" x14ac:dyDescent="0.25">
      <c r="A3" s="410" t="s">
        <v>702</v>
      </c>
      <c r="B3" s="460" t="s">
        <v>644</v>
      </c>
      <c r="C3" s="500">
        <v>65.5</v>
      </c>
      <c r="D3" s="461">
        <v>12.933299999999999</v>
      </c>
      <c r="E3" s="470">
        <v>83.333333333333343</v>
      </c>
      <c r="F3" s="452">
        <v>71.602063169999994</v>
      </c>
      <c r="G3" s="193">
        <v>90.077673480000001</v>
      </c>
      <c r="H3" s="193">
        <v>32.324983629999998</v>
      </c>
      <c r="I3" s="193">
        <v>65.473666260000002</v>
      </c>
      <c r="J3" s="193">
        <v>69.432323240000002</v>
      </c>
      <c r="K3" s="193">
        <v>64.256297050000001</v>
      </c>
    </row>
    <row r="4" spans="1:11" ht="14.1" customHeight="1" x14ac:dyDescent="0.25">
      <c r="A4" s="410" t="s">
        <v>702</v>
      </c>
      <c r="B4" s="460" t="s">
        <v>683</v>
      </c>
      <c r="C4" s="501">
        <v>65</v>
      </c>
      <c r="D4" s="461">
        <v>13.1167</v>
      </c>
      <c r="E4" s="470">
        <v>83.333333333333343</v>
      </c>
      <c r="F4" s="96">
        <v>57.912550950000004</v>
      </c>
      <c r="G4" s="94">
        <v>97.221812319999998</v>
      </c>
      <c r="H4" s="94">
        <v>34.634052500000003</v>
      </c>
      <c r="I4" s="94">
        <v>61.253201969999999</v>
      </c>
      <c r="J4" s="94">
        <v>76.213377370000003</v>
      </c>
      <c r="K4" s="94">
        <v>62.789316849999999</v>
      </c>
    </row>
    <row r="5" spans="1:11" ht="14.1" customHeight="1" x14ac:dyDescent="0.25">
      <c r="A5" s="410" t="s">
        <v>707</v>
      </c>
      <c r="B5" s="460" t="s">
        <v>1035</v>
      </c>
      <c r="C5" s="501">
        <v>62.6</v>
      </c>
      <c r="D5" s="461">
        <v>13.2333</v>
      </c>
      <c r="E5" s="470">
        <v>66.666666666666657</v>
      </c>
      <c r="F5" s="96">
        <v>64.035236159999997</v>
      </c>
      <c r="G5" s="94">
        <v>90.541399720000001</v>
      </c>
      <c r="H5" s="94">
        <v>30.92867743</v>
      </c>
      <c r="I5" s="94">
        <v>58.289657640000001</v>
      </c>
      <c r="J5" s="94">
        <v>69.06517839</v>
      </c>
      <c r="K5" s="94">
        <v>62.87720745</v>
      </c>
    </row>
    <row r="6" spans="1:11" ht="14.1" customHeight="1" x14ac:dyDescent="0.25">
      <c r="A6" s="410" t="s">
        <v>704</v>
      </c>
      <c r="B6" s="460" t="s">
        <v>1036</v>
      </c>
      <c r="C6" s="502">
        <v>57</v>
      </c>
      <c r="D6" s="461">
        <v>13.316700000000001</v>
      </c>
      <c r="E6" s="470">
        <v>16.666666666666664</v>
      </c>
      <c r="F6" s="96">
        <v>68.275862070000002</v>
      </c>
      <c r="G6" s="94">
        <v>83.158510730000003</v>
      </c>
      <c r="H6" s="94">
        <v>23.410693240000001</v>
      </c>
      <c r="I6" s="94">
        <v>55.456570790000001</v>
      </c>
      <c r="J6" s="94">
        <v>55.852023119999998</v>
      </c>
      <c r="K6" s="94">
        <v>55.917092670000002</v>
      </c>
    </row>
    <row r="7" spans="1:11" ht="15" customHeight="1" thickBot="1" x14ac:dyDescent="0.3">
      <c r="A7" s="51"/>
      <c r="B7" s="51" t="s">
        <v>12</v>
      </c>
      <c r="C7" s="110">
        <f>AVERAGE(C3:C6)</f>
        <v>62.524999999999999</v>
      </c>
      <c r="D7" s="110">
        <f>AVERAGE(D3:D6)</f>
        <v>13.149999999999999</v>
      </c>
      <c r="E7" s="337"/>
      <c r="F7" s="52">
        <f t="shared" ref="F7:K7" si="0">AVERAGE(F3:F6)</f>
        <v>65.456428087500001</v>
      </c>
      <c r="G7" s="52">
        <f t="shared" si="0"/>
        <v>90.249849062500004</v>
      </c>
      <c r="H7" s="52">
        <f t="shared" si="0"/>
        <v>30.324601700000002</v>
      </c>
      <c r="I7" s="52">
        <f t="shared" si="0"/>
        <v>60.118274165000003</v>
      </c>
      <c r="J7" s="52">
        <f t="shared" si="0"/>
        <v>67.640725529999997</v>
      </c>
      <c r="K7" s="52">
        <f t="shared" si="0"/>
        <v>61.459978504999995</v>
      </c>
    </row>
    <row r="8" spans="1:11" ht="11.85" customHeight="1" x14ac:dyDescent="0.25">
      <c r="A8" s="30"/>
      <c r="B8" s="68"/>
      <c r="C8" s="68"/>
      <c r="D8" s="69"/>
      <c r="E8" s="69"/>
      <c r="F8" s="70"/>
      <c r="G8" s="26"/>
      <c r="H8" s="26"/>
      <c r="I8" s="26"/>
      <c r="J8" s="26"/>
      <c r="K8" s="26"/>
    </row>
    <row r="9" spans="1:11" ht="11.85" customHeight="1" x14ac:dyDescent="0.25">
      <c r="A9" s="30"/>
      <c r="B9" s="72"/>
      <c r="C9" s="73"/>
      <c r="D9" s="69"/>
      <c r="E9" s="71"/>
      <c r="F9" s="71"/>
      <c r="G9" s="26"/>
      <c r="H9" s="26"/>
      <c r="I9" s="26"/>
      <c r="J9" s="26"/>
      <c r="K9" s="26"/>
    </row>
    <row r="10" spans="1:11" ht="11.85" customHeight="1" x14ac:dyDescent="0.25">
      <c r="A10" s="30"/>
      <c r="B10" s="74"/>
      <c r="C10" s="73"/>
      <c r="D10" s="69"/>
      <c r="E10" s="71"/>
      <c r="F10" s="71"/>
      <c r="G10" s="26"/>
      <c r="H10" s="26"/>
      <c r="I10" s="26"/>
      <c r="J10" s="26"/>
      <c r="K10" s="26"/>
    </row>
    <row r="11" spans="1:11" ht="11.85" customHeight="1" x14ac:dyDescent="0.25">
      <c r="A11" s="30"/>
      <c r="B11" s="73"/>
      <c r="C11" s="73"/>
      <c r="D11" s="73"/>
      <c r="E11" s="73"/>
      <c r="F11" s="73"/>
      <c r="G11" s="73"/>
      <c r="H11" s="71"/>
      <c r="I11" s="71"/>
      <c r="J11" s="71"/>
      <c r="K11" s="71"/>
    </row>
    <row r="12" spans="1:11" ht="11.85" customHeight="1" x14ac:dyDescent="0.25">
      <c r="A12" s="30"/>
      <c r="B12" s="75"/>
      <c r="C12" s="75"/>
      <c r="D12" s="75"/>
      <c r="E12" s="75"/>
      <c r="F12" s="75"/>
      <c r="G12" s="75"/>
      <c r="H12" s="75"/>
      <c r="I12" s="75"/>
      <c r="J12" s="75"/>
      <c r="K12" s="75"/>
    </row>
    <row r="13" spans="1:11" ht="11.85" customHeight="1" x14ac:dyDescent="0.25">
      <c r="A13" s="30"/>
      <c r="J13" s="24"/>
      <c r="K13" s="24"/>
    </row>
    <row r="14" spans="1:11" ht="11.85" customHeight="1" x14ac:dyDescent="0.25">
      <c r="A14" s="30"/>
      <c r="J14" s="76"/>
      <c r="K14" s="76"/>
    </row>
    <row r="15" spans="1:11" ht="11.85" customHeight="1" x14ac:dyDescent="0.25"/>
    <row r="16" spans="1:11" ht="11.85" customHeight="1" x14ac:dyDescent="0.25"/>
    <row r="17" spans="6:11" ht="11.85" customHeight="1" x14ac:dyDescent="0.25">
      <c r="G17" s="67" t="s">
        <v>27</v>
      </c>
    </row>
    <row r="18" spans="6:11" ht="11.85" customHeight="1" x14ac:dyDescent="0.25"/>
    <row r="19" spans="6:11" ht="11.85" customHeight="1" x14ac:dyDescent="0.25">
      <c r="F19" s="116"/>
      <c r="G19" s="116"/>
      <c r="H19" s="116"/>
      <c r="I19" s="116"/>
      <c r="J19" s="116"/>
      <c r="K19" s="116"/>
    </row>
    <row r="20" spans="6:11" ht="11.85" customHeight="1" x14ac:dyDescent="0.25"/>
    <row r="21" spans="6:11" ht="11.85" customHeight="1" x14ac:dyDescent="0.25"/>
    <row r="22" spans="6:11" ht="11.85" customHeight="1" x14ac:dyDescent="0.25">
      <c r="F22" s="25"/>
      <c r="G22" s="25"/>
      <c r="K22" s="25"/>
    </row>
    <row r="23" spans="6:11" ht="11.85" customHeight="1" x14ac:dyDescent="0.25">
      <c r="I23" s="77"/>
      <c r="J23" s="77"/>
    </row>
    <row r="25" spans="6:11" x14ac:dyDescent="0.25">
      <c r="I25" s="67" t="s">
        <v>27</v>
      </c>
    </row>
  </sheetData>
  <mergeCells count="1">
    <mergeCell ref="A1:K1"/>
  </mergeCells>
  <conditionalFormatting sqref="A3:B6 D3:K6">
    <cfRule type="expression" dxfId="301" priority="140">
      <formula>MOD(ROW(),2)=0</formula>
    </cfRule>
  </conditionalFormatting>
  <conditionalFormatting sqref="A3:A6">
    <cfRule type="containsText" priority="20" stopIfTrue="1" operator="containsText" text="AA">
      <formula>NOT(ISERROR(SEARCH("AA",A3)))</formula>
    </cfRule>
    <cfRule type="containsText" dxfId="300" priority="21" operator="containsText" text="A">
      <formula>NOT(ISERROR(SEARCH("A",A3)))</formula>
    </cfRule>
  </conditionalFormatting>
  <conditionalFormatting sqref="F3:F6">
    <cfRule type="top10" dxfId="299" priority="22" rank="1"/>
  </conditionalFormatting>
  <conditionalFormatting sqref="G3:G6">
    <cfRule type="top10" dxfId="298" priority="129" rank="1"/>
  </conditionalFormatting>
  <conditionalFormatting sqref="G3:G6">
    <cfRule type="aboveAverage" dxfId="297" priority="130"/>
  </conditionalFormatting>
  <conditionalFormatting sqref="F3:F6">
    <cfRule type="aboveAverage" dxfId="296" priority="131"/>
  </conditionalFormatting>
  <conditionalFormatting sqref="H3:H6">
    <cfRule type="top10" dxfId="295" priority="132" rank="1"/>
  </conditionalFormatting>
  <conditionalFormatting sqref="H3:H6">
    <cfRule type="aboveAverage" dxfId="294" priority="133"/>
  </conditionalFormatting>
  <conditionalFormatting sqref="I3:I6">
    <cfRule type="top10" dxfId="293" priority="134" rank="1"/>
  </conditionalFormatting>
  <conditionalFormatting sqref="I3:I6">
    <cfRule type="aboveAverage" dxfId="292" priority="135"/>
  </conditionalFormatting>
  <conditionalFormatting sqref="J3:J6">
    <cfRule type="top10" dxfId="291" priority="136" rank="1"/>
  </conditionalFormatting>
  <conditionalFormatting sqref="J3:J6">
    <cfRule type="aboveAverage" dxfId="290" priority="137"/>
  </conditionalFormatting>
  <conditionalFormatting sqref="K3:K6">
    <cfRule type="top10" dxfId="289" priority="138" rank="1"/>
  </conditionalFormatting>
  <conditionalFormatting sqref="K3:K6">
    <cfRule type="aboveAverage" dxfId="288" priority="139"/>
  </conditionalFormatting>
  <conditionalFormatting sqref="C3:C6">
    <cfRule type="expression" dxfId="287" priority="3">
      <formula>MOD(ROW(),2)=0</formula>
    </cfRule>
  </conditionalFormatting>
  <conditionalFormatting sqref="C3:C6">
    <cfRule type="top10" dxfId="286" priority="1" rank="1"/>
  </conditionalFormatting>
  <conditionalFormatting sqref="C3:C6">
    <cfRule type="aboveAverage" dxfId="285" priority="2"/>
  </conditionalFormatting>
  <pageMargins left="0.5" right="0.5" top="0.5" bottom="0.5" header="0.3" footer="0.3"/>
  <pageSetup paperSize="5"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K36"/>
  <sheetViews>
    <sheetView zoomScaleNormal="100" workbookViewId="0">
      <selection activeCell="I2" sqref="I2:K2"/>
    </sheetView>
  </sheetViews>
  <sheetFormatPr defaultColWidth="9.109375" defaultRowHeight="13.2" x14ac:dyDescent="0.25"/>
  <cols>
    <col min="1" max="1" width="25.77734375" style="18" customWidth="1"/>
    <col min="2" max="2" width="10.6640625" style="18" customWidth="1"/>
    <col min="3" max="10" width="10.44140625" style="18" customWidth="1"/>
    <col min="11" max="11" width="10.44140625" style="552" customWidth="1"/>
    <col min="12" max="16384" width="9.109375" style="18"/>
  </cols>
  <sheetData>
    <row r="1" spans="1:11" ht="30" customHeight="1" thickBot="1" x14ac:dyDescent="0.3">
      <c r="A1" s="700" t="s">
        <v>408</v>
      </c>
      <c r="B1" s="700"/>
      <c r="C1" s="700"/>
      <c r="D1" s="700"/>
      <c r="E1" s="700"/>
      <c r="F1" s="700"/>
      <c r="G1" s="700"/>
      <c r="H1" s="700"/>
      <c r="I1" s="700"/>
      <c r="J1" s="700"/>
      <c r="K1" s="700"/>
    </row>
    <row r="2" spans="1:11" ht="32.25" customHeight="1" x14ac:dyDescent="0.25">
      <c r="A2" s="53"/>
      <c r="B2" s="53"/>
      <c r="C2" s="683" t="s">
        <v>1210</v>
      </c>
      <c r="D2" s="684"/>
      <c r="E2" s="685"/>
      <c r="F2" s="686" t="s">
        <v>20</v>
      </c>
      <c r="G2" s="687"/>
      <c r="H2" s="688"/>
      <c r="I2" s="686" t="s">
        <v>21</v>
      </c>
      <c r="J2" s="687"/>
      <c r="K2" s="687"/>
    </row>
    <row r="3" spans="1:11" ht="47.1" customHeight="1" x14ac:dyDescent="0.25">
      <c r="A3" s="111" t="s">
        <v>149</v>
      </c>
      <c r="B3" s="112" t="s">
        <v>68</v>
      </c>
      <c r="C3" s="404" t="s">
        <v>41</v>
      </c>
      <c r="D3" s="403" t="s">
        <v>55</v>
      </c>
      <c r="E3" s="405" t="s">
        <v>691</v>
      </c>
      <c r="F3" s="273" t="s">
        <v>57</v>
      </c>
      <c r="G3" s="272" t="s">
        <v>55</v>
      </c>
      <c r="H3" s="274" t="s">
        <v>692</v>
      </c>
      <c r="I3" s="403" t="s">
        <v>56</v>
      </c>
      <c r="J3" s="403" t="s">
        <v>55</v>
      </c>
      <c r="K3" s="272" t="s">
        <v>692</v>
      </c>
    </row>
    <row r="4" spans="1:11" s="54" customFormat="1" ht="66" hidden="1" x14ac:dyDescent="0.25">
      <c r="A4" s="111" t="s">
        <v>149</v>
      </c>
      <c r="B4" s="112" t="s">
        <v>68</v>
      </c>
      <c r="C4" s="404" t="s">
        <v>117</v>
      </c>
      <c r="D4" s="403" t="s">
        <v>118</v>
      </c>
      <c r="E4" s="405" t="s">
        <v>693</v>
      </c>
      <c r="F4" s="504" t="s">
        <v>115</v>
      </c>
      <c r="G4" s="505" t="s">
        <v>116</v>
      </c>
      <c r="H4" s="274" t="s">
        <v>695</v>
      </c>
      <c r="I4" s="403" t="s">
        <v>113</v>
      </c>
      <c r="J4" s="403" t="s">
        <v>114</v>
      </c>
      <c r="K4" s="505" t="s">
        <v>694</v>
      </c>
    </row>
    <row r="5" spans="1:11" x14ac:dyDescent="0.25">
      <c r="A5" s="455" t="s">
        <v>614</v>
      </c>
      <c r="B5" s="455" t="s">
        <v>563</v>
      </c>
      <c r="C5" s="635">
        <f t="shared" ref="C5:C23" si="0">AVERAGE(I5,F5)</f>
        <v>67.272300000000001</v>
      </c>
      <c r="D5" s="456">
        <f t="shared" ref="D5:D23" si="1">AVERAGE(J5,G5)</f>
        <v>12.57</v>
      </c>
      <c r="E5" s="457" t="str">
        <f t="shared" ref="E5:E23" si="2">IF(AND(K5="*",H5="*"),"*","")</f>
        <v>*</v>
      </c>
      <c r="F5" s="654">
        <v>63.444600000000001</v>
      </c>
      <c r="G5" s="456">
        <v>13.54</v>
      </c>
      <c r="H5" s="457" t="s">
        <v>1046</v>
      </c>
      <c r="I5" s="636">
        <v>71.099999999999994</v>
      </c>
      <c r="J5" s="458">
        <v>11.6</v>
      </c>
      <c r="K5" s="459" t="s">
        <v>1046</v>
      </c>
    </row>
    <row r="6" spans="1:11" x14ac:dyDescent="0.25">
      <c r="A6" s="90" t="s">
        <v>204</v>
      </c>
      <c r="B6" s="90" t="s">
        <v>563</v>
      </c>
      <c r="C6" s="633">
        <f t="shared" si="0"/>
        <v>66.679599999999994</v>
      </c>
      <c r="D6" s="92">
        <f t="shared" si="1"/>
        <v>12.716049999999999</v>
      </c>
      <c r="E6" s="402" t="str">
        <f t="shared" si="2"/>
        <v>*</v>
      </c>
      <c r="F6" s="655">
        <v>65.159199999999998</v>
      </c>
      <c r="G6" s="92">
        <v>13.732100000000001</v>
      </c>
      <c r="H6" s="402" t="s">
        <v>1046</v>
      </c>
      <c r="I6" s="634">
        <v>68.2</v>
      </c>
      <c r="J6" s="91">
        <v>11.7</v>
      </c>
      <c r="K6" s="401" t="s">
        <v>1046</v>
      </c>
    </row>
    <row r="7" spans="1:11" s="71" customFormat="1" x14ac:dyDescent="0.25">
      <c r="A7" s="455" t="s">
        <v>279</v>
      </c>
      <c r="B7" s="455" t="s">
        <v>563</v>
      </c>
      <c r="C7" s="635">
        <f t="shared" si="0"/>
        <v>66.1023</v>
      </c>
      <c r="D7" s="456">
        <f t="shared" si="1"/>
        <v>12.606449999999999</v>
      </c>
      <c r="E7" s="457" t="str">
        <f t="shared" si="2"/>
        <v>*</v>
      </c>
      <c r="F7" s="654">
        <v>64.904600000000002</v>
      </c>
      <c r="G7" s="456">
        <v>13.6129</v>
      </c>
      <c r="H7" s="457" t="s">
        <v>1046</v>
      </c>
      <c r="I7" s="636">
        <v>67.3</v>
      </c>
      <c r="J7" s="458">
        <v>11.6</v>
      </c>
      <c r="K7" s="459" t="s">
        <v>1046</v>
      </c>
    </row>
    <row r="8" spans="1:11" x14ac:dyDescent="0.25">
      <c r="A8" s="548" t="s">
        <v>644</v>
      </c>
      <c r="B8" s="548" t="s">
        <v>563</v>
      </c>
      <c r="C8" s="656">
        <f t="shared" si="0"/>
        <v>65.25</v>
      </c>
      <c r="D8" s="401">
        <f t="shared" si="1"/>
        <v>13.166650000000001</v>
      </c>
      <c r="E8" s="402" t="str">
        <f t="shared" si="2"/>
        <v>*</v>
      </c>
      <c r="F8" s="655">
        <v>65</v>
      </c>
      <c r="G8" s="401">
        <v>13.4</v>
      </c>
      <c r="H8" s="402" t="s">
        <v>1046</v>
      </c>
      <c r="I8" s="634">
        <v>65.5</v>
      </c>
      <c r="J8" s="91">
        <v>12.933299999999999</v>
      </c>
      <c r="K8" s="401" t="s">
        <v>1046</v>
      </c>
    </row>
    <row r="9" spans="1:11" x14ac:dyDescent="0.25">
      <c r="A9" s="90" t="s">
        <v>639</v>
      </c>
      <c r="B9" s="90" t="s">
        <v>187</v>
      </c>
      <c r="C9" s="633">
        <f t="shared" si="0"/>
        <v>64.781649999999999</v>
      </c>
      <c r="D9" s="92">
        <f t="shared" si="1"/>
        <v>12.454599999999999</v>
      </c>
      <c r="E9" s="402" t="str">
        <f t="shared" si="2"/>
        <v/>
      </c>
      <c r="F9" s="633">
        <v>64.363299999999995</v>
      </c>
      <c r="G9" s="92">
        <v>13.5092</v>
      </c>
      <c r="H9" s="402" t="s">
        <v>1046</v>
      </c>
      <c r="I9" s="634">
        <v>65.2</v>
      </c>
      <c r="J9" s="91">
        <v>11.4</v>
      </c>
      <c r="K9" s="91"/>
    </row>
    <row r="10" spans="1:11" x14ac:dyDescent="0.25">
      <c r="A10" s="455" t="s">
        <v>628</v>
      </c>
      <c r="B10" s="455" t="s">
        <v>187</v>
      </c>
      <c r="C10" s="635">
        <f t="shared" si="0"/>
        <v>64.153649999999999</v>
      </c>
      <c r="D10" s="456">
        <f t="shared" si="1"/>
        <v>12.637699999999999</v>
      </c>
      <c r="E10" s="457" t="str">
        <f t="shared" si="2"/>
        <v/>
      </c>
      <c r="F10" s="635">
        <v>62.407299999999999</v>
      </c>
      <c r="G10" s="456">
        <v>13.775399999999999</v>
      </c>
      <c r="H10" s="457"/>
      <c r="I10" s="636">
        <v>65.900000000000006</v>
      </c>
      <c r="J10" s="458">
        <v>11.5</v>
      </c>
      <c r="K10" s="458"/>
    </row>
    <row r="11" spans="1:11" x14ac:dyDescent="0.25">
      <c r="A11" s="90" t="s">
        <v>280</v>
      </c>
      <c r="B11" s="90" t="s">
        <v>187</v>
      </c>
      <c r="C11" s="633">
        <f t="shared" si="0"/>
        <v>63.99485</v>
      </c>
      <c r="D11" s="92">
        <f t="shared" si="1"/>
        <v>12.57085</v>
      </c>
      <c r="E11" s="402" t="str">
        <f t="shared" si="2"/>
        <v/>
      </c>
      <c r="F11" s="633">
        <v>63.089700000000001</v>
      </c>
      <c r="G11" s="92">
        <v>13.6417</v>
      </c>
      <c r="H11" s="402"/>
      <c r="I11" s="634">
        <v>64.900000000000006</v>
      </c>
      <c r="J11" s="91">
        <v>11.5</v>
      </c>
      <c r="K11" s="91"/>
    </row>
    <row r="12" spans="1:11" x14ac:dyDescent="0.25">
      <c r="A12" s="455" t="s">
        <v>599</v>
      </c>
      <c r="B12" s="455" t="s">
        <v>187</v>
      </c>
      <c r="C12" s="635">
        <f t="shared" si="0"/>
        <v>63.904150000000001</v>
      </c>
      <c r="D12" s="456">
        <f t="shared" si="1"/>
        <v>12.649149999999999</v>
      </c>
      <c r="E12" s="457" t="str">
        <f t="shared" si="2"/>
        <v/>
      </c>
      <c r="F12" s="654">
        <v>61.308300000000003</v>
      </c>
      <c r="G12" s="456">
        <v>13.6983</v>
      </c>
      <c r="H12" s="457"/>
      <c r="I12" s="636">
        <v>66.5</v>
      </c>
      <c r="J12" s="458">
        <v>11.6</v>
      </c>
      <c r="K12" s="459"/>
    </row>
    <row r="13" spans="1:11" x14ac:dyDescent="0.25">
      <c r="A13" s="455" t="s">
        <v>640</v>
      </c>
      <c r="B13" s="455" t="s">
        <v>187</v>
      </c>
      <c r="C13" s="635">
        <f t="shared" si="0"/>
        <v>63.822000000000003</v>
      </c>
      <c r="D13" s="456">
        <f t="shared" si="1"/>
        <v>12.5677</v>
      </c>
      <c r="E13" s="457" t="str">
        <f t="shared" si="2"/>
        <v/>
      </c>
      <c r="F13" s="654">
        <v>62.643999999999998</v>
      </c>
      <c r="G13" s="456">
        <v>13.7354</v>
      </c>
      <c r="H13" s="457"/>
      <c r="I13" s="636">
        <v>65</v>
      </c>
      <c r="J13" s="458">
        <v>11.4</v>
      </c>
      <c r="K13" s="459"/>
    </row>
    <row r="14" spans="1:11" x14ac:dyDescent="0.25">
      <c r="A14" s="455" t="s">
        <v>618</v>
      </c>
      <c r="B14" s="455" t="s">
        <v>187</v>
      </c>
      <c r="C14" s="635">
        <f t="shared" si="0"/>
        <v>63.45</v>
      </c>
      <c r="D14" s="456">
        <f t="shared" si="1"/>
        <v>12.470199999999998</v>
      </c>
      <c r="E14" s="457" t="str">
        <f t="shared" si="2"/>
        <v/>
      </c>
      <c r="F14" s="635">
        <v>61.7</v>
      </c>
      <c r="G14" s="456">
        <v>13.240399999999999</v>
      </c>
      <c r="H14" s="457"/>
      <c r="I14" s="636">
        <v>65.2</v>
      </c>
      <c r="J14" s="458">
        <v>11.7</v>
      </c>
      <c r="K14" s="458"/>
    </row>
    <row r="15" spans="1:11" x14ac:dyDescent="0.25">
      <c r="A15" s="90" t="s">
        <v>205</v>
      </c>
      <c r="B15" s="90" t="s">
        <v>563</v>
      </c>
      <c r="C15" s="633">
        <f t="shared" si="0"/>
        <v>63.361200000000004</v>
      </c>
      <c r="D15" s="92">
        <f t="shared" si="1"/>
        <v>12.53065</v>
      </c>
      <c r="E15" s="402" t="str">
        <f t="shared" si="2"/>
        <v/>
      </c>
      <c r="F15" s="655">
        <v>61.822400000000002</v>
      </c>
      <c r="G15" s="92">
        <v>13.4613</v>
      </c>
      <c r="H15" s="402"/>
      <c r="I15" s="634">
        <v>64.900000000000006</v>
      </c>
      <c r="J15" s="91">
        <v>11.6</v>
      </c>
      <c r="K15" s="401"/>
    </row>
    <row r="16" spans="1:11" x14ac:dyDescent="0.25">
      <c r="A16" s="90" t="s">
        <v>683</v>
      </c>
      <c r="B16" s="90" t="s">
        <v>696</v>
      </c>
      <c r="C16" s="633">
        <f t="shared" si="0"/>
        <v>62.429000000000002</v>
      </c>
      <c r="D16" s="92">
        <f t="shared" si="1"/>
        <v>13.116250000000001</v>
      </c>
      <c r="E16" s="402" t="str">
        <f t="shared" si="2"/>
        <v/>
      </c>
      <c r="F16" s="655">
        <v>59.857999999999997</v>
      </c>
      <c r="G16" s="92">
        <v>13.1158</v>
      </c>
      <c r="H16" s="402"/>
      <c r="I16" s="634">
        <v>65</v>
      </c>
      <c r="J16" s="91">
        <v>13.1167</v>
      </c>
      <c r="K16" s="401" t="s">
        <v>1046</v>
      </c>
    </row>
    <row r="17" spans="1:11" x14ac:dyDescent="0.25">
      <c r="A17" s="455" t="s">
        <v>283</v>
      </c>
      <c r="B17" s="455" t="s">
        <v>563</v>
      </c>
      <c r="C17" s="635">
        <f t="shared" si="0"/>
        <v>62.349499999999999</v>
      </c>
      <c r="D17" s="456">
        <f t="shared" si="1"/>
        <v>12.4604</v>
      </c>
      <c r="E17" s="457" t="str">
        <f t="shared" si="2"/>
        <v/>
      </c>
      <c r="F17" s="654">
        <v>61.298999999999999</v>
      </c>
      <c r="G17" s="456">
        <v>13.4208</v>
      </c>
      <c r="H17" s="457"/>
      <c r="I17" s="636">
        <v>63.4</v>
      </c>
      <c r="J17" s="458">
        <v>11.5</v>
      </c>
      <c r="K17" s="459"/>
    </row>
    <row r="18" spans="1:11" x14ac:dyDescent="0.25">
      <c r="A18" s="90" t="s">
        <v>281</v>
      </c>
      <c r="B18" s="90" t="s">
        <v>563</v>
      </c>
      <c r="C18" s="633">
        <f t="shared" si="0"/>
        <v>61.510350000000003</v>
      </c>
      <c r="D18" s="92">
        <f t="shared" si="1"/>
        <v>12.5802</v>
      </c>
      <c r="E18" s="402" t="str">
        <f t="shared" si="2"/>
        <v/>
      </c>
      <c r="F18" s="655">
        <v>59.920699999999997</v>
      </c>
      <c r="G18" s="92">
        <v>13.5604</v>
      </c>
      <c r="H18" s="402"/>
      <c r="I18" s="634">
        <v>63.1</v>
      </c>
      <c r="J18" s="91">
        <v>11.6</v>
      </c>
      <c r="K18" s="401"/>
    </row>
    <row r="19" spans="1:11" x14ac:dyDescent="0.25">
      <c r="A19" s="455" t="s">
        <v>630</v>
      </c>
      <c r="B19" s="455" t="s">
        <v>187</v>
      </c>
      <c r="C19" s="635">
        <f t="shared" si="0"/>
        <v>61.353300000000004</v>
      </c>
      <c r="D19" s="456">
        <f t="shared" si="1"/>
        <v>12.4969</v>
      </c>
      <c r="E19" s="457" t="str">
        <f t="shared" si="2"/>
        <v/>
      </c>
      <c r="F19" s="635">
        <v>57.306600000000003</v>
      </c>
      <c r="G19" s="456">
        <v>13.5938</v>
      </c>
      <c r="H19" s="457"/>
      <c r="I19" s="636">
        <v>65.400000000000006</v>
      </c>
      <c r="J19" s="458">
        <v>11.4</v>
      </c>
      <c r="K19" s="458"/>
    </row>
    <row r="20" spans="1:11" x14ac:dyDescent="0.25">
      <c r="A20" s="455" t="s">
        <v>328</v>
      </c>
      <c r="B20" s="455" t="s">
        <v>563</v>
      </c>
      <c r="C20" s="635">
        <f t="shared" si="0"/>
        <v>61.090149999999994</v>
      </c>
      <c r="D20" s="456">
        <f t="shared" si="1"/>
        <v>12.503550000000001</v>
      </c>
      <c r="E20" s="457" t="str">
        <f t="shared" si="2"/>
        <v/>
      </c>
      <c r="F20" s="654">
        <v>60.780299999999997</v>
      </c>
      <c r="G20" s="456">
        <v>13.507099999999999</v>
      </c>
      <c r="H20" s="457"/>
      <c r="I20" s="636">
        <v>61.4</v>
      </c>
      <c r="J20" s="458">
        <v>11.5</v>
      </c>
      <c r="K20" s="459"/>
    </row>
    <row r="21" spans="1:11" x14ac:dyDescent="0.25">
      <c r="A21" s="90" t="s">
        <v>326</v>
      </c>
      <c r="B21" s="90" t="s">
        <v>187</v>
      </c>
      <c r="C21" s="633">
        <f t="shared" si="0"/>
        <v>60.516099999999994</v>
      </c>
      <c r="D21" s="92">
        <f t="shared" si="1"/>
        <v>12.5694</v>
      </c>
      <c r="E21" s="402" t="str">
        <f t="shared" si="2"/>
        <v/>
      </c>
      <c r="F21" s="655">
        <v>55.932200000000002</v>
      </c>
      <c r="G21" s="92">
        <v>13.5388</v>
      </c>
      <c r="H21" s="402"/>
      <c r="I21" s="634">
        <v>65.099999999999994</v>
      </c>
      <c r="J21" s="91">
        <v>11.6</v>
      </c>
      <c r="K21" s="401"/>
    </row>
    <row r="22" spans="1:11" x14ac:dyDescent="0.25">
      <c r="A22" s="90" t="s">
        <v>566</v>
      </c>
      <c r="B22" s="90" t="s">
        <v>563</v>
      </c>
      <c r="C22" s="633">
        <f t="shared" si="0"/>
        <v>60.2</v>
      </c>
      <c r="D22" s="92">
        <f t="shared" si="1"/>
        <v>12.65</v>
      </c>
      <c r="E22" s="402" t="str">
        <f t="shared" si="2"/>
        <v/>
      </c>
      <c r="F22" s="655">
        <v>57</v>
      </c>
      <c r="G22" s="92">
        <v>13.4</v>
      </c>
      <c r="H22" s="402"/>
      <c r="I22" s="634">
        <v>63.4</v>
      </c>
      <c r="J22" s="91">
        <v>11.9</v>
      </c>
      <c r="K22" s="401"/>
    </row>
    <row r="23" spans="1:11" x14ac:dyDescent="0.25">
      <c r="A23" s="90" t="s">
        <v>629</v>
      </c>
      <c r="B23" s="90" t="s">
        <v>187</v>
      </c>
      <c r="C23" s="633">
        <f t="shared" si="0"/>
        <v>59.454149999999998</v>
      </c>
      <c r="D23" s="92">
        <f t="shared" si="1"/>
        <v>12.41085</v>
      </c>
      <c r="E23" s="402" t="str">
        <f t="shared" si="2"/>
        <v/>
      </c>
      <c r="F23" s="633">
        <v>55.408299999999997</v>
      </c>
      <c r="G23" s="92">
        <v>13.121700000000001</v>
      </c>
      <c r="H23" s="402"/>
      <c r="I23" s="634">
        <v>63.5</v>
      </c>
      <c r="J23" s="91">
        <v>11.7</v>
      </c>
      <c r="K23" s="91"/>
    </row>
    <row r="24" spans="1:11" ht="13.8" thickBot="1" x14ac:dyDescent="0.3">
      <c r="A24" s="108" t="s">
        <v>12</v>
      </c>
      <c r="B24" s="108"/>
      <c r="C24" s="637">
        <f>AVERAGE(C5:C23)</f>
        <v>63.246013157894751</v>
      </c>
      <c r="D24" s="109">
        <f>AVERAGE(D5:D23)</f>
        <v>12.617239473684212</v>
      </c>
      <c r="E24" s="408"/>
      <c r="F24" s="637">
        <f>AVERAGE(F5:F23)</f>
        <v>61.228868421052631</v>
      </c>
      <c r="G24" s="109">
        <f>AVERAGE(G5:G23)</f>
        <v>13.505531578947368</v>
      </c>
      <c r="H24" s="408"/>
      <c r="I24" s="109">
        <f>AVERAGE(I5:I23)</f>
        <v>65.263157894736835</v>
      </c>
      <c r="J24" s="109">
        <f>AVERAGE(J5:J23)</f>
        <v>11.728947368421052</v>
      </c>
      <c r="K24" s="109"/>
    </row>
    <row r="25" spans="1:11" x14ac:dyDescent="0.25">
      <c r="A25" s="20"/>
      <c r="B25" s="20"/>
      <c r="C25" s="21"/>
      <c r="D25" s="27"/>
      <c r="E25" s="19"/>
      <c r="F25" s="21"/>
      <c r="G25" s="27"/>
      <c r="I25" s="21"/>
      <c r="J25" s="27"/>
      <c r="K25" s="17"/>
    </row>
    <row r="26" spans="1:11" x14ac:dyDescent="0.25">
      <c r="K26" s="550"/>
    </row>
    <row r="27" spans="1:11" x14ac:dyDescent="0.25">
      <c r="A27" s="22"/>
      <c r="B27" s="22"/>
      <c r="C27" s="22"/>
      <c r="D27" s="22"/>
      <c r="E27" s="22"/>
      <c r="F27" s="22"/>
      <c r="G27" s="22"/>
      <c r="I27" s="22"/>
      <c r="J27" s="22"/>
      <c r="K27" s="550"/>
    </row>
    <row r="28" spans="1:11" x14ac:dyDescent="0.25">
      <c r="A28" s="22"/>
      <c r="B28" s="22"/>
      <c r="C28" s="22"/>
      <c r="D28" s="22"/>
      <c r="E28" s="22"/>
      <c r="F28" s="22"/>
      <c r="G28" s="22"/>
      <c r="I28" s="22"/>
      <c r="J28" s="22"/>
      <c r="K28" s="550"/>
    </row>
    <row r="29" spans="1:11" x14ac:dyDescent="0.25">
      <c r="A29" s="22"/>
      <c r="B29" s="22"/>
      <c r="C29" s="22"/>
      <c r="D29" s="22"/>
      <c r="E29" s="22"/>
      <c r="F29" s="22"/>
      <c r="G29" s="22"/>
      <c r="I29" s="22"/>
      <c r="K29" s="550"/>
    </row>
    <row r="30" spans="1:11" x14ac:dyDescent="0.25">
      <c r="A30" s="22"/>
      <c r="B30" s="22"/>
      <c r="C30" s="22"/>
      <c r="D30" s="22"/>
      <c r="E30" s="22"/>
      <c r="F30" s="22"/>
      <c r="G30" s="22"/>
      <c r="I30" s="22"/>
      <c r="J30" s="23"/>
      <c r="K30" s="550"/>
    </row>
    <row r="31" spans="1:11" x14ac:dyDescent="0.25">
      <c r="A31" s="22"/>
      <c r="B31" s="22"/>
      <c r="C31" s="22"/>
      <c r="D31" s="22"/>
      <c r="E31" s="22"/>
      <c r="F31" s="22"/>
      <c r="G31" s="22"/>
      <c r="I31" s="22"/>
      <c r="J31" s="22"/>
      <c r="K31" s="550"/>
    </row>
    <row r="32" spans="1:11" x14ac:dyDescent="0.25">
      <c r="A32" s="22"/>
      <c r="B32" s="22"/>
      <c r="C32" s="22"/>
      <c r="D32" s="22"/>
      <c r="E32" s="22"/>
      <c r="F32" s="22"/>
      <c r="G32" s="22"/>
      <c r="I32" s="22"/>
      <c r="J32" s="22"/>
      <c r="K32" s="550"/>
    </row>
    <row r="33" spans="1:11" ht="15.6" x14ac:dyDescent="0.25">
      <c r="A33" s="29"/>
      <c r="B33" s="29"/>
      <c r="C33" s="29"/>
      <c r="D33" s="29"/>
      <c r="E33" s="29"/>
      <c r="F33" s="29"/>
      <c r="G33" s="29"/>
      <c r="I33" s="29"/>
      <c r="J33" s="29"/>
      <c r="K33" s="551"/>
    </row>
    <row r="36" spans="1:11" x14ac:dyDescent="0.25">
      <c r="F36" s="93" t="s">
        <v>27</v>
      </c>
      <c r="I36" s="93" t="s">
        <v>27</v>
      </c>
    </row>
  </sheetData>
  <sortState ref="A5:K23">
    <sortCondition descending="1" ref="C5:C23"/>
  </sortState>
  <mergeCells count="4">
    <mergeCell ref="C2:E2"/>
    <mergeCell ref="I2:K2"/>
    <mergeCell ref="F2:H2"/>
    <mergeCell ref="A1:K1"/>
  </mergeCells>
  <conditionalFormatting sqref="A5:K23">
    <cfRule type="expression" dxfId="284" priority="3">
      <formula>MOD(ROW(),2)=0</formula>
    </cfRule>
  </conditionalFormatting>
  <pageMargins left="0.5" right="0.5" top="0.5" bottom="0.5" header="0.3" footer="0.3"/>
  <pageSetup paperSize="5"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D510B-AC69-41A4-888F-5C5DB92C72EB}">
  <sheetPr>
    <pageSetUpPr fitToPage="1"/>
  </sheetPr>
  <dimension ref="A1:T50"/>
  <sheetViews>
    <sheetView zoomScaleNormal="100" workbookViewId="0">
      <selection activeCell="B3" sqref="B1:B1048576"/>
    </sheetView>
  </sheetViews>
  <sheetFormatPr defaultRowHeight="13.2" x14ac:dyDescent="0.25"/>
  <cols>
    <col min="1" max="1" width="9.88671875" style="235" customWidth="1"/>
    <col min="2" max="2" width="20.77734375" style="235" customWidth="1"/>
    <col min="3" max="3" width="10.33203125" style="235" customWidth="1"/>
    <col min="4" max="4" width="11.44140625" style="235" customWidth="1"/>
    <col min="5" max="5" width="10.5546875" style="235" bestFit="1" customWidth="1"/>
    <col min="6" max="7" width="9.88671875" style="235" customWidth="1"/>
    <col min="8" max="8" width="13.44140625" style="235" bestFit="1" customWidth="1"/>
    <col min="9" max="11" width="10.88671875" style="235" customWidth="1"/>
    <col min="12" max="12" width="8.6640625" style="235" bestFit="1" customWidth="1"/>
    <col min="13" max="13" width="4.6640625" style="235" customWidth="1"/>
    <col min="14" max="14" width="7.33203125" style="235" customWidth="1"/>
    <col min="15" max="15" width="20.88671875" style="235" customWidth="1"/>
    <col min="16" max="19" width="5.5546875" style="235" customWidth="1"/>
    <col min="20" max="257" width="8.88671875" style="235"/>
    <col min="258" max="258" width="5" style="235" customWidth="1"/>
    <col min="259" max="259" width="30.44140625" style="235" bestFit="1" customWidth="1"/>
    <col min="260" max="260" width="8.6640625" style="235" customWidth="1"/>
    <col min="261" max="261" width="3.109375" style="235" customWidth="1"/>
    <col min="262" max="262" width="8.5546875" style="235" bestFit="1" customWidth="1"/>
    <col min="263" max="263" width="11.109375" style="235" customWidth="1"/>
    <col min="264" max="264" width="10.109375" style="235" customWidth="1"/>
    <col min="265" max="265" width="15.88671875" style="235" customWidth="1"/>
    <col min="266" max="266" width="9.44140625" style="235" customWidth="1"/>
    <col min="267" max="267" width="14.33203125" style="235" customWidth="1"/>
    <col min="268" max="268" width="8.88671875" style="235" customWidth="1"/>
    <col min="269" max="269" width="4.6640625" style="235" customWidth="1"/>
    <col min="270" max="270" width="7.33203125" style="235" customWidth="1"/>
    <col min="271" max="271" width="6.88671875" style="235" customWidth="1"/>
    <col min="272" max="275" width="5.5546875" style="235" customWidth="1"/>
    <col min="276" max="513" width="8.88671875" style="235"/>
    <col min="514" max="514" width="5" style="235" customWidth="1"/>
    <col min="515" max="515" width="30.44140625" style="235" bestFit="1" customWidth="1"/>
    <col min="516" max="516" width="8.6640625" style="235" customWidth="1"/>
    <col min="517" max="517" width="3.109375" style="235" customWidth="1"/>
    <col min="518" max="518" width="8.5546875" style="235" bestFit="1" customWidth="1"/>
    <col min="519" max="519" width="11.109375" style="235" customWidth="1"/>
    <col min="520" max="520" width="10.109375" style="235" customWidth="1"/>
    <col min="521" max="521" width="15.88671875" style="235" customWidth="1"/>
    <col min="522" max="522" width="9.44140625" style="235" customWidth="1"/>
    <col min="523" max="523" width="14.33203125" style="235" customWidth="1"/>
    <col min="524" max="524" width="8.88671875" style="235" customWidth="1"/>
    <col min="525" max="525" width="4.6640625" style="235" customWidth="1"/>
    <col min="526" max="526" width="7.33203125" style="235" customWidth="1"/>
    <col min="527" max="527" width="6.88671875" style="235" customWidth="1"/>
    <col min="528" max="531" width="5.5546875" style="235" customWidth="1"/>
    <col min="532" max="769" width="8.88671875" style="235"/>
    <col min="770" max="770" width="5" style="235" customWidth="1"/>
    <col min="771" max="771" width="30.44140625" style="235" bestFit="1" customWidth="1"/>
    <col min="772" max="772" width="8.6640625" style="235" customWidth="1"/>
    <col min="773" max="773" width="3.109375" style="235" customWidth="1"/>
    <col min="774" max="774" width="8.5546875" style="235" bestFit="1" customWidth="1"/>
    <col min="775" max="775" width="11.109375" style="235" customWidth="1"/>
    <col min="776" max="776" width="10.109375" style="235" customWidth="1"/>
    <col min="777" max="777" width="15.88671875" style="235" customWidth="1"/>
    <col min="778" max="778" width="9.44140625" style="235" customWidth="1"/>
    <col min="779" max="779" width="14.33203125" style="235" customWidth="1"/>
    <col min="780" max="780" width="8.88671875" style="235" customWidth="1"/>
    <col min="781" max="781" width="4.6640625" style="235" customWidth="1"/>
    <col min="782" max="782" width="7.33203125" style="235" customWidth="1"/>
    <col min="783" max="783" width="6.88671875" style="235" customWidth="1"/>
    <col min="784" max="787" width="5.5546875" style="235" customWidth="1"/>
    <col min="788" max="1025" width="8.88671875" style="235"/>
    <col min="1026" max="1026" width="5" style="235" customWidth="1"/>
    <col min="1027" max="1027" width="30.44140625" style="235" bestFit="1" customWidth="1"/>
    <col min="1028" max="1028" width="8.6640625" style="235" customWidth="1"/>
    <col min="1029" max="1029" width="3.109375" style="235" customWidth="1"/>
    <col min="1030" max="1030" width="8.5546875" style="235" bestFit="1" customWidth="1"/>
    <col min="1031" max="1031" width="11.109375" style="235" customWidth="1"/>
    <col min="1032" max="1032" width="10.109375" style="235" customWidth="1"/>
    <col min="1033" max="1033" width="15.88671875" style="235" customWidth="1"/>
    <col min="1034" max="1034" width="9.44140625" style="235" customWidth="1"/>
    <col min="1035" max="1035" width="14.33203125" style="235" customWidth="1"/>
    <col min="1036" max="1036" width="8.88671875" style="235" customWidth="1"/>
    <col min="1037" max="1037" width="4.6640625" style="235" customWidth="1"/>
    <col min="1038" max="1038" width="7.33203125" style="235" customWidth="1"/>
    <col min="1039" max="1039" width="6.88671875" style="235" customWidth="1"/>
    <col min="1040" max="1043" width="5.5546875" style="235" customWidth="1"/>
    <col min="1044" max="1281" width="8.88671875" style="235"/>
    <col min="1282" max="1282" width="5" style="235" customWidth="1"/>
    <col min="1283" max="1283" width="30.44140625" style="235" bestFit="1" customWidth="1"/>
    <col min="1284" max="1284" width="8.6640625" style="235" customWidth="1"/>
    <col min="1285" max="1285" width="3.109375" style="235" customWidth="1"/>
    <col min="1286" max="1286" width="8.5546875" style="235" bestFit="1" customWidth="1"/>
    <col min="1287" max="1287" width="11.109375" style="235" customWidth="1"/>
    <col min="1288" max="1288" width="10.109375" style="235" customWidth="1"/>
    <col min="1289" max="1289" width="15.88671875" style="235" customWidth="1"/>
    <col min="1290" max="1290" width="9.44140625" style="235" customWidth="1"/>
    <col min="1291" max="1291" width="14.33203125" style="235" customWidth="1"/>
    <col min="1292" max="1292" width="8.88671875" style="235" customWidth="1"/>
    <col min="1293" max="1293" width="4.6640625" style="235" customWidth="1"/>
    <col min="1294" max="1294" width="7.33203125" style="235" customWidth="1"/>
    <col min="1295" max="1295" width="6.88671875" style="235" customWidth="1"/>
    <col min="1296" max="1299" width="5.5546875" style="235" customWidth="1"/>
    <col min="1300" max="1537" width="8.88671875" style="235"/>
    <col min="1538" max="1538" width="5" style="235" customWidth="1"/>
    <col min="1539" max="1539" width="30.44140625" style="235" bestFit="1" customWidth="1"/>
    <col min="1540" max="1540" width="8.6640625" style="235" customWidth="1"/>
    <col min="1541" max="1541" width="3.109375" style="235" customWidth="1"/>
    <col min="1542" max="1542" width="8.5546875" style="235" bestFit="1" customWidth="1"/>
    <col min="1543" max="1543" width="11.109375" style="235" customWidth="1"/>
    <col min="1544" max="1544" width="10.109375" style="235" customWidth="1"/>
    <col min="1545" max="1545" width="15.88671875" style="235" customWidth="1"/>
    <col min="1546" max="1546" width="9.44140625" style="235" customWidth="1"/>
    <col min="1547" max="1547" width="14.33203125" style="235" customWidth="1"/>
    <col min="1548" max="1548" width="8.88671875" style="235" customWidth="1"/>
    <col min="1549" max="1549" width="4.6640625" style="235" customWidth="1"/>
    <col min="1550" max="1550" width="7.33203125" style="235" customWidth="1"/>
    <col min="1551" max="1551" width="6.88671875" style="235" customWidth="1"/>
    <col min="1552" max="1555" width="5.5546875" style="235" customWidth="1"/>
    <col min="1556" max="1793" width="8.88671875" style="235"/>
    <col min="1794" max="1794" width="5" style="235" customWidth="1"/>
    <col min="1795" max="1795" width="30.44140625" style="235" bestFit="1" customWidth="1"/>
    <col min="1796" max="1796" width="8.6640625" style="235" customWidth="1"/>
    <col min="1797" max="1797" width="3.109375" style="235" customWidth="1"/>
    <col min="1798" max="1798" width="8.5546875" style="235" bestFit="1" customWidth="1"/>
    <col min="1799" max="1799" width="11.109375" style="235" customWidth="1"/>
    <col min="1800" max="1800" width="10.109375" style="235" customWidth="1"/>
    <col min="1801" max="1801" width="15.88671875" style="235" customWidth="1"/>
    <col min="1802" max="1802" width="9.44140625" style="235" customWidth="1"/>
    <col min="1803" max="1803" width="14.33203125" style="235" customWidth="1"/>
    <col min="1804" max="1804" width="8.88671875" style="235" customWidth="1"/>
    <col min="1805" max="1805" width="4.6640625" style="235" customWidth="1"/>
    <col min="1806" max="1806" width="7.33203125" style="235" customWidth="1"/>
    <col min="1807" max="1807" width="6.88671875" style="235" customWidth="1"/>
    <col min="1808" max="1811" width="5.5546875" style="235" customWidth="1"/>
    <col min="1812" max="2049" width="8.88671875" style="235"/>
    <col min="2050" max="2050" width="5" style="235" customWidth="1"/>
    <col min="2051" max="2051" width="30.44140625" style="235" bestFit="1" customWidth="1"/>
    <col min="2052" max="2052" width="8.6640625" style="235" customWidth="1"/>
    <col min="2053" max="2053" width="3.109375" style="235" customWidth="1"/>
    <col min="2054" max="2054" width="8.5546875" style="235" bestFit="1" customWidth="1"/>
    <col min="2055" max="2055" width="11.109375" style="235" customWidth="1"/>
    <col min="2056" max="2056" width="10.109375" style="235" customWidth="1"/>
    <col min="2057" max="2057" width="15.88671875" style="235" customWidth="1"/>
    <col min="2058" max="2058" width="9.44140625" style="235" customWidth="1"/>
    <col min="2059" max="2059" width="14.33203125" style="235" customWidth="1"/>
    <col min="2060" max="2060" width="8.88671875" style="235" customWidth="1"/>
    <col min="2061" max="2061" width="4.6640625" style="235" customWidth="1"/>
    <col min="2062" max="2062" width="7.33203125" style="235" customWidth="1"/>
    <col min="2063" max="2063" width="6.88671875" style="235" customWidth="1"/>
    <col min="2064" max="2067" width="5.5546875" style="235" customWidth="1"/>
    <col min="2068" max="2305" width="8.88671875" style="235"/>
    <col min="2306" max="2306" width="5" style="235" customWidth="1"/>
    <col min="2307" max="2307" width="30.44140625" style="235" bestFit="1" customWidth="1"/>
    <col min="2308" max="2308" width="8.6640625" style="235" customWidth="1"/>
    <col min="2309" max="2309" width="3.109375" style="235" customWidth="1"/>
    <col min="2310" max="2310" width="8.5546875" style="235" bestFit="1" customWidth="1"/>
    <col min="2311" max="2311" width="11.109375" style="235" customWidth="1"/>
    <col min="2312" max="2312" width="10.109375" style="235" customWidth="1"/>
    <col min="2313" max="2313" width="15.88671875" style="235" customWidth="1"/>
    <col min="2314" max="2314" width="9.44140625" style="235" customWidth="1"/>
    <col min="2315" max="2315" width="14.33203125" style="235" customWidth="1"/>
    <col min="2316" max="2316" width="8.88671875" style="235" customWidth="1"/>
    <col min="2317" max="2317" width="4.6640625" style="235" customWidth="1"/>
    <col min="2318" max="2318" width="7.33203125" style="235" customWidth="1"/>
    <col min="2319" max="2319" width="6.88671875" style="235" customWidth="1"/>
    <col min="2320" max="2323" width="5.5546875" style="235" customWidth="1"/>
    <col min="2324" max="2561" width="8.88671875" style="235"/>
    <col min="2562" max="2562" width="5" style="235" customWidth="1"/>
    <col min="2563" max="2563" width="30.44140625" style="235" bestFit="1" customWidth="1"/>
    <col min="2564" max="2564" width="8.6640625" style="235" customWidth="1"/>
    <col min="2565" max="2565" width="3.109375" style="235" customWidth="1"/>
    <col min="2566" max="2566" width="8.5546875" style="235" bestFit="1" customWidth="1"/>
    <col min="2567" max="2567" width="11.109375" style="235" customWidth="1"/>
    <col min="2568" max="2568" width="10.109375" style="235" customWidth="1"/>
    <col min="2569" max="2569" width="15.88671875" style="235" customWidth="1"/>
    <col min="2570" max="2570" width="9.44140625" style="235" customWidth="1"/>
    <col min="2571" max="2571" width="14.33203125" style="235" customWidth="1"/>
    <col min="2572" max="2572" width="8.88671875" style="235" customWidth="1"/>
    <col min="2573" max="2573" width="4.6640625" style="235" customWidth="1"/>
    <col min="2574" max="2574" width="7.33203125" style="235" customWidth="1"/>
    <col min="2575" max="2575" width="6.88671875" style="235" customWidth="1"/>
    <col min="2576" max="2579" width="5.5546875" style="235" customWidth="1"/>
    <col min="2580" max="2817" width="8.88671875" style="235"/>
    <col min="2818" max="2818" width="5" style="235" customWidth="1"/>
    <col min="2819" max="2819" width="30.44140625" style="235" bestFit="1" customWidth="1"/>
    <col min="2820" max="2820" width="8.6640625" style="235" customWidth="1"/>
    <col min="2821" max="2821" width="3.109375" style="235" customWidth="1"/>
    <col min="2822" max="2822" width="8.5546875" style="235" bestFit="1" customWidth="1"/>
    <col min="2823" max="2823" width="11.109375" style="235" customWidth="1"/>
    <col min="2824" max="2824" width="10.109375" style="235" customWidth="1"/>
    <col min="2825" max="2825" width="15.88671875" style="235" customWidth="1"/>
    <col min="2826" max="2826" width="9.44140625" style="235" customWidth="1"/>
    <col min="2827" max="2827" width="14.33203125" style="235" customWidth="1"/>
    <col min="2828" max="2828" width="8.88671875" style="235" customWidth="1"/>
    <col min="2829" max="2829" width="4.6640625" style="235" customWidth="1"/>
    <col min="2830" max="2830" width="7.33203125" style="235" customWidth="1"/>
    <col min="2831" max="2831" width="6.88671875" style="235" customWidth="1"/>
    <col min="2832" max="2835" width="5.5546875" style="235" customWidth="1"/>
    <col min="2836" max="3073" width="8.88671875" style="235"/>
    <col min="3074" max="3074" width="5" style="235" customWidth="1"/>
    <col min="3075" max="3075" width="30.44140625" style="235" bestFit="1" customWidth="1"/>
    <col min="3076" max="3076" width="8.6640625" style="235" customWidth="1"/>
    <col min="3077" max="3077" width="3.109375" style="235" customWidth="1"/>
    <col min="3078" max="3078" width="8.5546875" style="235" bestFit="1" customWidth="1"/>
    <col min="3079" max="3079" width="11.109375" style="235" customWidth="1"/>
    <col min="3080" max="3080" width="10.109375" style="235" customWidth="1"/>
    <col min="3081" max="3081" width="15.88671875" style="235" customWidth="1"/>
    <col min="3082" max="3082" width="9.44140625" style="235" customWidth="1"/>
    <col min="3083" max="3083" width="14.33203125" style="235" customWidth="1"/>
    <col min="3084" max="3084" width="8.88671875" style="235" customWidth="1"/>
    <col min="3085" max="3085" width="4.6640625" style="235" customWidth="1"/>
    <col min="3086" max="3086" width="7.33203125" style="235" customWidth="1"/>
    <col min="3087" max="3087" width="6.88671875" style="235" customWidth="1"/>
    <col min="3088" max="3091" width="5.5546875" style="235" customWidth="1"/>
    <col min="3092" max="3329" width="8.88671875" style="235"/>
    <col min="3330" max="3330" width="5" style="235" customWidth="1"/>
    <col min="3331" max="3331" width="30.44140625" style="235" bestFit="1" customWidth="1"/>
    <col min="3332" max="3332" width="8.6640625" style="235" customWidth="1"/>
    <col min="3333" max="3333" width="3.109375" style="235" customWidth="1"/>
    <col min="3334" max="3334" width="8.5546875" style="235" bestFit="1" customWidth="1"/>
    <col min="3335" max="3335" width="11.109375" style="235" customWidth="1"/>
    <col min="3336" max="3336" width="10.109375" style="235" customWidth="1"/>
    <col min="3337" max="3337" width="15.88671875" style="235" customWidth="1"/>
    <col min="3338" max="3338" width="9.44140625" style="235" customWidth="1"/>
    <col min="3339" max="3339" width="14.33203125" style="235" customWidth="1"/>
    <col min="3340" max="3340" width="8.88671875" style="235" customWidth="1"/>
    <col min="3341" max="3341" width="4.6640625" style="235" customWidth="1"/>
    <col min="3342" max="3342" width="7.33203125" style="235" customWidth="1"/>
    <col min="3343" max="3343" width="6.88671875" style="235" customWidth="1"/>
    <col min="3344" max="3347" width="5.5546875" style="235" customWidth="1"/>
    <col min="3348" max="3585" width="8.88671875" style="235"/>
    <col min="3586" max="3586" width="5" style="235" customWidth="1"/>
    <col min="3587" max="3587" width="30.44140625" style="235" bestFit="1" customWidth="1"/>
    <col min="3588" max="3588" width="8.6640625" style="235" customWidth="1"/>
    <col min="3589" max="3589" width="3.109375" style="235" customWidth="1"/>
    <col min="3590" max="3590" width="8.5546875" style="235" bestFit="1" customWidth="1"/>
    <col min="3591" max="3591" width="11.109375" style="235" customWidth="1"/>
    <col min="3592" max="3592" width="10.109375" style="235" customWidth="1"/>
    <col min="3593" max="3593" width="15.88671875" style="235" customWidth="1"/>
    <col min="3594" max="3594" width="9.44140625" style="235" customWidth="1"/>
    <col min="3595" max="3595" width="14.33203125" style="235" customWidth="1"/>
    <col min="3596" max="3596" width="8.88671875" style="235" customWidth="1"/>
    <col min="3597" max="3597" width="4.6640625" style="235" customWidth="1"/>
    <col min="3598" max="3598" width="7.33203125" style="235" customWidth="1"/>
    <col min="3599" max="3599" width="6.88671875" style="235" customWidth="1"/>
    <col min="3600" max="3603" width="5.5546875" style="235" customWidth="1"/>
    <col min="3604" max="3841" width="8.88671875" style="235"/>
    <col min="3842" max="3842" width="5" style="235" customWidth="1"/>
    <col min="3843" max="3843" width="30.44140625" style="235" bestFit="1" customWidth="1"/>
    <col min="3844" max="3844" width="8.6640625" style="235" customWidth="1"/>
    <col min="3845" max="3845" width="3.109375" style="235" customWidth="1"/>
    <col min="3846" max="3846" width="8.5546875" style="235" bestFit="1" customWidth="1"/>
    <col min="3847" max="3847" width="11.109375" style="235" customWidth="1"/>
    <col min="3848" max="3848" width="10.109375" style="235" customWidth="1"/>
    <col min="3849" max="3849" width="15.88671875" style="235" customWidth="1"/>
    <col min="3850" max="3850" width="9.44140625" style="235" customWidth="1"/>
    <col min="3851" max="3851" width="14.33203125" style="235" customWidth="1"/>
    <col min="3852" max="3852" width="8.88671875" style="235" customWidth="1"/>
    <col min="3853" max="3853" width="4.6640625" style="235" customWidth="1"/>
    <col min="3854" max="3854" width="7.33203125" style="235" customWidth="1"/>
    <col min="3855" max="3855" width="6.88671875" style="235" customWidth="1"/>
    <col min="3856" max="3859" width="5.5546875" style="235" customWidth="1"/>
    <col min="3860" max="4097" width="8.88671875" style="235"/>
    <col min="4098" max="4098" width="5" style="235" customWidth="1"/>
    <col min="4099" max="4099" width="30.44140625" style="235" bestFit="1" customWidth="1"/>
    <col min="4100" max="4100" width="8.6640625" style="235" customWidth="1"/>
    <col min="4101" max="4101" width="3.109375" style="235" customWidth="1"/>
    <col min="4102" max="4102" width="8.5546875" style="235" bestFit="1" customWidth="1"/>
    <col min="4103" max="4103" width="11.109375" style="235" customWidth="1"/>
    <col min="4104" max="4104" width="10.109375" style="235" customWidth="1"/>
    <col min="4105" max="4105" width="15.88671875" style="235" customWidth="1"/>
    <col min="4106" max="4106" width="9.44140625" style="235" customWidth="1"/>
    <col min="4107" max="4107" width="14.33203125" style="235" customWidth="1"/>
    <col min="4108" max="4108" width="8.88671875" style="235" customWidth="1"/>
    <col min="4109" max="4109" width="4.6640625" style="235" customWidth="1"/>
    <col min="4110" max="4110" width="7.33203125" style="235" customWidth="1"/>
    <col min="4111" max="4111" width="6.88671875" style="235" customWidth="1"/>
    <col min="4112" max="4115" width="5.5546875" style="235" customWidth="1"/>
    <col min="4116" max="4353" width="8.88671875" style="235"/>
    <col min="4354" max="4354" width="5" style="235" customWidth="1"/>
    <col min="4355" max="4355" width="30.44140625" style="235" bestFit="1" customWidth="1"/>
    <col min="4356" max="4356" width="8.6640625" style="235" customWidth="1"/>
    <col min="4357" max="4357" width="3.109375" style="235" customWidth="1"/>
    <col min="4358" max="4358" width="8.5546875" style="235" bestFit="1" customWidth="1"/>
    <col min="4359" max="4359" width="11.109375" style="235" customWidth="1"/>
    <col min="4360" max="4360" width="10.109375" style="235" customWidth="1"/>
    <col min="4361" max="4361" width="15.88671875" style="235" customWidth="1"/>
    <col min="4362" max="4362" width="9.44140625" style="235" customWidth="1"/>
    <col min="4363" max="4363" width="14.33203125" style="235" customWidth="1"/>
    <col min="4364" max="4364" width="8.88671875" style="235" customWidth="1"/>
    <col min="4365" max="4365" width="4.6640625" style="235" customWidth="1"/>
    <col min="4366" max="4366" width="7.33203125" style="235" customWidth="1"/>
    <col min="4367" max="4367" width="6.88671875" style="235" customWidth="1"/>
    <col min="4368" max="4371" width="5.5546875" style="235" customWidth="1"/>
    <col min="4372" max="4609" width="8.88671875" style="235"/>
    <col min="4610" max="4610" width="5" style="235" customWidth="1"/>
    <col min="4611" max="4611" width="30.44140625" style="235" bestFit="1" customWidth="1"/>
    <col min="4612" max="4612" width="8.6640625" style="235" customWidth="1"/>
    <col min="4613" max="4613" width="3.109375" style="235" customWidth="1"/>
    <col min="4614" max="4614" width="8.5546875" style="235" bestFit="1" customWidth="1"/>
    <col min="4615" max="4615" width="11.109375" style="235" customWidth="1"/>
    <col min="4616" max="4616" width="10.109375" style="235" customWidth="1"/>
    <col min="4617" max="4617" width="15.88671875" style="235" customWidth="1"/>
    <col min="4618" max="4618" width="9.44140625" style="235" customWidth="1"/>
    <col min="4619" max="4619" width="14.33203125" style="235" customWidth="1"/>
    <col min="4620" max="4620" width="8.88671875" style="235" customWidth="1"/>
    <col min="4621" max="4621" width="4.6640625" style="235" customWidth="1"/>
    <col min="4622" max="4622" width="7.33203125" style="235" customWidth="1"/>
    <col min="4623" max="4623" width="6.88671875" style="235" customWidth="1"/>
    <col min="4624" max="4627" width="5.5546875" style="235" customWidth="1"/>
    <col min="4628" max="4865" width="8.88671875" style="235"/>
    <col min="4866" max="4866" width="5" style="235" customWidth="1"/>
    <col min="4867" max="4867" width="30.44140625" style="235" bestFit="1" customWidth="1"/>
    <col min="4868" max="4868" width="8.6640625" style="235" customWidth="1"/>
    <col min="4869" max="4869" width="3.109375" style="235" customWidth="1"/>
    <col min="4870" max="4870" width="8.5546875" style="235" bestFit="1" customWidth="1"/>
    <col min="4871" max="4871" width="11.109375" style="235" customWidth="1"/>
    <col min="4872" max="4872" width="10.109375" style="235" customWidth="1"/>
    <col min="4873" max="4873" width="15.88671875" style="235" customWidth="1"/>
    <col min="4874" max="4874" width="9.44140625" style="235" customWidth="1"/>
    <col min="4875" max="4875" width="14.33203125" style="235" customWidth="1"/>
    <col min="4876" max="4876" width="8.88671875" style="235" customWidth="1"/>
    <col min="4877" max="4877" width="4.6640625" style="235" customWidth="1"/>
    <col min="4878" max="4878" width="7.33203125" style="235" customWidth="1"/>
    <col min="4879" max="4879" width="6.88671875" style="235" customWidth="1"/>
    <col min="4880" max="4883" width="5.5546875" style="235" customWidth="1"/>
    <col min="4884" max="5121" width="8.88671875" style="235"/>
    <col min="5122" max="5122" width="5" style="235" customWidth="1"/>
    <col min="5123" max="5123" width="30.44140625" style="235" bestFit="1" customWidth="1"/>
    <col min="5124" max="5124" width="8.6640625" style="235" customWidth="1"/>
    <col min="5125" max="5125" width="3.109375" style="235" customWidth="1"/>
    <col min="5126" max="5126" width="8.5546875" style="235" bestFit="1" customWidth="1"/>
    <col min="5127" max="5127" width="11.109375" style="235" customWidth="1"/>
    <col min="5128" max="5128" width="10.109375" style="235" customWidth="1"/>
    <col min="5129" max="5129" width="15.88671875" style="235" customWidth="1"/>
    <col min="5130" max="5130" width="9.44140625" style="235" customWidth="1"/>
    <col min="5131" max="5131" width="14.33203125" style="235" customWidth="1"/>
    <col min="5132" max="5132" width="8.88671875" style="235" customWidth="1"/>
    <col min="5133" max="5133" width="4.6640625" style="235" customWidth="1"/>
    <col min="5134" max="5134" width="7.33203125" style="235" customWidth="1"/>
    <col min="5135" max="5135" width="6.88671875" style="235" customWidth="1"/>
    <col min="5136" max="5139" width="5.5546875" style="235" customWidth="1"/>
    <col min="5140" max="5377" width="8.88671875" style="235"/>
    <col min="5378" max="5378" width="5" style="235" customWidth="1"/>
    <col min="5379" max="5379" width="30.44140625" style="235" bestFit="1" customWidth="1"/>
    <col min="5380" max="5380" width="8.6640625" style="235" customWidth="1"/>
    <col min="5381" max="5381" width="3.109375" style="235" customWidth="1"/>
    <col min="5382" max="5382" width="8.5546875" style="235" bestFit="1" customWidth="1"/>
    <col min="5383" max="5383" width="11.109375" style="235" customWidth="1"/>
    <col min="5384" max="5384" width="10.109375" style="235" customWidth="1"/>
    <col min="5385" max="5385" width="15.88671875" style="235" customWidth="1"/>
    <col min="5386" max="5386" width="9.44140625" style="235" customWidth="1"/>
    <col min="5387" max="5387" width="14.33203125" style="235" customWidth="1"/>
    <col min="5388" max="5388" width="8.88671875" style="235" customWidth="1"/>
    <col min="5389" max="5389" width="4.6640625" style="235" customWidth="1"/>
    <col min="5390" max="5390" width="7.33203125" style="235" customWidth="1"/>
    <col min="5391" max="5391" width="6.88671875" style="235" customWidth="1"/>
    <col min="5392" max="5395" width="5.5546875" style="235" customWidth="1"/>
    <col min="5396" max="5633" width="8.88671875" style="235"/>
    <col min="5634" max="5634" width="5" style="235" customWidth="1"/>
    <col min="5635" max="5635" width="30.44140625" style="235" bestFit="1" customWidth="1"/>
    <col min="5636" max="5636" width="8.6640625" style="235" customWidth="1"/>
    <col min="5637" max="5637" width="3.109375" style="235" customWidth="1"/>
    <col min="5638" max="5638" width="8.5546875" style="235" bestFit="1" customWidth="1"/>
    <col min="5639" max="5639" width="11.109375" style="235" customWidth="1"/>
    <col min="5640" max="5640" width="10.109375" style="235" customWidth="1"/>
    <col min="5641" max="5641" width="15.88671875" style="235" customWidth="1"/>
    <col min="5642" max="5642" width="9.44140625" style="235" customWidth="1"/>
    <col min="5643" max="5643" width="14.33203125" style="235" customWidth="1"/>
    <col min="5644" max="5644" width="8.88671875" style="235" customWidth="1"/>
    <col min="5645" max="5645" width="4.6640625" style="235" customWidth="1"/>
    <col min="5646" max="5646" width="7.33203125" style="235" customWidth="1"/>
    <col min="5647" max="5647" width="6.88671875" style="235" customWidth="1"/>
    <col min="5648" max="5651" width="5.5546875" style="235" customWidth="1"/>
    <col min="5652" max="5889" width="8.88671875" style="235"/>
    <col min="5890" max="5890" width="5" style="235" customWidth="1"/>
    <col min="5891" max="5891" width="30.44140625" style="235" bestFit="1" customWidth="1"/>
    <col min="5892" max="5892" width="8.6640625" style="235" customWidth="1"/>
    <col min="5893" max="5893" width="3.109375" style="235" customWidth="1"/>
    <col min="5894" max="5894" width="8.5546875" style="235" bestFit="1" customWidth="1"/>
    <col min="5895" max="5895" width="11.109375" style="235" customWidth="1"/>
    <col min="5896" max="5896" width="10.109375" style="235" customWidth="1"/>
    <col min="5897" max="5897" width="15.88671875" style="235" customWidth="1"/>
    <col min="5898" max="5898" width="9.44140625" style="235" customWidth="1"/>
    <col min="5899" max="5899" width="14.33203125" style="235" customWidth="1"/>
    <col min="5900" max="5900" width="8.88671875" style="235" customWidth="1"/>
    <col min="5901" max="5901" width="4.6640625" style="235" customWidth="1"/>
    <col min="5902" max="5902" width="7.33203125" style="235" customWidth="1"/>
    <col min="5903" max="5903" width="6.88671875" style="235" customWidth="1"/>
    <col min="5904" max="5907" width="5.5546875" style="235" customWidth="1"/>
    <col min="5908" max="6145" width="8.88671875" style="235"/>
    <col min="6146" max="6146" width="5" style="235" customWidth="1"/>
    <col min="6147" max="6147" width="30.44140625" style="235" bestFit="1" customWidth="1"/>
    <col min="6148" max="6148" width="8.6640625" style="235" customWidth="1"/>
    <col min="6149" max="6149" width="3.109375" style="235" customWidth="1"/>
    <col min="6150" max="6150" width="8.5546875" style="235" bestFit="1" customWidth="1"/>
    <col min="6151" max="6151" width="11.109375" style="235" customWidth="1"/>
    <col min="6152" max="6152" width="10.109375" style="235" customWidth="1"/>
    <col min="6153" max="6153" width="15.88671875" style="235" customWidth="1"/>
    <col min="6154" max="6154" width="9.44140625" style="235" customWidth="1"/>
    <col min="6155" max="6155" width="14.33203125" style="235" customWidth="1"/>
    <col min="6156" max="6156" width="8.88671875" style="235" customWidth="1"/>
    <col min="6157" max="6157" width="4.6640625" style="235" customWidth="1"/>
    <col min="6158" max="6158" width="7.33203125" style="235" customWidth="1"/>
    <col min="6159" max="6159" width="6.88671875" style="235" customWidth="1"/>
    <col min="6160" max="6163" width="5.5546875" style="235" customWidth="1"/>
    <col min="6164" max="6401" width="8.88671875" style="235"/>
    <col min="6402" max="6402" width="5" style="235" customWidth="1"/>
    <col min="6403" max="6403" width="30.44140625" style="235" bestFit="1" customWidth="1"/>
    <col min="6404" max="6404" width="8.6640625" style="235" customWidth="1"/>
    <col min="6405" max="6405" width="3.109375" style="235" customWidth="1"/>
    <col min="6406" max="6406" width="8.5546875" style="235" bestFit="1" customWidth="1"/>
    <col min="6407" max="6407" width="11.109375" style="235" customWidth="1"/>
    <col min="6408" max="6408" width="10.109375" style="235" customWidth="1"/>
    <col min="6409" max="6409" width="15.88671875" style="235" customWidth="1"/>
    <col min="6410" max="6410" width="9.44140625" style="235" customWidth="1"/>
    <col min="6411" max="6411" width="14.33203125" style="235" customWidth="1"/>
    <col min="6412" max="6412" width="8.88671875" style="235" customWidth="1"/>
    <col min="6413" max="6413" width="4.6640625" style="235" customWidth="1"/>
    <col min="6414" max="6414" width="7.33203125" style="235" customWidth="1"/>
    <col min="6415" max="6415" width="6.88671875" style="235" customWidth="1"/>
    <col min="6416" max="6419" width="5.5546875" style="235" customWidth="1"/>
    <col min="6420" max="6657" width="8.88671875" style="235"/>
    <col min="6658" max="6658" width="5" style="235" customWidth="1"/>
    <col min="6659" max="6659" width="30.44140625" style="235" bestFit="1" customWidth="1"/>
    <col min="6660" max="6660" width="8.6640625" style="235" customWidth="1"/>
    <col min="6661" max="6661" width="3.109375" style="235" customWidth="1"/>
    <col min="6662" max="6662" width="8.5546875" style="235" bestFit="1" customWidth="1"/>
    <col min="6663" max="6663" width="11.109375" style="235" customWidth="1"/>
    <col min="6664" max="6664" width="10.109375" style="235" customWidth="1"/>
    <col min="6665" max="6665" width="15.88671875" style="235" customWidth="1"/>
    <col min="6666" max="6666" width="9.44140625" style="235" customWidth="1"/>
    <col min="6667" max="6667" width="14.33203125" style="235" customWidth="1"/>
    <col min="6668" max="6668" width="8.88671875" style="235" customWidth="1"/>
    <col min="6669" max="6669" width="4.6640625" style="235" customWidth="1"/>
    <col min="6670" max="6670" width="7.33203125" style="235" customWidth="1"/>
    <col min="6671" max="6671" width="6.88671875" style="235" customWidth="1"/>
    <col min="6672" max="6675" width="5.5546875" style="235" customWidth="1"/>
    <col min="6676" max="6913" width="8.88671875" style="235"/>
    <col min="6914" max="6914" width="5" style="235" customWidth="1"/>
    <col min="6915" max="6915" width="30.44140625" style="235" bestFit="1" customWidth="1"/>
    <col min="6916" max="6916" width="8.6640625" style="235" customWidth="1"/>
    <col min="6917" max="6917" width="3.109375" style="235" customWidth="1"/>
    <col min="6918" max="6918" width="8.5546875" style="235" bestFit="1" customWidth="1"/>
    <col min="6919" max="6919" width="11.109375" style="235" customWidth="1"/>
    <col min="6920" max="6920" width="10.109375" style="235" customWidth="1"/>
    <col min="6921" max="6921" width="15.88671875" style="235" customWidth="1"/>
    <col min="6922" max="6922" width="9.44140625" style="235" customWidth="1"/>
    <col min="6923" max="6923" width="14.33203125" style="235" customWidth="1"/>
    <col min="6924" max="6924" width="8.88671875" style="235" customWidth="1"/>
    <col min="6925" max="6925" width="4.6640625" style="235" customWidth="1"/>
    <col min="6926" max="6926" width="7.33203125" style="235" customWidth="1"/>
    <col min="6927" max="6927" width="6.88671875" style="235" customWidth="1"/>
    <col min="6928" max="6931" width="5.5546875" style="235" customWidth="1"/>
    <col min="6932" max="7169" width="8.88671875" style="235"/>
    <col min="7170" max="7170" width="5" style="235" customWidth="1"/>
    <col min="7171" max="7171" width="30.44140625" style="235" bestFit="1" customWidth="1"/>
    <col min="7172" max="7172" width="8.6640625" style="235" customWidth="1"/>
    <col min="7173" max="7173" width="3.109375" style="235" customWidth="1"/>
    <col min="7174" max="7174" width="8.5546875" style="235" bestFit="1" customWidth="1"/>
    <col min="7175" max="7175" width="11.109375" style="235" customWidth="1"/>
    <col min="7176" max="7176" width="10.109375" style="235" customWidth="1"/>
    <col min="7177" max="7177" width="15.88671875" style="235" customWidth="1"/>
    <col min="7178" max="7178" width="9.44140625" style="235" customWidth="1"/>
    <col min="7179" max="7179" width="14.33203125" style="235" customWidth="1"/>
    <col min="7180" max="7180" width="8.88671875" style="235" customWidth="1"/>
    <col min="7181" max="7181" width="4.6640625" style="235" customWidth="1"/>
    <col min="7182" max="7182" width="7.33203125" style="235" customWidth="1"/>
    <col min="7183" max="7183" width="6.88671875" style="235" customWidth="1"/>
    <col min="7184" max="7187" width="5.5546875" style="235" customWidth="1"/>
    <col min="7188" max="7425" width="8.88671875" style="235"/>
    <col min="7426" max="7426" width="5" style="235" customWidth="1"/>
    <col min="7427" max="7427" width="30.44140625" style="235" bestFit="1" customWidth="1"/>
    <col min="7428" max="7428" width="8.6640625" style="235" customWidth="1"/>
    <col min="7429" max="7429" width="3.109375" style="235" customWidth="1"/>
    <col min="7430" max="7430" width="8.5546875" style="235" bestFit="1" customWidth="1"/>
    <col min="7431" max="7431" width="11.109375" style="235" customWidth="1"/>
    <col min="7432" max="7432" width="10.109375" style="235" customWidth="1"/>
    <col min="7433" max="7433" width="15.88671875" style="235" customWidth="1"/>
    <col min="7434" max="7434" width="9.44140625" style="235" customWidth="1"/>
    <col min="7435" max="7435" width="14.33203125" style="235" customWidth="1"/>
    <col min="7436" max="7436" width="8.88671875" style="235" customWidth="1"/>
    <col min="7437" max="7437" width="4.6640625" style="235" customWidth="1"/>
    <col min="7438" max="7438" width="7.33203125" style="235" customWidth="1"/>
    <col min="7439" max="7439" width="6.88671875" style="235" customWidth="1"/>
    <col min="7440" max="7443" width="5.5546875" style="235" customWidth="1"/>
    <col min="7444" max="7681" width="8.88671875" style="235"/>
    <col min="7682" max="7682" width="5" style="235" customWidth="1"/>
    <col min="7683" max="7683" width="30.44140625" style="235" bestFit="1" customWidth="1"/>
    <col min="7684" max="7684" width="8.6640625" style="235" customWidth="1"/>
    <col min="7685" max="7685" width="3.109375" style="235" customWidth="1"/>
    <col min="7686" max="7686" width="8.5546875" style="235" bestFit="1" customWidth="1"/>
    <col min="7687" max="7687" width="11.109375" style="235" customWidth="1"/>
    <col min="7688" max="7688" width="10.109375" style="235" customWidth="1"/>
    <col min="7689" max="7689" width="15.88671875" style="235" customWidth="1"/>
    <col min="7690" max="7690" width="9.44140625" style="235" customWidth="1"/>
    <col min="7691" max="7691" width="14.33203125" style="235" customWidth="1"/>
    <col min="7692" max="7692" width="8.88671875" style="235" customWidth="1"/>
    <col min="7693" max="7693" width="4.6640625" style="235" customWidth="1"/>
    <col min="7694" max="7694" width="7.33203125" style="235" customWidth="1"/>
    <col min="7695" max="7695" width="6.88671875" style="235" customWidth="1"/>
    <col min="7696" max="7699" width="5.5546875" style="235" customWidth="1"/>
    <col min="7700" max="7937" width="8.88671875" style="235"/>
    <col min="7938" max="7938" width="5" style="235" customWidth="1"/>
    <col min="7939" max="7939" width="30.44140625" style="235" bestFit="1" customWidth="1"/>
    <col min="7940" max="7940" width="8.6640625" style="235" customWidth="1"/>
    <col min="7941" max="7941" width="3.109375" style="235" customWidth="1"/>
    <col min="7942" max="7942" width="8.5546875" style="235" bestFit="1" customWidth="1"/>
    <col min="7943" max="7943" width="11.109375" style="235" customWidth="1"/>
    <col min="7944" max="7944" width="10.109375" style="235" customWidth="1"/>
    <col min="7945" max="7945" width="15.88671875" style="235" customWidth="1"/>
    <col min="7946" max="7946" width="9.44140625" style="235" customWidth="1"/>
    <col min="7947" max="7947" width="14.33203125" style="235" customWidth="1"/>
    <col min="7948" max="7948" width="8.88671875" style="235" customWidth="1"/>
    <col min="7949" max="7949" width="4.6640625" style="235" customWidth="1"/>
    <col min="7950" max="7950" width="7.33203125" style="235" customWidth="1"/>
    <col min="7951" max="7951" width="6.88671875" style="235" customWidth="1"/>
    <col min="7952" max="7955" width="5.5546875" style="235" customWidth="1"/>
    <col min="7956" max="8193" width="8.88671875" style="235"/>
    <col min="8194" max="8194" width="5" style="235" customWidth="1"/>
    <col min="8195" max="8195" width="30.44140625" style="235" bestFit="1" customWidth="1"/>
    <col min="8196" max="8196" width="8.6640625" style="235" customWidth="1"/>
    <col min="8197" max="8197" width="3.109375" style="235" customWidth="1"/>
    <col min="8198" max="8198" width="8.5546875" style="235" bestFit="1" customWidth="1"/>
    <col min="8199" max="8199" width="11.109375" style="235" customWidth="1"/>
    <col min="8200" max="8200" width="10.109375" style="235" customWidth="1"/>
    <col min="8201" max="8201" width="15.88671875" style="235" customWidth="1"/>
    <col min="8202" max="8202" width="9.44140625" style="235" customWidth="1"/>
    <col min="8203" max="8203" width="14.33203125" style="235" customWidth="1"/>
    <col min="8204" max="8204" width="8.88671875" style="235" customWidth="1"/>
    <col min="8205" max="8205" width="4.6640625" style="235" customWidth="1"/>
    <col min="8206" max="8206" width="7.33203125" style="235" customWidth="1"/>
    <col min="8207" max="8207" width="6.88671875" style="235" customWidth="1"/>
    <col min="8208" max="8211" width="5.5546875" style="235" customWidth="1"/>
    <col min="8212" max="8449" width="8.88671875" style="235"/>
    <col min="8450" max="8450" width="5" style="235" customWidth="1"/>
    <col min="8451" max="8451" width="30.44140625" style="235" bestFit="1" customWidth="1"/>
    <col min="8452" max="8452" width="8.6640625" style="235" customWidth="1"/>
    <col min="8453" max="8453" width="3.109375" style="235" customWidth="1"/>
    <col min="8454" max="8454" width="8.5546875" style="235" bestFit="1" customWidth="1"/>
    <col min="8455" max="8455" width="11.109375" style="235" customWidth="1"/>
    <col min="8456" max="8456" width="10.109375" style="235" customWidth="1"/>
    <col min="8457" max="8457" width="15.88671875" style="235" customWidth="1"/>
    <col min="8458" max="8458" width="9.44140625" style="235" customWidth="1"/>
    <col min="8459" max="8459" width="14.33203125" style="235" customWidth="1"/>
    <col min="8460" max="8460" width="8.88671875" style="235" customWidth="1"/>
    <col min="8461" max="8461" width="4.6640625" style="235" customWidth="1"/>
    <col min="8462" max="8462" width="7.33203125" style="235" customWidth="1"/>
    <col min="8463" max="8463" width="6.88671875" style="235" customWidth="1"/>
    <col min="8464" max="8467" width="5.5546875" style="235" customWidth="1"/>
    <col min="8468" max="8705" width="8.88671875" style="235"/>
    <col min="8706" max="8706" width="5" style="235" customWidth="1"/>
    <col min="8707" max="8707" width="30.44140625" style="235" bestFit="1" customWidth="1"/>
    <col min="8708" max="8708" width="8.6640625" style="235" customWidth="1"/>
    <col min="8709" max="8709" width="3.109375" style="235" customWidth="1"/>
    <col min="8710" max="8710" width="8.5546875" style="235" bestFit="1" customWidth="1"/>
    <col min="8711" max="8711" width="11.109375" style="235" customWidth="1"/>
    <col min="8712" max="8712" width="10.109375" style="235" customWidth="1"/>
    <col min="8713" max="8713" width="15.88671875" style="235" customWidth="1"/>
    <col min="8714" max="8714" width="9.44140625" style="235" customWidth="1"/>
    <col min="8715" max="8715" width="14.33203125" style="235" customWidth="1"/>
    <col min="8716" max="8716" width="8.88671875" style="235" customWidth="1"/>
    <col min="8717" max="8717" width="4.6640625" style="235" customWidth="1"/>
    <col min="8718" max="8718" width="7.33203125" style="235" customWidth="1"/>
    <col min="8719" max="8719" width="6.88671875" style="235" customWidth="1"/>
    <col min="8720" max="8723" width="5.5546875" style="235" customWidth="1"/>
    <col min="8724" max="8961" width="8.88671875" style="235"/>
    <col min="8962" max="8962" width="5" style="235" customWidth="1"/>
    <col min="8963" max="8963" width="30.44140625" style="235" bestFit="1" customWidth="1"/>
    <col min="8964" max="8964" width="8.6640625" style="235" customWidth="1"/>
    <col min="8965" max="8965" width="3.109375" style="235" customWidth="1"/>
    <col min="8966" max="8966" width="8.5546875" style="235" bestFit="1" customWidth="1"/>
    <col min="8967" max="8967" width="11.109375" style="235" customWidth="1"/>
    <col min="8968" max="8968" width="10.109375" style="235" customWidth="1"/>
    <col min="8969" max="8969" width="15.88671875" style="235" customWidth="1"/>
    <col min="8970" max="8970" width="9.44140625" style="235" customWidth="1"/>
    <col min="8971" max="8971" width="14.33203125" style="235" customWidth="1"/>
    <col min="8972" max="8972" width="8.88671875" style="235" customWidth="1"/>
    <col min="8973" max="8973" width="4.6640625" style="235" customWidth="1"/>
    <col min="8974" max="8974" width="7.33203125" style="235" customWidth="1"/>
    <col min="8975" max="8975" width="6.88671875" style="235" customWidth="1"/>
    <col min="8976" max="8979" width="5.5546875" style="235" customWidth="1"/>
    <col min="8980" max="9217" width="8.88671875" style="235"/>
    <col min="9218" max="9218" width="5" style="235" customWidth="1"/>
    <col min="9219" max="9219" width="30.44140625" style="235" bestFit="1" customWidth="1"/>
    <col min="9220" max="9220" width="8.6640625" style="235" customWidth="1"/>
    <col min="9221" max="9221" width="3.109375" style="235" customWidth="1"/>
    <col min="9222" max="9222" width="8.5546875" style="235" bestFit="1" customWidth="1"/>
    <col min="9223" max="9223" width="11.109375" style="235" customWidth="1"/>
    <col min="9224" max="9224" width="10.109375" style="235" customWidth="1"/>
    <col min="9225" max="9225" width="15.88671875" style="235" customWidth="1"/>
    <col min="9226" max="9226" width="9.44140625" style="235" customWidth="1"/>
    <col min="9227" max="9227" width="14.33203125" style="235" customWidth="1"/>
    <col min="9228" max="9228" width="8.88671875" style="235" customWidth="1"/>
    <col min="9229" max="9229" width="4.6640625" style="235" customWidth="1"/>
    <col min="9230" max="9230" width="7.33203125" style="235" customWidth="1"/>
    <col min="9231" max="9231" width="6.88671875" style="235" customWidth="1"/>
    <col min="9232" max="9235" width="5.5546875" style="235" customWidth="1"/>
    <col min="9236" max="9473" width="8.88671875" style="235"/>
    <col min="9474" max="9474" width="5" style="235" customWidth="1"/>
    <col min="9475" max="9475" width="30.44140625" style="235" bestFit="1" customWidth="1"/>
    <col min="9476" max="9476" width="8.6640625" style="235" customWidth="1"/>
    <col min="9477" max="9477" width="3.109375" style="235" customWidth="1"/>
    <col min="9478" max="9478" width="8.5546875" style="235" bestFit="1" customWidth="1"/>
    <col min="9479" max="9479" width="11.109375" style="235" customWidth="1"/>
    <col min="9480" max="9480" width="10.109375" style="235" customWidth="1"/>
    <col min="9481" max="9481" width="15.88671875" style="235" customWidth="1"/>
    <col min="9482" max="9482" width="9.44140625" style="235" customWidth="1"/>
    <col min="9483" max="9483" width="14.33203125" style="235" customWidth="1"/>
    <col min="9484" max="9484" width="8.88671875" style="235" customWidth="1"/>
    <col min="9485" max="9485" width="4.6640625" style="235" customWidth="1"/>
    <col min="9486" max="9486" width="7.33203125" style="235" customWidth="1"/>
    <col min="9487" max="9487" width="6.88671875" style="235" customWidth="1"/>
    <col min="9488" max="9491" width="5.5546875" style="235" customWidth="1"/>
    <col min="9492" max="9729" width="8.88671875" style="235"/>
    <col min="9730" max="9730" width="5" style="235" customWidth="1"/>
    <col min="9731" max="9731" width="30.44140625" style="235" bestFit="1" customWidth="1"/>
    <col min="9732" max="9732" width="8.6640625" style="235" customWidth="1"/>
    <col min="9733" max="9733" width="3.109375" style="235" customWidth="1"/>
    <col min="9734" max="9734" width="8.5546875" style="235" bestFit="1" customWidth="1"/>
    <col min="9735" max="9735" width="11.109375" style="235" customWidth="1"/>
    <col min="9736" max="9736" width="10.109375" style="235" customWidth="1"/>
    <col min="9737" max="9737" width="15.88671875" style="235" customWidth="1"/>
    <col min="9738" max="9738" width="9.44140625" style="235" customWidth="1"/>
    <col min="9739" max="9739" width="14.33203125" style="235" customWidth="1"/>
    <col min="9740" max="9740" width="8.88671875" style="235" customWidth="1"/>
    <col min="9741" max="9741" width="4.6640625" style="235" customWidth="1"/>
    <col min="9742" max="9742" width="7.33203125" style="235" customWidth="1"/>
    <col min="9743" max="9743" width="6.88671875" style="235" customWidth="1"/>
    <col min="9744" max="9747" width="5.5546875" style="235" customWidth="1"/>
    <col min="9748" max="9985" width="8.88671875" style="235"/>
    <col min="9986" max="9986" width="5" style="235" customWidth="1"/>
    <col min="9987" max="9987" width="30.44140625" style="235" bestFit="1" customWidth="1"/>
    <col min="9988" max="9988" width="8.6640625" style="235" customWidth="1"/>
    <col min="9989" max="9989" width="3.109375" style="235" customWidth="1"/>
    <col min="9990" max="9990" width="8.5546875" style="235" bestFit="1" customWidth="1"/>
    <col min="9991" max="9991" width="11.109375" style="235" customWidth="1"/>
    <col min="9992" max="9992" width="10.109375" style="235" customWidth="1"/>
    <col min="9993" max="9993" width="15.88671875" style="235" customWidth="1"/>
    <col min="9994" max="9994" width="9.44140625" style="235" customWidth="1"/>
    <col min="9995" max="9995" width="14.33203125" style="235" customWidth="1"/>
    <col min="9996" max="9996" width="8.88671875" style="235" customWidth="1"/>
    <col min="9997" max="9997" width="4.6640625" style="235" customWidth="1"/>
    <col min="9998" max="9998" width="7.33203125" style="235" customWidth="1"/>
    <col min="9999" max="9999" width="6.88671875" style="235" customWidth="1"/>
    <col min="10000" max="10003" width="5.5546875" style="235" customWidth="1"/>
    <col min="10004" max="10241" width="8.88671875" style="235"/>
    <col min="10242" max="10242" width="5" style="235" customWidth="1"/>
    <col min="10243" max="10243" width="30.44140625" style="235" bestFit="1" customWidth="1"/>
    <col min="10244" max="10244" width="8.6640625" style="235" customWidth="1"/>
    <col min="10245" max="10245" width="3.109375" style="235" customWidth="1"/>
    <col min="10246" max="10246" width="8.5546875" style="235" bestFit="1" customWidth="1"/>
    <col min="10247" max="10247" width="11.109375" style="235" customWidth="1"/>
    <col min="10248" max="10248" width="10.109375" style="235" customWidth="1"/>
    <col min="10249" max="10249" width="15.88671875" style="235" customWidth="1"/>
    <col min="10250" max="10250" width="9.44140625" style="235" customWidth="1"/>
    <col min="10251" max="10251" width="14.33203125" style="235" customWidth="1"/>
    <col min="10252" max="10252" width="8.88671875" style="235" customWidth="1"/>
    <col min="10253" max="10253" width="4.6640625" style="235" customWidth="1"/>
    <col min="10254" max="10254" width="7.33203125" style="235" customWidth="1"/>
    <col min="10255" max="10255" width="6.88671875" style="235" customWidth="1"/>
    <col min="10256" max="10259" width="5.5546875" style="235" customWidth="1"/>
    <col min="10260" max="10497" width="8.88671875" style="235"/>
    <col min="10498" max="10498" width="5" style="235" customWidth="1"/>
    <col min="10499" max="10499" width="30.44140625" style="235" bestFit="1" customWidth="1"/>
    <col min="10500" max="10500" width="8.6640625" style="235" customWidth="1"/>
    <col min="10501" max="10501" width="3.109375" style="235" customWidth="1"/>
    <col min="10502" max="10502" width="8.5546875" style="235" bestFit="1" customWidth="1"/>
    <col min="10503" max="10503" width="11.109375" style="235" customWidth="1"/>
    <col min="10504" max="10504" width="10.109375" style="235" customWidth="1"/>
    <col min="10505" max="10505" width="15.88671875" style="235" customWidth="1"/>
    <col min="10506" max="10506" width="9.44140625" style="235" customWidth="1"/>
    <col min="10507" max="10507" width="14.33203125" style="235" customWidth="1"/>
    <col min="10508" max="10508" width="8.88671875" style="235" customWidth="1"/>
    <col min="10509" max="10509" width="4.6640625" style="235" customWidth="1"/>
    <col min="10510" max="10510" width="7.33203125" style="235" customWidth="1"/>
    <col min="10511" max="10511" width="6.88671875" style="235" customWidth="1"/>
    <col min="10512" max="10515" width="5.5546875" style="235" customWidth="1"/>
    <col min="10516" max="10753" width="8.88671875" style="235"/>
    <col min="10754" max="10754" width="5" style="235" customWidth="1"/>
    <col min="10755" max="10755" width="30.44140625" style="235" bestFit="1" customWidth="1"/>
    <col min="10756" max="10756" width="8.6640625" style="235" customWidth="1"/>
    <col min="10757" max="10757" width="3.109375" style="235" customWidth="1"/>
    <col min="10758" max="10758" width="8.5546875" style="235" bestFit="1" customWidth="1"/>
    <col min="10759" max="10759" width="11.109375" style="235" customWidth="1"/>
    <col min="10760" max="10760" width="10.109375" style="235" customWidth="1"/>
    <col min="10761" max="10761" width="15.88671875" style="235" customWidth="1"/>
    <col min="10762" max="10762" width="9.44140625" style="235" customWidth="1"/>
    <col min="10763" max="10763" width="14.33203125" style="235" customWidth="1"/>
    <col min="10764" max="10764" width="8.88671875" style="235" customWidth="1"/>
    <col min="10765" max="10765" width="4.6640625" style="235" customWidth="1"/>
    <col min="10766" max="10766" width="7.33203125" style="235" customWidth="1"/>
    <col min="10767" max="10767" width="6.88671875" style="235" customWidth="1"/>
    <col min="10768" max="10771" width="5.5546875" style="235" customWidth="1"/>
    <col min="10772" max="11009" width="8.88671875" style="235"/>
    <col min="11010" max="11010" width="5" style="235" customWidth="1"/>
    <col min="11011" max="11011" width="30.44140625" style="235" bestFit="1" customWidth="1"/>
    <col min="11012" max="11012" width="8.6640625" style="235" customWidth="1"/>
    <col min="11013" max="11013" width="3.109375" style="235" customWidth="1"/>
    <col min="11014" max="11014" width="8.5546875" style="235" bestFit="1" customWidth="1"/>
    <col min="11015" max="11015" width="11.109375" style="235" customWidth="1"/>
    <col min="11016" max="11016" width="10.109375" style="235" customWidth="1"/>
    <col min="11017" max="11017" width="15.88671875" style="235" customWidth="1"/>
    <col min="11018" max="11018" width="9.44140625" style="235" customWidth="1"/>
    <col min="11019" max="11019" width="14.33203125" style="235" customWidth="1"/>
    <col min="11020" max="11020" width="8.88671875" style="235" customWidth="1"/>
    <col min="11021" max="11021" width="4.6640625" style="235" customWidth="1"/>
    <col min="11022" max="11022" width="7.33203125" style="235" customWidth="1"/>
    <col min="11023" max="11023" width="6.88671875" style="235" customWidth="1"/>
    <col min="11024" max="11027" width="5.5546875" style="235" customWidth="1"/>
    <col min="11028" max="11265" width="8.88671875" style="235"/>
    <col min="11266" max="11266" width="5" style="235" customWidth="1"/>
    <col min="11267" max="11267" width="30.44140625" style="235" bestFit="1" customWidth="1"/>
    <col min="11268" max="11268" width="8.6640625" style="235" customWidth="1"/>
    <col min="11269" max="11269" width="3.109375" style="235" customWidth="1"/>
    <col min="11270" max="11270" width="8.5546875" style="235" bestFit="1" customWidth="1"/>
    <col min="11271" max="11271" width="11.109375" style="235" customWidth="1"/>
    <col min="11272" max="11272" width="10.109375" style="235" customWidth="1"/>
    <col min="11273" max="11273" width="15.88671875" style="235" customWidth="1"/>
    <col min="11274" max="11274" width="9.44140625" style="235" customWidth="1"/>
    <col min="11275" max="11275" width="14.33203125" style="235" customWidth="1"/>
    <col min="11276" max="11276" width="8.88671875" style="235" customWidth="1"/>
    <col min="11277" max="11277" width="4.6640625" style="235" customWidth="1"/>
    <col min="11278" max="11278" width="7.33203125" style="235" customWidth="1"/>
    <col min="11279" max="11279" width="6.88671875" style="235" customWidth="1"/>
    <col min="11280" max="11283" width="5.5546875" style="235" customWidth="1"/>
    <col min="11284" max="11521" width="8.88671875" style="235"/>
    <col min="11522" max="11522" width="5" style="235" customWidth="1"/>
    <col min="11523" max="11523" width="30.44140625" style="235" bestFit="1" customWidth="1"/>
    <col min="11524" max="11524" width="8.6640625" style="235" customWidth="1"/>
    <col min="11525" max="11525" width="3.109375" style="235" customWidth="1"/>
    <col min="11526" max="11526" width="8.5546875" style="235" bestFit="1" customWidth="1"/>
    <col min="11527" max="11527" width="11.109375" style="235" customWidth="1"/>
    <col min="11528" max="11528" width="10.109375" style="235" customWidth="1"/>
    <col min="11529" max="11529" width="15.88671875" style="235" customWidth="1"/>
    <col min="11530" max="11530" width="9.44140625" style="235" customWidth="1"/>
    <col min="11531" max="11531" width="14.33203125" style="235" customWidth="1"/>
    <col min="11532" max="11532" width="8.88671875" style="235" customWidth="1"/>
    <col min="11533" max="11533" width="4.6640625" style="235" customWidth="1"/>
    <col min="11534" max="11534" width="7.33203125" style="235" customWidth="1"/>
    <col min="11535" max="11535" width="6.88671875" style="235" customWidth="1"/>
    <col min="11536" max="11539" width="5.5546875" style="235" customWidth="1"/>
    <col min="11540" max="11777" width="8.88671875" style="235"/>
    <col min="11778" max="11778" width="5" style="235" customWidth="1"/>
    <col min="11779" max="11779" width="30.44140625" style="235" bestFit="1" customWidth="1"/>
    <col min="11780" max="11780" width="8.6640625" style="235" customWidth="1"/>
    <col min="11781" max="11781" width="3.109375" style="235" customWidth="1"/>
    <col min="11782" max="11782" width="8.5546875" style="235" bestFit="1" customWidth="1"/>
    <col min="11783" max="11783" width="11.109375" style="235" customWidth="1"/>
    <col min="11784" max="11784" width="10.109375" style="235" customWidth="1"/>
    <col min="11785" max="11785" width="15.88671875" style="235" customWidth="1"/>
    <col min="11786" max="11786" width="9.44140625" style="235" customWidth="1"/>
    <col min="11787" max="11787" width="14.33203125" style="235" customWidth="1"/>
    <col min="11788" max="11788" width="8.88671875" style="235" customWidth="1"/>
    <col min="11789" max="11789" width="4.6640625" style="235" customWidth="1"/>
    <col min="11790" max="11790" width="7.33203125" style="235" customWidth="1"/>
    <col min="11791" max="11791" width="6.88671875" style="235" customWidth="1"/>
    <col min="11792" max="11795" width="5.5546875" style="235" customWidth="1"/>
    <col min="11796" max="12033" width="8.88671875" style="235"/>
    <col min="12034" max="12034" width="5" style="235" customWidth="1"/>
    <col min="12035" max="12035" width="30.44140625" style="235" bestFit="1" customWidth="1"/>
    <col min="12036" max="12036" width="8.6640625" style="235" customWidth="1"/>
    <col min="12037" max="12037" width="3.109375" style="235" customWidth="1"/>
    <col min="12038" max="12038" width="8.5546875" style="235" bestFit="1" customWidth="1"/>
    <col min="12039" max="12039" width="11.109375" style="235" customWidth="1"/>
    <col min="12040" max="12040" width="10.109375" style="235" customWidth="1"/>
    <col min="12041" max="12041" width="15.88671875" style="235" customWidth="1"/>
    <col min="12042" max="12042" width="9.44140625" style="235" customWidth="1"/>
    <col min="12043" max="12043" width="14.33203125" style="235" customWidth="1"/>
    <col min="12044" max="12044" width="8.88671875" style="235" customWidth="1"/>
    <col min="12045" max="12045" width="4.6640625" style="235" customWidth="1"/>
    <col min="12046" max="12046" width="7.33203125" style="235" customWidth="1"/>
    <col min="12047" max="12047" width="6.88671875" style="235" customWidth="1"/>
    <col min="12048" max="12051" width="5.5546875" style="235" customWidth="1"/>
    <col min="12052" max="12289" width="8.88671875" style="235"/>
    <col min="12290" max="12290" width="5" style="235" customWidth="1"/>
    <col min="12291" max="12291" width="30.44140625" style="235" bestFit="1" customWidth="1"/>
    <col min="12292" max="12292" width="8.6640625" style="235" customWidth="1"/>
    <col min="12293" max="12293" width="3.109375" style="235" customWidth="1"/>
    <col min="12294" max="12294" width="8.5546875" style="235" bestFit="1" customWidth="1"/>
    <col min="12295" max="12295" width="11.109375" style="235" customWidth="1"/>
    <col min="12296" max="12296" width="10.109375" style="235" customWidth="1"/>
    <col min="12297" max="12297" width="15.88671875" style="235" customWidth="1"/>
    <col min="12298" max="12298" width="9.44140625" style="235" customWidth="1"/>
    <col min="12299" max="12299" width="14.33203125" style="235" customWidth="1"/>
    <col min="12300" max="12300" width="8.88671875" style="235" customWidth="1"/>
    <col min="12301" max="12301" width="4.6640625" style="235" customWidth="1"/>
    <col min="12302" max="12302" width="7.33203125" style="235" customWidth="1"/>
    <col min="12303" max="12303" width="6.88671875" style="235" customWidth="1"/>
    <col min="12304" max="12307" width="5.5546875" style="235" customWidth="1"/>
    <col min="12308" max="12545" width="8.88671875" style="235"/>
    <col min="12546" max="12546" width="5" style="235" customWidth="1"/>
    <col min="12547" max="12547" width="30.44140625" style="235" bestFit="1" customWidth="1"/>
    <col min="12548" max="12548" width="8.6640625" style="235" customWidth="1"/>
    <col min="12549" max="12549" width="3.109375" style="235" customWidth="1"/>
    <col min="12550" max="12550" width="8.5546875" style="235" bestFit="1" customWidth="1"/>
    <col min="12551" max="12551" width="11.109375" style="235" customWidth="1"/>
    <col min="12552" max="12552" width="10.109375" style="235" customWidth="1"/>
    <col min="12553" max="12553" width="15.88671875" style="235" customWidth="1"/>
    <col min="12554" max="12554" width="9.44140625" style="235" customWidth="1"/>
    <col min="12555" max="12555" width="14.33203125" style="235" customWidth="1"/>
    <col min="12556" max="12556" width="8.88671875" style="235" customWidth="1"/>
    <col min="12557" max="12557" width="4.6640625" style="235" customWidth="1"/>
    <col min="12558" max="12558" width="7.33203125" style="235" customWidth="1"/>
    <col min="12559" max="12559" width="6.88671875" style="235" customWidth="1"/>
    <col min="12560" max="12563" width="5.5546875" style="235" customWidth="1"/>
    <col min="12564" max="12801" width="8.88671875" style="235"/>
    <col min="12802" max="12802" width="5" style="235" customWidth="1"/>
    <col min="12803" max="12803" width="30.44140625" style="235" bestFit="1" customWidth="1"/>
    <col min="12804" max="12804" width="8.6640625" style="235" customWidth="1"/>
    <col min="12805" max="12805" width="3.109375" style="235" customWidth="1"/>
    <col min="12806" max="12806" width="8.5546875" style="235" bestFit="1" customWidth="1"/>
    <col min="12807" max="12807" width="11.109375" style="235" customWidth="1"/>
    <col min="12808" max="12808" width="10.109375" style="235" customWidth="1"/>
    <col min="12809" max="12809" width="15.88671875" style="235" customWidth="1"/>
    <col min="12810" max="12810" width="9.44140625" style="235" customWidth="1"/>
    <col min="12811" max="12811" width="14.33203125" style="235" customWidth="1"/>
    <col min="12812" max="12812" width="8.88671875" style="235" customWidth="1"/>
    <col min="12813" max="12813" width="4.6640625" style="235" customWidth="1"/>
    <col min="12814" max="12814" width="7.33203125" style="235" customWidth="1"/>
    <col min="12815" max="12815" width="6.88671875" style="235" customWidth="1"/>
    <col min="12816" max="12819" width="5.5546875" style="235" customWidth="1"/>
    <col min="12820" max="13057" width="8.88671875" style="235"/>
    <col min="13058" max="13058" width="5" style="235" customWidth="1"/>
    <col min="13059" max="13059" width="30.44140625" style="235" bestFit="1" customWidth="1"/>
    <col min="13060" max="13060" width="8.6640625" style="235" customWidth="1"/>
    <col min="13061" max="13061" width="3.109375" style="235" customWidth="1"/>
    <col min="13062" max="13062" width="8.5546875" style="235" bestFit="1" customWidth="1"/>
    <col min="13063" max="13063" width="11.109375" style="235" customWidth="1"/>
    <col min="13064" max="13064" width="10.109375" style="235" customWidth="1"/>
    <col min="13065" max="13065" width="15.88671875" style="235" customWidth="1"/>
    <col min="13066" max="13066" width="9.44140625" style="235" customWidth="1"/>
    <col min="13067" max="13067" width="14.33203125" style="235" customWidth="1"/>
    <col min="13068" max="13068" width="8.88671875" style="235" customWidth="1"/>
    <col min="13069" max="13069" width="4.6640625" style="235" customWidth="1"/>
    <col min="13070" max="13070" width="7.33203125" style="235" customWidth="1"/>
    <col min="13071" max="13071" width="6.88671875" style="235" customWidth="1"/>
    <col min="13072" max="13075" width="5.5546875" style="235" customWidth="1"/>
    <col min="13076" max="13313" width="8.88671875" style="235"/>
    <col min="13314" max="13314" width="5" style="235" customWidth="1"/>
    <col min="13315" max="13315" width="30.44140625" style="235" bestFit="1" customWidth="1"/>
    <col min="13316" max="13316" width="8.6640625" style="235" customWidth="1"/>
    <col min="13317" max="13317" width="3.109375" style="235" customWidth="1"/>
    <col min="13318" max="13318" width="8.5546875" style="235" bestFit="1" customWidth="1"/>
    <col min="13319" max="13319" width="11.109375" style="235" customWidth="1"/>
    <col min="13320" max="13320" width="10.109375" style="235" customWidth="1"/>
    <col min="13321" max="13321" width="15.88671875" style="235" customWidth="1"/>
    <col min="13322" max="13322" width="9.44140625" style="235" customWidth="1"/>
    <col min="13323" max="13323" width="14.33203125" style="235" customWidth="1"/>
    <col min="13324" max="13324" width="8.88671875" style="235" customWidth="1"/>
    <col min="13325" max="13325" width="4.6640625" style="235" customWidth="1"/>
    <col min="13326" max="13326" width="7.33203125" style="235" customWidth="1"/>
    <col min="13327" max="13327" width="6.88671875" style="235" customWidth="1"/>
    <col min="13328" max="13331" width="5.5546875" style="235" customWidth="1"/>
    <col min="13332" max="13569" width="8.88671875" style="235"/>
    <col min="13570" max="13570" width="5" style="235" customWidth="1"/>
    <col min="13571" max="13571" width="30.44140625" style="235" bestFit="1" customWidth="1"/>
    <col min="13572" max="13572" width="8.6640625" style="235" customWidth="1"/>
    <col min="13573" max="13573" width="3.109375" style="235" customWidth="1"/>
    <col min="13574" max="13574" width="8.5546875" style="235" bestFit="1" customWidth="1"/>
    <col min="13575" max="13575" width="11.109375" style="235" customWidth="1"/>
    <col min="13576" max="13576" width="10.109375" style="235" customWidth="1"/>
    <col min="13577" max="13577" width="15.88671875" style="235" customWidth="1"/>
    <col min="13578" max="13578" width="9.44140625" style="235" customWidth="1"/>
    <col min="13579" max="13579" width="14.33203125" style="235" customWidth="1"/>
    <col min="13580" max="13580" width="8.88671875" style="235" customWidth="1"/>
    <col min="13581" max="13581" width="4.6640625" style="235" customWidth="1"/>
    <col min="13582" max="13582" width="7.33203125" style="235" customWidth="1"/>
    <col min="13583" max="13583" width="6.88671875" style="235" customWidth="1"/>
    <col min="13584" max="13587" width="5.5546875" style="235" customWidth="1"/>
    <col min="13588" max="13825" width="8.88671875" style="235"/>
    <col min="13826" max="13826" width="5" style="235" customWidth="1"/>
    <col min="13827" max="13827" width="30.44140625" style="235" bestFit="1" customWidth="1"/>
    <col min="13828" max="13828" width="8.6640625" style="235" customWidth="1"/>
    <col min="13829" max="13829" width="3.109375" style="235" customWidth="1"/>
    <col min="13830" max="13830" width="8.5546875" style="235" bestFit="1" customWidth="1"/>
    <col min="13831" max="13831" width="11.109375" style="235" customWidth="1"/>
    <col min="13832" max="13832" width="10.109375" style="235" customWidth="1"/>
    <col min="13833" max="13833" width="15.88671875" style="235" customWidth="1"/>
    <col min="13834" max="13834" width="9.44140625" style="235" customWidth="1"/>
    <col min="13835" max="13835" width="14.33203125" style="235" customWidth="1"/>
    <col min="13836" max="13836" width="8.88671875" style="235" customWidth="1"/>
    <col min="13837" max="13837" width="4.6640625" style="235" customWidth="1"/>
    <col min="13838" max="13838" width="7.33203125" style="235" customWidth="1"/>
    <col min="13839" max="13839" width="6.88671875" style="235" customWidth="1"/>
    <col min="13840" max="13843" width="5.5546875" style="235" customWidth="1"/>
    <col min="13844" max="14081" width="8.88671875" style="235"/>
    <col min="14082" max="14082" width="5" style="235" customWidth="1"/>
    <col min="14083" max="14083" width="30.44140625" style="235" bestFit="1" customWidth="1"/>
    <col min="14084" max="14084" width="8.6640625" style="235" customWidth="1"/>
    <col min="14085" max="14085" width="3.109375" style="235" customWidth="1"/>
    <col min="14086" max="14086" width="8.5546875" style="235" bestFit="1" customWidth="1"/>
    <col min="14087" max="14087" width="11.109375" style="235" customWidth="1"/>
    <col min="14088" max="14088" width="10.109375" style="235" customWidth="1"/>
    <col min="14089" max="14089" width="15.88671875" style="235" customWidth="1"/>
    <col min="14090" max="14090" width="9.44140625" style="235" customWidth="1"/>
    <col min="14091" max="14091" width="14.33203125" style="235" customWidth="1"/>
    <col min="14092" max="14092" width="8.88671875" style="235" customWidth="1"/>
    <col min="14093" max="14093" width="4.6640625" style="235" customWidth="1"/>
    <col min="14094" max="14094" width="7.33203125" style="235" customWidth="1"/>
    <col min="14095" max="14095" width="6.88671875" style="235" customWidth="1"/>
    <col min="14096" max="14099" width="5.5546875" style="235" customWidth="1"/>
    <col min="14100" max="14337" width="8.88671875" style="235"/>
    <col min="14338" max="14338" width="5" style="235" customWidth="1"/>
    <col min="14339" max="14339" width="30.44140625" style="235" bestFit="1" customWidth="1"/>
    <col min="14340" max="14340" width="8.6640625" style="235" customWidth="1"/>
    <col min="14341" max="14341" width="3.109375" style="235" customWidth="1"/>
    <col min="14342" max="14342" width="8.5546875" style="235" bestFit="1" customWidth="1"/>
    <col min="14343" max="14343" width="11.109375" style="235" customWidth="1"/>
    <col min="14344" max="14344" width="10.109375" style="235" customWidth="1"/>
    <col min="14345" max="14345" width="15.88671875" style="235" customWidth="1"/>
    <col min="14346" max="14346" width="9.44140625" style="235" customWidth="1"/>
    <col min="14347" max="14347" width="14.33203125" style="235" customWidth="1"/>
    <col min="14348" max="14348" width="8.88671875" style="235" customWidth="1"/>
    <col min="14349" max="14349" width="4.6640625" style="235" customWidth="1"/>
    <col min="14350" max="14350" width="7.33203125" style="235" customWidth="1"/>
    <col min="14351" max="14351" width="6.88671875" style="235" customWidth="1"/>
    <col min="14352" max="14355" width="5.5546875" style="235" customWidth="1"/>
    <col min="14356" max="14593" width="8.88671875" style="235"/>
    <col min="14594" max="14594" width="5" style="235" customWidth="1"/>
    <col min="14595" max="14595" width="30.44140625" style="235" bestFit="1" customWidth="1"/>
    <col min="14596" max="14596" width="8.6640625" style="235" customWidth="1"/>
    <col min="14597" max="14597" width="3.109375" style="235" customWidth="1"/>
    <col min="14598" max="14598" width="8.5546875" style="235" bestFit="1" customWidth="1"/>
    <col min="14599" max="14599" width="11.109375" style="235" customWidth="1"/>
    <col min="14600" max="14600" width="10.109375" style="235" customWidth="1"/>
    <col min="14601" max="14601" width="15.88671875" style="235" customWidth="1"/>
    <col min="14602" max="14602" width="9.44140625" style="235" customWidth="1"/>
    <col min="14603" max="14603" width="14.33203125" style="235" customWidth="1"/>
    <col min="14604" max="14604" width="8.88671875" style="235" customWidth="1"/>
    <col min="14605" max="14605" width="4.6640625" style="235" customWidth="1"/>
    <col min="14606" max="14606" width="7.33203125" style="235" customWidth="1"/>
    <col min="14607" max="14607" width="6.88671875" style="235" customWidth="1"/>
    <col min="14608" max="14611" width="5.5546875" style="235" customWidth="1"/>
    <col min="14612" max="14849" width="8.88671875" style="235"/>
    <col min="14850" max="14850" width="5" style="235" customWidth="1"/>
    <col min="14851" max="14851" width="30.44140625" style="235" bestFit="1" customWidth="1"/>
    <col min="14852" max="14852" width="8.6640625" style="235" customWidth="1"/>
    <col min="14853" max="14853" width="3.109375" style="235" customWidth="1"/>
    <col min="14854" max="14854" width="8.5546875" style="235" bestFit="1" customWidth="1"/>
    <col min="14855" max="14855" width="11.109375" style="235" customWidth="1"/>
    <col min="14856" max="14856" width="10.109375" style="235" customWidth="1"/>
    <col min="14857" max="14857" width="15.88671875" style="235" customWidth="1"/>
    <col min="14858" max="14858" width="9.44140625" style="235" customWidth="1"/>
    <col min="14859" max="14859" width="14.33203125" style="235" customWidth="1"/>
    <col min="14860" max="14860" width="8.88671875" style="235" customWidth="1"/>
    <col min="14861" max="14861" width="4.6640625" style="235" customWidth="1"/>
    <col min="14862" max="14862" width="7.33203125" style="235" customWidth="1"/>
    <col min="14863" max="14863" width="6.88671875" style="235" customWidth="1"/>
    <col min="14864" max="14867" width="5.5546875" style="235" customWidth="1"/>
    <col min="14868" max="15105" width="8.88671875" style="235"/>
    <col min="15106" max="15106" width="5" style="235" customWidth="1"/>
    <col min="15107" max="15107" width="30.44140625" style="235" bestFit="1" customWidth="1"/>
    <col min="15108" max="15108" width="8.6640625" style="235" customWidth="1"/>
    <col min="15109" max="15109" width="3.109375" style="235" customWidth="1"/>
    <col min="15110" max="15110" width="8.5546875" style="235" bestFit="1" customWidth="1"/>
    <col min="15111" max="15111" width="11.109375" style="235" customWidth="1"/>
    <col min="15112" max="15112" width="10.109375" style="235" customWidth="1"/>
    <col min="15113" max="15113" width="15.88671875" style="235" customWidth="1"/>
    <col min="15114" max="15114" width="9.44140625" style="235" customWidth="1"/>
    <col min="15115" max="15115" width="14.33203125" style="235" customWidth="1"/>
    <col min="15116" max="15116" width="8.88671875" style="235" customWidth="1"/>
    <col min="15117" max="15117" width="4.6640625" style="235" customWidth="1"/>
    <col min="15118" max="15118" width="7.33203125" style="235" customWidth="1"/>
    <col min="15119" max="15119" width="6.88671875" style="235" customWidth="1"/>
    <col min="15120" max="15123" width="5.5546875" style="235" customWidth="1"/>
    <col min="15124" max="15361" width="8.88671875" style="235"/>
    <col min="15362" max="15362" width="5" style="235" customWidth="1"/>
    <col min="15363" max="15363" width="30.44140625" style="235" bestFit="1" customWidth="1"/>
    <col min="15364" max="15364" width="8.6640625" style="235" customWidth="1"/>
    <col min="15365" max="15365" width="3.109375" style="235" customWidth="1"/>
    <col min="15366" max="15366" width="8.5546875" style="235" bestFit="1" customWidth="1"/>
    <col min="15367" max="15367" width="11.109375" style="235" customWidth="1"/>
    <col min="15368" max="15368" width="10.109375" style="235" customWidth="1"/>
    <col min="15369" max="15369" width="15.88671875" style="235" customWidth="1"/>
    <col min="15370" max="15370" width="9.44140625" style="235" customWidth="1"/>
    <col min="15371" max="15371" width="14.33203125" style="235" customWidth="1"/>
    <col min="15372" max="15372" width="8.88671875" style="235" customWidth="1"/>
    <col min="15373" max="15373" width="4.6640625" style="235" customWidth="1"/>
    <col min="15374" max="15374" width="7.33203125" style="235" customWidth="1"/>
    <col min="15375" max="15375" width="6.88671875" style="235" customWidth="1"/>
    <col min="15376" max="15379" width="5.5546875" style="235" customWidth="1"/>
    <col min="15380" max="15617" width="8.88671875" style="235"/>
    <col min="15618" max="15618" width="5" style="235" customWidth="1"/>
    <col min="15619" max="15619" width="30.44140625" style="235" bestFit="1" customWidth="1"/>
    <col min="15620" max="15620" width="8.6640625" style="235" customWidth="1"/>
    <col min="15621" max="15621" width="3.109375" style="235" customWidth="1"/>
    <col min="15622" max="15622" width="8.5546875" style="235" bestFit="1" customWidth="1"/>
    <col min="15623" max="15623" width="11.109375" style="235" customWidth="1"/>
    <col min="15624" max="15624" width="10.109375" style="235" customWidth="1"/>
    <col min="15625" max="15625" width="15.88671875" style="235" customWidth="1"/>
    <col min="15626" max="15626" width="9.44140625" style="235" customWidth="1"/>
    <col min="15627" max="15627" width="14.33203125" style="235" customWidth="1"/>
    <col min="15628" max="15628" width="8.88671875" style="235" customWidth="1"/>
    <col min="15629" max="15629" width="4.6640625" style="235" customWidth="1"/>
    <col min="15630" max="15630" width="7.33203125" style="235" customWidth="1"/>
    <col min="15631" max="15631" width="6.88671875" style="235" customWidth="1"/>
    <col min="15632" max="15635" width="5.5546875" style="235" customWidth="1"/>
    <col min="15636" max="15873" width="8.88671875" style="235"/>
    <col min="15874" max="15874" width="5" style="235" customWidth="1"/>
    <col min="15875" max="15875" width="30.44140625" style="235" bestFit="1" customWidth="1"/>
    <col min="15876" max="15876" width="8.6640625" style="235" customWidth="1"/>
    <col min="15877" max="15877" width="3.109375" style="235" customWidth="1"/>
    <col min="15878" max="15878" width="8.5546875" style="235" bestFit="1" customWidth="1"/>
    <col min="15879" max="15879" width="11.109375" style="235" customWidth="1"/>
    <col min="15880" max="15880" width="10.109375" style="235" customWidth="1"/>
    <col min="15881" max="15881" width="15.88671875" style="235" customWidth="1"/>
    <col min="15882" max="15882" width="9.44140625" style="235" customWidth="1"/>
    <col min="15883" max="15883" width="14.33203125" style="235" customWidth="1"/>
    <col min="15884" max="15884" width="8.88671875" style="235" customWidth="1"/>
    <col min="15885" max="15885" width="4.6640625" style="235" customWidth="1"/>
    <col min="15886" max="15886" width="7.33203125" style="235" customWidth="1"/>
    <col min="15887" max="15887" width="6.88671875" style="235" customWidth="1"/>
    <col min="15888" max="15891" width="5.5546875" style="235" customWidth="1"/>
    <col min="15892" max="16129" width="8.88671875" style="235"/>
    <col min="16130" max="16130" width="5" style="235" customWidth="1"/>
    <col min="16131" max="16131" width="30.44140625" style="235" bestFit="1" customWidth="1"/>
    <col min="16132" max="16132" width="8.6640625" style="235" customWidth="1"/>
    <col min="16133" max="16133" width="3.109375" style="235" customWidth="1"/>
    <col min="16134" max="16134" width="8.5546875" style="235" bestFit="1" customWidth="1"/>
    <col min="16135" max="16135" width="11.109375" style="235" customWidth="1"/>
    <col min="16136" max="16136" width="10.109375" style="235" customWidth="1"/>
    <col min="16137" max="16137" width="15.88671875" style="235" customWidth="1"/>
    <col min="16138" max="16138" width="9.44140625" style="235" customWidth="1"/>
    <col min="16139" max="16139" width="14.33203125" style="235" customWidth="1"/>
    <col min="16140" max="16140" width="8.88671875" style="235" customWidth="1"/>
    <col min="16141" max="16141" width="4.6640625" style="235" customWidth="1"/>
    <col min="16142" max="16142" width="7.33203125" style="235" customWidth="1"/>
    <col min="16143" max="16143" width="6.88671875" style="235" customWidth="1"/>
    <col min="16144" max="16147" width="5.5546875" style="235" customWidth="1"/>
    <col min="16148" max="16384" width="8.88671875" style="235"/>
  </cols>
  <sheetData>
    <row r="1" spans="1:20" ht="27" customHeight="1" thickBot="1" x14ac:dyDescent="0.3">
      <c r="A1" s="703" t="s">
        <v>1231</v>
      </c>
      <c r="B1" s="703"/>
      <c r="C1" s="703"/>
      <c r="D1" s="703"/>
      <c r="E1" s="703"/>
      <c r="F1" s="703"/>
      <c r="G1" s="703"/>
      <c r="H1" s="703"/>
      <c r="I1" s="703"/>
      <c r="J1" s="703"/>
      <c r="K1" s="703"/>
      <c r="L1" s="703"/>
    </row>
    <row r="2" spans="1:20" ht="15.75" customHeight="1" thickBot="1" x14ac:dyDescent="0.3">
      <c r="A2" s="704" t="s">
        <v>242</v>
      </c>
      <c r="B2" s="704"/>
      <c r="C2" s="705"/>
      <c r="D2" s="706" t="s">
        <v>140</v>
      </c>
      <c r="E2" s="706"/>
      <c r="F2" s="706"/>
      <c r="G2" s="706"/>
      <c r="H2" s="706"/>
      <c r="I2" s="706"/>
      <c r="J2" s="706"/>
      <c r="K2" s="706"/>
      <c r="L2" s="706"/>
      <c r="M2" s="236"/>
      <c r="N2" s="237"/>
      <c r="O2" s="237"/>
    </row>
    <row r="3" spans="1:20" ht="15.75" customHeight="1" thickTop="1" thickBot="1" x14ac:dyDescent="0.3">
      <c r="A3" s="238"/>
      <c r="B3" s="238"/>
      <c r="C3" s="238" t="s">
        <v>141</v>
      </c>
      <c r="D3" s="707" t="s">
        <v>325</v>
      </c>
      <c r="E3" s="708"/>
      <c r="F3" s="708"/>
      <c r="G3" s="709"/>
      <c r="H3" s="707" t="s">
        <v>142</v>
      </c>
      <c r="I3" s="708"/>
      <c r="J3" s="708"/>
      <c r="K3" s="708"/>
      <c r="L3" s="708"/>
      <c r="M3" s="236"/>
      <c r="N3" s="237"/>
      <c r="O3" s="237"/>
    </row>
    <row r="4" spans="1:20" ht="13.5" customHeight="1" x14ac:dyDescent="0.25">
      <c r="A4" s="238"/>
      <c r="B4" s="238"/>
      <c r="C4" s="239" t="s">
        <v>143</v>
      </c>
      <c r="D4" s="701" t="s">
        <v>144</v>
      </c>
      <c r="E4" s="702"/>
      <c r="F4" s="539" t="s">
        <v>145</v>
      </c>
      <c r="G4" s="541" t="s">
        <v>146</v>
      </c>
      <c r="H4" s="702" t="s">
        <v>147</v>
      </c>
      <c r="I4" s="702"/>
      <c r="J4" s="539" t="s">
        <v>145</v>
      </c>
      <c r="K4" s="539" t="s">
        <v>146</v>
      </c>
      <c r="L4" s="539" t="s">
        <v>243</v>
      </c>
      <c r="M4" s="241"/>
      <c r="N4" s="236"/>
      <c r="P4" s="242"/>
      <c r="Q4" s="243"/>
      <c r="R4" s="242"/>
      <c r="S4" s="242"/>
    </row>
    <row r="5" spans="1:20" ht="12.9" customHeight="1" x14ac:dyDescent="0.25">
      <c r="A5" s="244" t="s">
        <v>148</v>
      </c>
      <c r="B5" s="244" t="s">
        <v>149</v>
      </c>
      <c r="C5" s="245" t="s">
        <v>150</v>
      </c>
      <c r="D5" s="340" t="s">
        <v>151</v>
      </c>
      <c r="E5" s="247" t="s">
        <v>152</v>
      </c>
      <c r="F5" s="247" t="s">
        <v>153</v>
      </c>
      <c r="G5" s="341" t="s">
        <v>154</v>
      </c>
      <c r="H5" s="250" t="s">
        <v>151</v>
      </c>
      <c r="I5" s="247" t="s">
        <v>152</v>
      </c>
      <c r="J5" s="247" t="s">
        <v>153</v>
      </c>
      <c r="K5" s="248" t="s">
        <v>154</v>
      </c>
      <c r="L5" s="248" t="s">
        <v>244</v>
      </c>
      <c r="M5" s="251"/>
      <c r="N5" s="252"/>
      <c r="O5" s="252"/>
      <c r="P5" s="253"/>
      <c r="Q5" s="254"/>
      <c r="S5" s="253"/>
    </row>
    <row r="6" spans="1:20" x14ac:dyDescent="0.25">
      <c r="A6" s="150" t="s">
        <v>702</v>
      </c>
      <c r="B6" s="150" t="s">
        <v>971</v>
      </c>
      <c r="C6" s="151">
        <v>71.099999999999994</v>
      </c>
      <c r="D6" s="568">
        <v>36.4</v>
      </c>
      <c r="E6" s="153">
        <v>36.299999999999997</v>
      </c>
      <c r="F6" s="153" t="s">
        <v>1213</v>
      </c>
      <c r="G6" s="580" t="s">
        <v>1213</v>
      </c>
      <c r="H6" s="153">
        <v>63.8</v>
      </c>
      <c r="I6" s="153">
        <v>55.1</v>
      </c>
      <c r="J6" s="153" t="s">
        <v>1213</v>
      </c>
      <c r="K6" s="153" t="s">
        <v>1213</v>
      </c>
      <c r="L6" s="153" t="s">
        <v>1225</v>
      </c>
      <c r="M6" s="255"/>
      <c r="N6" s="256"/>
      <c r="O6" s="257"/>
      <c r="P6" s="148"/>
      <c r="Q6" s="253"/>
      <c r="R6" s="253"/>
      <c r="S6" s="148"/>
      <c r="T6" s="148"/>
    </row>
    <row r="7" spans="1:20" x14ac:dyDescent="0.25">
      <c r="A7" s="154" t="s">
        <v>707</v>
      </c>
      <c r="B7" s="155" t="s">
        <v>204</v>
      </c>
      <c r="C7" s="156">
        <v>68.2</v>
      </c>
      <c r="D7" s="338">
        <v>55.4</v>
      </c>
      <c r="E7" s="158">
        <v>51.3</v>
      </c>
      <c r="F7" s="158" t="s">
        <v>1218</v>
      </c>
      <c r="G7" s="339" t="s">
        <v>1213</v>
      </c>
      <c r="H7" s="158">
        <v>59.3</v>
      </c>
      <c r="I7" s="158">
        <v>52.3</v>
      </c>
      <c r="J7" s="158" t="s">
        <v>1218</v>
      </c>
      <c r="K7" s="158" t="s">
        <v>1213</v>
      </c>
      <c r="L7" s="158" t="s">
        <v>1226</v>
      </c>
      <c r="M7" s="255"/>
      <c r="N7" s="256"/>
      <c r="O7" s="257"/>
      <c r="P7" s="148"/>
      <c r="Q7" s="253"/>
      <c r="R7" s="253"/>
      <c r="S7" s="148"/>
      <c r="T7" s="148"/>
    </row>
    <row r="8" spans="1:20" x14ac:dyDescent="0.25">
      <c r="A8" s="150" t="s">
        <v>790</v>
      </c>
      <c r="B8" s="150" t="s">
        <v>1227</v>
      </c>
      <c r="C8" s="151">
        <v>67.3</v>
      </c>
      <c r="D8" s="568">
        <v>53.2</v>
      </c>
      <c r="E8" s="153">
        <v>51.6</v>
      </c>
      <c r="F8" s="153" t="s">
        <v>1218</v>
      </c>
      <c r="G8" s="580" t="s">
        <v>1213</v>
      </c>
      <c r="H8" s="153">
        <v>51</v>
      </c>
      <c r="I8" s="153">
        <v>45.6</v>
      </c>
      <c r="J8" s="153" t="s">
        <v>1218</v>
      </c>
      <c r="K8" s="153" t="s">
        <v>1213</v>
      </c>
      <c r="L8" s="153" t="s">
        <v>1226</v>
      </c>
      <c r="M8" s="255"/>
      <c r="N8" s="256"/>
      <c r="O8" s="257"/>
      <c r="P8" s="148"/>
      <c r="Q8" s="253"/>
      <c r="R8" s="253"/>
      <c r="S8" s="148"/>
      <c r="T8" s="148"/>
    </row>
    <row r="9" spans="1:20" x14ac:dyDescent="0.25">
      <c r="A9" s="154" t="s">
        <v>790</v>
      </c>
      <c r="B9" s="155" t="s">
        <v>972</v>
      </c>
      <c r="C9" s="156">
        <v>67</v>
      </c>
      <c r="D9" s="338">
        <v>53.3</v>
      </c>
      <c r="E9" s="158">
        <v>47.9</v>
      </c>
      <c r="F9" s="158" t="s">
        <v>1218</v>
      </c>
      <c r="G9" s="339" t="s">
        <v>1213</v>
      </c>
      <c r="H9" s="158">
        <v>60.5</v>
      </c>
      <c r="I9" s="158">
        <v>51.2</v>
      </c>
      <c r="J9" s="158" t="s">
        <v>1218</v>
      </c>
      <c r="K9" s="158" t="s">
        <v>1213</v>
      </c>
      <c r="L9" s="158" t="s">
        <v>1226</v>
      </c>
      <c r="M9" s="255"/>
      <c r="N9" s="256"/>
      <c r="O9" s="257"/>
      <c r="P9" s="148"/>
      <c r="Q9" s="253"/>
      <c r="R9" s="253"/>
      <c r="S9" s="148"/>
      <c r="T9" s="148"/>
    </row>
    <row r="10" spans="1:20" x14ac:dyDescent="0.25">
      <c r="A10" s="150" t="s">
        <v>703</v>
      </c>
      <c r="B10" s="150" t="s">
        <v>973</v>
      </c>
      <c r="C10" s="151">
        <v>66.5</v>
      </c>
      <c r="D10" s="568">
        <v>56</v>
      </c>
      <c r="E10" s="153">
        <v>49.2</v>
      </c>
      <c r="F10" s="153" t="s">
        <v>1213</v>
      </c>
      <c r="G10" s="580" t="s">
        <v>1213</v>
      </c>
      <c r="H10" s="153">
        <v>62.3</v>
      </c>
      <c r="I10" s="153">
        <v>53.6</v>
      </c>
      <c r="J10" s="153" t="s">
        <v>1213</v>
      </c>
      <c r="K10" s="153" t="s">
        <v>1213</v>
      </c>
      <c r="L10" s="153" t="s">
        <v>1228</v>
      </c>
      <c r="M10" s="255"/>
      <c r="N10" s="256"/>
      <c r="O10" s="257"/>
      <c r="P10" s="148"/>
      <c r="Q10" s="253"/>
      <c r="R10" s="253"/>
      <c r="S10" s="148"/>
      <c r="T10" s="148"/>
    </row>
    <row r="11" spans="1:20" x14ac:dyDescent="0.25">
      <c r="A11" s="154" t="s">
        <v>703</v>
      </c>
      <c r="B11" s="155" t="s">
        <v>974</v>
      </c>
      <c r="C11" s="156">
        <v>65.900000000000006</v>
      </c>
      <c r="D11" s="338">
        <v>52.1</v>
      </c>
      <c r="E11" s="158">
        <v>48</v>
      </c>
      <c r="F11" s="158" t="s">
        <v>1213</v>
      </c>
      <c r="G11" s="339" t="s">
        <v>1218</v>
      </c>
      <c r="H11" s="158">
        <v>58.1</v>
      </c>
      <c r="I11" s="158">
        <v>53.4</v>
      </c>
      <c r="J11" s="158" t="s">
        <v>1213</v>
      </c>
      <c r="K11" s="158" t="s">
        <v>1215</v>
      </c>
      <c r="L11" s="158" t="s">
        <v>1223</v>
      </c>
      <c r="M11" s="255"/>
      <c r="N11" s="256"/>
      <c r="O11" s="257"/>
      <c r="P11" s="148"/>
      <c r="Q11" s="253"/>
      <c r="R11" s="253"/>
      <c r="S11" s="148"/>
      <c r="T11" s="148"/>
    </row>
    <row r="12" spans="1:20" x14ac:dyDescent="0.25">
      <c r="A12" s="150" t="s">
        <v>975</v>
      </c>
      <c r="B12" s="150" t="s">
        <v>976</v>
      </c>
      <c r="C12" s="151">
        <v>65.400000000000006</v>
      </c>
      <c r="D12" s="568">
        <v>50.2</v>
      </c>
      <c r="E12" s="153">
        <v>44.7</v>
      </c>
      <c r="F12" s="153" t="s">
        <v>1213</v>
      </c>
      <c r="G12" s="580" t="s">
        <v>1213</v>
      </c>
      <c r="H12" s="153">
        <v>63.2</v>
      </c>
      <c r="I12" s="153">
        <v>56.1</v>
      </c>
      <c r="J12" s="153" t="s">
        <v>1213</v>
      </c>
      <c r="K12" s="153" t="s">
        <v>1213</v>
      </c>
      <c r="L12" s="153" t="s">
        <v>324</v>
      </c>
      <c r="M12" s="255"/>
      <c r="N12" s="256"/>
      <c r="O12" s="257"/>
      <c r="P12" s="148"/>
      <c r="Q12" s="253"/>
      <c r="R12" s="253"/>
      <c r="S12" s="148"/>
      <c r="T12" s="148"/>
    </row>
    <row r="13" spans="1:20" x14ac:dyDescent="0.25">
      <c r="A13" s="154" t="s">
        <v>975</v>
      </c>
      <c r="B13" s="155" t="s">
        <v>618</v>
      </c>
      <c r="C13" s="156">
        <v>65.2</v>
      </c>
      <c r="D13" s="338">
        <v>51.7</v>
      </c>
      <c r="E13" s="158">
        <v>43.4</v>
      </c>
      <c r="F13" s="158" t="s">
        <v>1218</v>
      </c>
      <c r="G13" s="339" t="s">
        <v>1218</v>
      </c>
      <c r="H13" s="158">
        <v>57.2</v>
      </c>
      <c r="I13" s="158">
        <v>48.7</v>
      </c>
      <c r="J13" s="158" t="s">
        <v>1213</v>
      </c>
      <c r="K13" s="158" t="s">
        <v>1215</v>
      </c>
      <c r="L13" s="158"/>
      <c r="M13" s="255"/>
      <c r="N13" s="256"/>
      <c r="O13" s="257"/>
      <c r="P13" s="148"/>
      <c r="Q13" s="253"/>
      <c r="R13" s="253"/>
      <c r="S13" s="148"/>
      <c r="T13" s="148"/>
    </row>
    <row r="14" spans="1:20" x14ac:dyDescent="0.25">
      <c r="A14" s="150" t="s">
        <v>975</v>
      </c>
      <c r="B14" s="150" t="s">
        <v>977</v>
      </c>
      <c r="C14" s="151">
        <v>65.2</v>
      </c>
      <c r="D14" s="568">
        <v>47.2</v>
      </c>
      <c r="E14" s="153">
        <v>45.1</v>
      </c>
      <c r="F14" s="153" t="s">
        <v>1213</v>
      </c>
      <c r="G14" s="580" t="s">
        <v>1213</v>
      </c>
      <c r="H14" s="153">
        <v>66.599999999999994</v>
      </c>
      <c r="I14" s="153">
        <v>53.9</v>
      </c>
      <c r="J14" s="153" t="s">
        <v>1213</v>
      </c>
      <c r="K14" s="153" t="s">
        <v>1218</v>
      </c>
      <c r="L14" s="153" t="s">
        <v>1229</v>
      </c>
      <c r="O14" s="258"/>
      <c r="P14" s="259"/>
    </row>
    <row r="15" spans="1:20" x14ac:dyDescent="0.25">
      <c r="A15" s="154" t="s">
        <v>975</v>
      </c>
      <c r="B15" s="155" t="s">
        <v>978</v>
      </c>
      <c r="C15" s="156">
        <v>65.099999999999994</v>
      </c>
      <c r="D15" s="338">
        <v>56.3</v>
      </c>
      <c r="E15" s="158">
        <v>48.3</v>
      </c>
      <c r="F15" s="158" t="s">
        <v>1213</v>
      </c>
      <c r="G15" s="339" t="s">
        <v>1213</v>
      </c>
      <c r="H15" s="158">
        <v>65.8</v>
      </c>
      <c r="I15" s="158">
        <v>56.2</v>
      </c>
      <c r="J15" s="158" t="s">
        <v>1213</v>
      </c>
      <c r="K15" s="158" t="s">
        <v>1213</v>
      </c>
      <c r="L15" s="158" t="s">
        <v>324</v>
      </c>
      <c r="M15" s="255"/>
      <c r="N15" s="256"/>
      <c r="O15" s="257"/>
      <c r="P15" s="148"/>
      <c r="Q15" s="253"/>
      <c r="R15" s="253"/>
      <c r="S15" s="148"/>
      <c r="T15" s="148"/>
    </row>
    <row r="16" spans="1:20" x14ac:dyDescent="0.25">
      <c r="A16" s="150" t="s">
        <v>975</v>
      </c>
      <c r="B16" s="150" t="s">
        <v>979</v>
      </c>
      <c r="C16" s="151">
        <v>65</v>
      </c>
      <c r="D16" s="568">
        <v>55</v>
      </c>
      <c r="E16" s="153">
        <v>50.1</v>
      </c>
      <c r="F16" s="153" t="s">
        <v>1213</v>
      </c>
      <c r="G16" s="580" t="s">
        <v>1213</v>
      </c>
      <c r="H16" s="153">
        <v>63</v>
      </c>
      <c r="I16" s="153">
        <v>56.2</v>
      </c>
      <c r="J16" s="153" t="s">
        <v>1213</v>
      </c>
      <c r="K16" s="153" t="s">
        <v>1213</v>
      </c>
      <c r="L16" s="153"/>
      <c r="M16" s="255"/>
      <c r="N16" s="256"/>
      <c r="O16" s="257"/>
      <c r="P16" s="148"/>
      <c r="Q16" s="253"/>
      <c r="R16" s="253"/>
      <c r="S16" s="148"/>
      <c r="T16" s="148"/>
    </row>
    <row r="17" spans="1:20" x14ac:dyDescent="0.25">
      <c r="A17" s="154" t="s">
        <v>975</v>
      </c>
      <c r="B17" s="155" t="s">
        <v>280</v>
      </c>
      <c r="C17" s="156">
        <v>64.900000000000006</v>
      </c>
      <c r="D17" s="338">
        <v>49.1</v>
      </c>
      <c r="E17" s="158">
        <v>48.8</v>
      </c>
      <c r="F17" s="158" t="s">
        <v>1213</v>
      </c>
      <c r="G17" s="339" t="s">
        <v>1218</v>
      </c>
      <c r="H17" s="158">
        <v>54.4</v>
      </c>
      <c r="I17" s="158">
        <v>50.5</v>
      </c>
      <c r="J17" s="158" t="s">
        <v>1213</v>
      </c>
      <c r="K17" s="158" t="s">
        <v>1215</v>
      </c>
      <c r="L17" s="158" t="s">
        <v>1223</v>
      </c>
      <c r="M17" s="255"/>
      <c r="N17" s="256"/>
      <c r="O17" s="257"/>
      <c r="P17" s="148"/>
      <c r="Q17" s="253"/>
      <c r="R17" s="253"/>
      <c r="S17" s="148"/>
      <c r="T17" s="148"/>
    </row>
    <row r="18" spans="1:20" x14ac:dyDescent="0.25">
      <c r="A18" s="150" t="s">
        <v>975</v>
      </c>
      <c r="B18" s="150" t="s">
        <v>205</v>
      </c>
      <c r="C18" s="151">
        <v>64.900000000000006</v>
      </c>
      <c r="D18" s="568">
        <v>53</v>
      </c>
      <c r="E18" s="153">
        <v>49.4</v>
      </c>
      <c r="F18" s="153" t="s">
        <v>1213</v>
      </c>
      <c r="G18" s="580" t="s">
        <v>1213</v>
      </c>
      <c r="H18" s="153">
        <v>59</v>
      </c>
      <c r="I18" s="153">
        <v>54.9</v>
      </c>
      <c r="J18" s="153" t="s">
        <v>1213</v>
      </c>
      <c r="K18" s="153" t="s">
        <v>1213</v>
      </c>
      <c r="L18" s="153"/>
      <c r="M18" s="255"/>
      <c r="N18" s="256"/>
      <c r="O18" s="257"/>
      <c r="P18" s="148"/>
      <c r="Q18" s="253"/>
      <c r="R18" s="253"/>
      <c r="S18" s="148"/>
      <c r="T18" s="148"/>
    </row>
    <row r="19" spans="1:20" x14ac:dyDescent="0.25">
      <c r="A19" s="154" t="s">
        <v>980</v>
      </c>
      <c r="B19" s="155" t="s">
        <v>981</v>
      </c>
      <c r="C19" s="156">
        <v>63.5</v>
      </c>
      <c r="D19" s="338">
        <v>49.3</v>
      </c>
      <c r="E19" s="158">
        <v>42.9</v>
      </c>
      <c r="F19" s="158" t="s">
        <v>1213</v>
      </c>
      <c r="G19" s="339" t="s">
        <v>1213</v>
      </c>
      <c r="H19" s="158">
        <v>57.4</v>
      </c>
      <c r="I19" s="158">
        <v>47.7</v>
      </c>
      <c r="J19" s="158" t="s">
        <v>1213</v>
      </c>
      <c r="K19" s="158" t="s">
        <v>1213</v>
      </c>
      <c r="L19" s="158" t="s">
        <v>324</v>
      </c>
      <c r="M19" s="255"/>
      <c r="N19" s="256"/>
      <c r="O19" s="257"/>
      <c r="P19" s="148"/>
      <c r="Q19" s="253"/>
      <c r="R19" s="253"/>
      <c r="S19" s="148"/>
      <c r="T19" s="148"/>
    </row>
    <row r="20" spans="1:20" x14ac:dyDescent="0.25">
      <c r="A20" s="150" t="s">
        <v>980</v>
      </c>
      <c r="B20" s="150" t="s">
        <v>982</v>
      </c>
      <c r="C20" s="151">
        <v>63.4</v>
      </c>
      <c r="D20" s="568">
        <v>51.5</v>
      </c>
      <c r="E20" s="153">
        <v>50.4</v>
      </c>
      <c r="F20" s="153" t="s">
        <v>1213</v>
      </c>
      <c r="G20" s="580" t="s">
        <v>1218</v>
      </c>
      <c r="H20" s="153">
        <v>58.5</v>
      </c>
      <c r="I20" s="153">
        <v>52.4</v>
      </c>
      <c r="J20" s="153" t="s">
        <v>1213</v>
      </c>
      <c r="K20" s="153" t="s">
        <v>1215</v>
      </c>
      <c r="L20" s="153" t="s">
        <v>1223</v>
      </c>
      <c r="M20" s="255"/>
      <c r="N20" s="256"/>
      <c r="O20" s="257"/>
      <c r="P20" s="148"/>
      <c r="Q20" s="253"/>
      <c r="R20" s="253"/>
      <c r="S20" s="148"/>
      <c r="T20" s="148"/>
    </row>
    <row r="21" spans="1:20" x14ac:dyDescent="0.25">
      <c r="A21" s="154" t="s">
        <v>980</v>
      </c>
      <c r="B21" s="155" t="s">
        <v>283</v>
      </c>
      <c r="C21" s="156">
        <v>63.4</v>
      </c>
      <c r="D21" s="338">
        <v>50.2</v>
      </c>
      <c r="E21" s="158">
        <v>47.3</v>
      </c>
      <c r="F21" s="158" t="s">
        <v>1213</v>
      </c>
      <c r="G21" s="339" t="s">
        <v>1215</v>
      </c>
      <c r="H21" s="158">
        <v>55</v>
      </c>
      <c r="I21" s="158">
        <v>46.8</v>
      </c>
      <c r="J21" s="158" t="s">
        <v>1213</v>
      </c>
      <c r="K21" s="158" t="s">
        <v>1215</v>
      </c>
      <c r="L21" s="158"/>
      <c r="O21" s="258"/>
      <c r="P21" s="259"/>
    </row>
    <row r="22" spans="1:20" x14ac:dyDescent="0.25">
      <c r="A22" s="150" t="s">
        <v>980</v>
      </c>
      <c r="B22" s="150" t="s">
        <v>983</v>
      </c>
      <c r="C22" s="151">
        <v>63.1</v>
      </c>
      <c r="D22" s="568">
        <v>50.8</v>
      </c>
      <c r="E22" s="153">
        <v>44.9</v>
      </c>
      <c r="F22" s="153" t="s">
        <v>1213</v>
      </c>
      <c r="G22" s="580" t="s">
        <v>1215</v>
      </c>
      <c r="H22" s="153">
        <v>57.6</v>
      </c>
      <c r="I22" s="153">
        <v>47</v>
      </c>
      <c r="J22" s="153" t="s">
        <v>1213</v>
      </c>
      <c r="K22" s="153" t="s">
        <v>1215</v>
      </c>
      <c r="L22" s="153" t="s">
        <v>1230</v>
      </c>
      <c r="M22" s="255"/>
      <c r="N22" s="256"/>
      <c r="O22" s="257"/>
      <c r="P22" s="148"/>
      <c r="Q22" s="253"/>
      <c r="R22" s="253"/>
      <c r="S22" s="148"/>
      <c r="T22" s="148"/>
    </row>
    <row r="23" spans="1:20" x14ac:dyDescent="0.25">
      <c r="A23" s="154" t="s">
        <v>709</v>
      </c>
      <c r="B23" s="155" t="s">
        <v>328</v>
      </c>
      <c r="C23" s="156">
        <v>61.4</v>
      </c>
      <c r="D23" s="338">
        <v>45.6</v>
      </c>
      <c r="E23" s="158">
        <v>42.7</v>
      </c>
      <c r="F23" s="158" t="s">
        <v>1213</v>
      </c>
      <c r="G23" s="339" t="s">
        <v>1213</v>
      </c>
      <c r="H23" s="158">
        <v>63.9</v>
      </c>
      <c r="I23" s="158">
        <v>51.1</v>
      </c>
      <c r="J23" s="158" t="s">
        <v>1213</v>
      </c>
      <c r="K23" s="158" t="s">
        <v>1218</v>
      </c>
      <c r="L23" s="158" t="s">
        <v>1230</v>
      </c>
      <c r="M23" s="255"/>
      <c r="N23" s="256"/>
      <c r="O23" s="257"/>
      <c r="P23" s="148"/>
      <c r="Q23" s="253"/>
      <c r="R23" s="253"/>
      <c r="S23" s="148"/>
      <c r="T23" s="148"/>
    </row>
    <row r="24" spans="1:20" x14ac:dyDescent="0.25">
      <c r="A24" s="150" t="s">
        <v>715</v>
      </c>
      <c r="B24" s="150" t="s">
        <v>984</v>
      </c>
      <c r="C24" s="151">
        <v>59.6</v>
      </c>
      <c r="D24" s="568">
        <v>52.3</v>
      </c>
      <c r="E24" s="153">
        <v>50.2</v>
      </c>
      <c r="F24" s="153" t="s">
        <v>1213</v>
      </c>
      <c r="G24" s="580" t="s">
        <v>1213</v>
      </c>
      <c r="H24" s="153">
        <v>59.2</v>
      </c>
      <c r="I24" s="153">
        <v>54.3</v>
      </c>
      <c r="J24" s="153" t="s">
        <v>1213</v>
      </c>
      <c r="K24" s="153" t="s">
        <v>1213</v>
      </c>
      <c r="L24" s="153" t="s">
        <v>324</v>
      </c>
      <c r="M24" s="255"/>
      <c r="N24" s="256"/>
      <c r="O24" s="257"/>
      <c r="P24" s="148"/>
      <c r="Q24" s="253"/>
      <c r="R24" s="253"/>
      <c r="S24" s="148"/>
      <c r="T24" s="148"/>
    </row>
    <row r="25" spans="1:20" s="264" customFormat="1" ht="11.85" customHeight="1" thickBot="1" x14ac:dyDescent="0.25">
      <c r="A25" s="260"/>
      <c r="B25" s="260" t="s">
        <v>12</v>
      </c>
      <c r="C25" s="261">
        <f>AVERAGE(C6:C24)</f>
        <v>65.057894736842101</v>
      </c>
      <c r="D25" s="342">
        <f>AVERAGE(D6:D24)</f>
        <v>50.978947368421046</v>
      </c>
      <c r="E25" s="261">
        <f>AVERAGE(E6:E24)</f>
        <v>46.973684210526308</v>
      </c>
      <c r="F25" s="261"/>
      <c r="G25" s="343"/>
      <c r="H25" s="261">
        <f>AVERAGE(H6:H24)</f>
        <v>59.778947368421051</v>
      </c>
      <c r="I25" s="261">
        <f>AVERAGE(I6:I24)</f>
        <v>51.94736842105263</v>
      </c>
      <c r="J25" s="261"/>
      <c r="K25" s="261"/>
      <c r="L25" s="261"/>
      <c r="O25" s="344"/>
      <c r="Q25" s="344"/>
    </row>
    <row r="26" spans="1:20" s="264" customFormat="1" ht="11.85" customHeight="1" x14ac:dyDescent="0.2">
      <c r="A26" s="265"/>
      <c r="B26" s="266"/>
      <c r="C26" s="159"/>
      <c r="D26" s="160"/>
      <c r="E26" s="160"/>
      <c r="F26" s="160"/>
      <c r="G26" s="160"/>
      <c r="H26" s="160"/>
      <c r="I26" s="160"/>
      <c r="J26" s="160"/>
      <c r="K26" s="160"/>
      <c r="L26" s="160"/>
    </row>
    <row r="27" spans="1:20" s="264" customFormat="1" ht="11.85" customHeight="1" x14ac:dyDescent="0.2">
      <c r="B27" s="161"/>
      <c r="H27" s="162"/>
    </row>
    <row r="28" spans="1:20" ht="11.85" customHeight="1" x14ac:dyDescent="0.25">
      <c r="A28" s="264"/>
      <c r="B28" s="161"/>
      <c r="C28" s="264"/>
      <c r="D28" s="264"/>
      <c r="E28" s="264"/>
      <c r="F28" s="264"/>
      <c r="G28" s="264"/>
      <c r="H28" s="162"/>
      <c r="I28" s="264"/>
      <c r="J28" s="264"/>
      <c r="K28" s="264"/>
      <c r="L28" s="264"/>
      <c r="M28" s="264"/>
      <c r="O28" s="235" t="s">
        <v>27</v>
      </c>
    </row>
    <row r="29" spans="1:20" x14ac:dyDescent="0.25">
      <c r="A29" s="264"/>
      <c r="B29" s="161"/>
      <c r="C29" s="264"/>
      <c r="H29" s="162"/>
      <c r="I29" s="264"/>
      <c r="J29" s="264"/>
      <c r="K29" s="264"/>
      <c r="L29" s="264"/>
      <c r="M29" s="264"/>
    </row>
    <row r="30" spans="1:20" x14ac:dyDescent="0.25">
      <c r="A30" s="264"/>
      <c r="B30" s="267"/>
      <c r="C30" s="264"/>
      <c r="D30" s="264"/>
      <c r="E30" s="264"/>
      <c r="F30" s="264"/>
      <c r="G30" s="264"/>
      <c r="H30" s="264"/>
      <c r="I30" s="264"/>
      <c r="J30" s="264"/>
      <c r="K30" s="264"/>
      <c r="L30" s="264"/>
    </row>
    <row r="45" spans="1:1" ht="14.4" x14ac:dyDescent="0.3">
      <c r="A45" s="345"/>
    </row>
    <row r="46" spans="1:1" x14ac:dyDescent="0.25">
      <c r="A46" s="346"/>
    </row>
    <row r="49" spans="1:1" ht="14.4" x14ac:dyDescent="0.3">
      <c r="A49" s="345"/>
    </row>
    <row r="50" spans="1:1" x14ac:dyDescent="0.25">
      <c r="A50" s="346"/>
    </row>
  </sheetData>
  <mergeCells count="7">
    <mergeCell ref="D4:E4"/>
    <mergeCell ref="H4:I4"/>
    <mergeCell ref="A1:L1"/>
    <mergeCell ref="A2:C2"/>
    <mergeCell ref="D2:L2"/>
    <mergeCell ref="D3:G3"/>
    <mergeCell ref="H3:L3"/>
  </mergeCells>
  <pageMargins left="0.5" right="0.5" top="0.5" bottom="0.5" header="0.3" footer="0.3"/>
  <pageSetup scale="94"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8C148-0A88-4BCD-85CB-B1AF8562EA2F}">
  <dimension ref="A1:S36"/>
  <sheetViews>
    <sheetView zoomScaleNormal="100" workbookViewId="0">
      <selection activeCell="B3" sqref="B1:B1048576"/>
    </sheetView>
  </sheetViews>
  <sheetFormatPr defaultRowHeight="13.2" x14ac:dyDescent="0.25"/>
  <cols>
    <col min="1" max="1" width="9.88671875" style="235" customWidth="1"/>
    <col min="2" max="2" width="20.77734375" style="235" customWidth="1"/>
    <col min="3" max="3" width="10.33203125" style="235" customWidth="1"/>
    <col min="4" max="4" width="10.5546875" style="235" customWidth="1"/>
    <col min="5" max="5" width="10.5546875" style="235" bestFit="1" customWidth="1"/>
    <col min="6" max="6" width="10.5546875" style="235" customWidth="1"/>
    <col min="7" max="7" width="8.5546875" style="235" customWidth="1"/>
    <col min="8" max="8" width="8.6640625" style="235" bestFit="1" customWidth="1"/>
    <col min="9" max="11" width="10.88671875" style="235" customWidth="1"/>
    <col min="12" max="12" width="4.6640625" style="235" customWidth="1"/>
    <col min="13" max="13" width="7.33203125" style="235" customWidth="1"/>
    <col min="14" max="14" width="20.88671875" style="235" customWidth="1"/>
    <col min="15" max="18" width="5.5546875" style="235" customWidth="1"/>
    <col min="19" max="256" width="8.88671875" style="235"/>
    <col min="257" max="257" width="5" style="235" customWidth="1"/>
    <col min="258" max="258" width="30.44140625" style="235" bestFit="1" customWidth="1"/>
    <col min="259" max="259" width="8.6640625" style="235" customWidth="1"/>
    <col min="260" max="260" width="3.109375" style="235" customWidth="1"/>
    <col min="261" max="261" width="8.5546875" style="235" bestFit="1" customWidth="1"/>
    <col min="262" max="262" width="11.109375" style="235" customWidth="1"/>
    <col min="263" max="263" width="10.109375" style="235" customWidth="1"/>
    <col min="264" max="264" width="15.88671875" style="235" customWidth="1"/>
    <col min="265" max="265" width="9.44140625" style="235" customWidth="1"/>
    <col min="266" max="266" width="14.33203125" style="235" customWidth="1"/>
    <col min="267" max="267" width="8.88671875" style="235" customWidth="1"/>
    <col min="268" max="268" width="4.6640625" style="235" customWidth="1"/>
    <col min="269" max="269" width="7.33203125" style="235" customWidth="1"/>
    <col min="270" max="270" width="6.88671875" style="235" customWidth="1"/>
    <col min="271" max="274" width="5.5546875" style="235" customWidth="1"/>
    <col min="275" max="512" width="8.88671875" style="235"/>
    <col min="513" max="513" width="5" style="235" customWidth="1"/>
    <col min="514" max="514" width="30.44140625" style="235" bestFit="1" customWidth="1"/>
    <col min="515" max="515" width="8.6640625" style="235" customWidth="1"/>
    <col min="516" max="516" width="3.109375" style="235" customWidth="1"/>
    <col min="517" max="517" width="8.5546875" style="235" bestFit="1" customWidth="1"/>
    <col min="518" max="518" width="11.109375" style="235" customWidth="1"/>
    <col min="519" max="519" width="10.109375" style="235" customWidth="1"/>
    <col min="520" max="520" width="15.88671875" style="235" customWidth="1"/>
    <col min="521" max="521" width="9.44140625" style="235" customWidth="1"/>
    <col min="522" max="522" width="14.33203125" style="235" customWidth="1"/>
    <col min="523" max="523" width="8.88671875" style="235" customWidth="1"/>
    <col min="524" max="524" width="4.6640625" style="235" customWidth="1"/>
    <col min="525" max="525" width="7.33203125" style="235" customWidth="1"/>
    <col min="526" max="526" width="6.88671875" style="235" customWidth="1"/>
    <col min="527" max="530" width="5.5546875" style="235" customWidth="1"/>
    <col min="531" max="768" width="8.88671875" style="235"/>
    <col min="769" max="769" width="5" style="235" customWidth="1"/>
    <col min="770" max="770" width="30.44140625" style="235" bestFit="1" customWidth="1"/>
    <col min="771" max="771" width="8.6640625" style="235" customWidth="1"/>
    <col min="772" max="772" width="3.109375" style="235" customWidth="1"/>
    <col min="773" max="773" width="8.5546875" style="235" bestFit="1" customWidth="1"/>
    <col min="774" max="774" width="11.109375" style="235" customWidth="1"/>
    <col min="775" max="775" width="10.109375" style="235" customWidth="1"/>
    <col min="776" max="776" width="15.88671875" style="235" customWidth="1"/>
    <col min="777" max="777" width="9.44140625" style="235" customWidth="1"/>
    <col min="778" max="778" width="14.33203125" style="235" customWidth="1"/>
    <col min="779" max="779" width="8.88671875" style="235" customWidth="1"/>
    <col min="780" max="780" width="4.6640625" style="235" customWidth="1"/>
    <col min="781" max="781" width="7.33203125" style="235" customWidth="1"/>
    <col min="782" max="782" width="6.88671875" style="235" customWidth="1"/>
    <col min="783" max="786" width="5.5546875" style="235" customWidth="1"/>
    <col min="787" max="1024" width="8.88671875" style="235"/>
    <col min="1025" max="1025" width="5" style="235" customWidth="1"/>
    <col min="1026" max="1026" width="30.44140625" style="235" bestFit="1" customWidth="1"/>
    <col min="1027" max="1027" width="8.6640625" style="235" customWidth="1"/>
    <col min="1028" max="1028" width="3.109375" style="235" customWidth="1"/>
    <col min="1029" max="1029" width="8.5546875" style="235" bestFit="1" customWidth="1"/>
    <col min="1030" max="1030" width="11.109375" style="235" customWidth="1"/>
    <col min="1031" max="1031" width="10.109375" style="235" customWidth="1"/>
    <col min="1032" max="1032" width="15.88671875" style="235" customWidth="1"/>
    <col min="1033" max="1033" width="9.44140625" style="235" customWidth="1"/>
    <col min="1034" max="1034" width="14.33203125" style="235" customWidth="1"/>
    <col min="1035" max="1035" width="8.88671875" style="235" customWidth="1"/>
    <col min="1036" max="1036" width="4.6640625" style="235" customWidth="1"/>
    <col min="1037" max="1037" width="7.33203125" style="235" customWidth="1"/>
    <col min="1038" max="1038" width="6.88671875" style="235" customWidth="1"/>
    <col min="1039" max="1042" width="5.5546875" style="235" customWidth="1"/>
    <col min="1043" max="1280" width="8.88671875" style="235"/>
    <col min="1281" max="1281" width="5" style="235" customWidth="1"/>
    <col min="1282" max="1282" width="30.44140625" style="235" bestFit="1" customWidth="1"/>
    <col min="1283" max="1283" width="8.6640625" style="235" customWidth="1"/>
    <col min="1284" max="1284" width="3.109375" style="235" customWidth="1"/>
    <col min="1285" max="1285" width="8.5546875" style="235" bestFit="1" customWidth="1"/>
    <col min="1286" max="1286" width="11.109375" style="235" customWidth="1"/>
    <col min="1287" max="1287" width="10.109375" style="235" customWidth="1"/>
    <col min="1288" max="1288" width="15.88671875" style="235" customWidth="1"/>
    <col min="1289" max="1289" width="9.44140625" style="235" customWidth="1"/>
    <col min="1290" max="1290" width="14.33203125" style="235" customWidth="1"/>
    <col min="1291" max="1291" width="8.88671875" style="235" customWidth="1"/>
    <col min="1292" max="1292" width="4.6640625" style="235" customWidth="1"/>
    <col min="1293" max="1293" width="7.33203125" style="235" customWidth="1"/>
    <col min="1294" max="1294" width="6.88671875" style="235" customWidth="1"/>
    <col min="1295" max="1298" width="5.5546875" style="235" customWidth="1"/>
    <col min="1299" max="1536" width="8.88671875" style="235"/>
    <col min="1537" max="1537" width="5" style="235" customWidth="1"/>
    <col min="1538" max="1538" width="30.44140625" style="235" bestFit="1" customWidth="1"/>
    <col min="1539" max="1539" width="8.6640625" style="235" customWidth="1"/>
    <col min="1540" max="1540" width="3.109375" style="235" customWidth="1"/>
    <col min="1541" max="1541" width="8.5546875" style="235" bestFit="1" customWidth="1"/>
    <col min="1542" max="1542" width="11.109375" style="235" customWidth="1"/>
    <col min="1543" max="1543" width="10.109375" style="235" customWidth="1"/>
    <col min="1544" max="1544" width="15.88671875" style="235" customWidth="1"/>
    <col min="1545" max="1545" width="9.44140625" style="235" customWidth="1"/>
    <col min="1546" max="1546" width="14.33203125" style="235" customWidth="1"/>
    <col min="1547" max="1547" width="8.88671875" style="235" customWidth="1"/>
    <col min="1548" max="1548" width="4.6640625" style="235" customWidth="1"/>
    <col min="1549" max="1549" width="7.33203125" style="235" customWidth="1"/>
    <col min="1550" max="1550" width="6.88671875" style="235" customWidth="1"/>
    <col min="1551" max="1554" width="5.5546875" style="235" customWidth="1"/>
    <col min="1555" max="1792" width="8.88671875" style="235"/>
    <col min="1793" max="1793" width="5" style="235" customWidth="1"/>
    <col min="1794" max="1794" width="30.44140625" style="235" bestFit="1" customWidth="1"/>
    <col min="1795" max="1795" width="8.6640625" style="235" customWidth="1"/>
    <col min="1796" max="1796" width="3.109375" style="235" customWidth="1"/>
    <col min="1797" max="1797" width="8.5546875" style="235" bestFit="1" customWidth="1"/>
    <col min="1798" max="1798" width="11.109375" style="235" customWidth="1"/>
    <col min="1799" max="1799" width="10.109375" style="235" customWidth="1"/>
    <col min="1800" max="1800" width="15.88671875" style="235" customWidth="1"/>
    <col min="1801" max="1801" width="9.44140625" style="235" customWidth="1"/>
    <col min="1802" max="1802" width="14.33203125" style="235" customWidth="1"/>
    <col min="1803" max="1803" width="8.88671875" style="235" customWidth="1"/>
    <col min="1804" max="1804" width="4.6640625" style="235" customWidth="1"/>
    <col min="1805" max="1805" width="7.33203125" style="235" customWidth="1"/>
    <col min="1806" max="1806" width="6.88671875" style="235" customWidth="1"/>
    <col min="1807" max="1810" width="5.5546875" style="235" customWidth="1"/>
    <col min="1811" max="2048" width="8.88671875" style="235"/>
    <col min="2049" max="2049" width="5" style="235" customWidth="1"/>
    <col min="2050" max="2050" width="30.44140625" style="235" bestFit="1" customWidth="1"/>
    <col min="2051" max="2051" width="8.6640625" style="235" customWidth="1"/>
    <col min="2052" max="2052" width="3.109375" style="235" customWidth="1"/>
    <col min="2053" max="2053" width="8.5546875" style="235" bestFit="1" customWidth="1"/>
    <col min="2054" max="2054" width="11.109375" style="235" customWidth="1"/>
    <col min="2055" max="2055" width="10.109375" style="235" customWidth="1"/>
    <col min="2056" max="2056" width="15.88671875" style="235" customWidth="1"/>
    <col min="2057" max="2057" width="9.44140625" style="235" customWidth="1"/>
    <col min="2058" max="2058" width="14.33203125" style="235" customWidth="1"/>
    <col min="2059" max="2059" width="8.88671875" style="235" customWidth="1"/>
    <col min="2060" max="2060" width="4.6640625" style="235" customWidth="1"/>
    <col min="2061" max="2061" width="7.33203125" style="235" customWidth="1"/>
    <col min="2062" max="2062" width="6.88671875" style="235" customWidth="1"/>
    <col min="2063" max="2066" width="5.5546875" style="235" customWidth="1"/>
    <col min="2067" max="2304" width="8.88671875" style="235"/>
    <col min="2305" max="2305" width="5" style="235" customWidth="1"/>
    <col min="2306" max="2306" width="30.44140625" style="235" bestFit="1" customWidth="1"/>
    <col min="2307" max="2307" width="8.6640625" style="235" customWidth="1"/>
    <col min="2308" max="2308" width="3.109375" style="235" customWidth="1"/>
    <col min="2309" max="2309" width="8.5546875" style="235" bestFit="1" customWidth="1"/>
    <col min="2310" max="2310" width="11.109375" style="235" customWidth="1"/>
    <col min="2311" max="2311" width="10.109375" style="235" customWidth="1"/>
    <col min="2312" max="2312" width="15.88671875" style="235" customWidth="1"/>
    <col min="2313" max="2313" width="9.44140625" style="235" customWidth="1"/>
    <col min="2314" max="2314" width="14.33203125" style="235" customWidth="1"/>
    <col min="2315" max="2315" width="8.88671875" style="235" customWidth="1"/>
    <col min="2316" max="2316" width="4.6640625" style="235" customWidth="1"/>
    <col min="2317" max="2317" width="7.33203125" style="235" customWidth="1"/>
    <col min="2318" max="2318" width="6.88671875" style="235" customWidth="1"/>
    <col min="2319" max="2322" width="5.5546875" style="235" customWidth="1"/>
    <col min="2323" max="2560" width="8.88671875" style="235"/>
    <col min="2561" max="2561" width="5" style="235" customWidth="1"/>
    <col min="2562" max="2562" width="30.44140625" style="235" bestFit="1" customWidth="1"/>
    <col min="2563" max="2563" width="8.6640625" style="235" customWidth="1"/>
    <col min="2564" max="2564" width="3.109375" style="235" customWidth="1"/>
    <col min="2565" max="2565" width="8.5546875" style="235" bestFit="1" customWidth="1"/>
    <col min="2566" max="2566" width="11.109375" style="235" customWidth="1"/>
    <col min="2567" max="2567" width="10.109375" style="235" customWidth="1"/>
    <col min="2568" max="2568" width="15.88671875" style="235" customWidth="1"/>
    <col min="2569" max="2569" width="9.44140625" style="235" customWidth="1"/>
    <col min="2570" max="2570" width="14.33203125" style="235" customWidth="1"/>
    <col min="2571" max="2571" width="8.88671875" style="235" customWidth="1"/>
    <col min="2572" max="2572" width="4.6640625" style="235" customWidth="1"/>
    <col min="2573" max="2573" width="7.33203125" style="235" customWidth="1"/>
    <col min="2574" max="2574" width="6.88671875" style="235" customWidth="1"/>
    <col min="2575" max="2578" width="5.5546875" style="235" customWidth="1"/>
    <col min="2579" max="2816" width="8.88671875" style="235"/>
    <col min="2817" max="2817" width="5" style="235" customWidth="1"/>
    <col min="2818" max="2818" width="30.44140625" style="235" bestFit="1" customWidth="1"/>
    <col min="2819" max="2819" width="8.6640625" style="235" customWidth="1"/>
    <col min="2820" max="2820" width="3.109375" style="235" customWidth="1"/>
    <col min="2821" max="2821" width="8.5546875" style="235" bestFit="1" customWidth="1"/>
    <col min="2822" max="2822" width="11.109375" style="235" customWidth="1"/>
    <col min="2823" max="2823" width="10.109375" style="235" customWidth="1"/>
    <col min="2824" max="2824" width="15.88671875" style="235" customWidth="1"/>
    <col min="2825" max="2825" width="9.44140625" style="235" customWidth="1"/>
    <col min="2826" max="2826" width="14.33203125" style="235" customWidth="1"/>
    <col min="2827" max="2827" width="8.88671875" style="235" customWidth="1"/>
    <col min="2828" max="2828" width="4.6640625" style="235" customWidth="1"/>
    <col min="2829" max="2829" width="7.33203125" style="235" customWidth="1"/>
    <col min="2830" max="2830" width="6.88671875" style="235" customWidth="1"/>
    <col min="2831" max="2834" width="5.5546875" style="235" customWidth="1"/>
    <col min="2835" max="3072" width="8.88671875" style="235"/>
    <col min="3073" max="3073" width="5" style="235" customWidth="1"/>
    <col min="3074" max="3074" width="30.44140625" style="235" bestFit="1" customWidth="1"/>
    <col min="3075" max="3075" width="8.6640625" style="235" customWidth="1"/>
    <col min="3076" max="3076" width="3.109375" style="235" customWidth="1"/>
    <col min="3077" max="3077" width="8.5546875" style="235" bestFit="1" customWidth="1"/>
    <col min="3078" max="3078" width="11.109375" style="235" customWidth="1"/>
    <col min="3079" max="3079" width="10.109375" style="235" customWidth="1"/>
    <col min="3080" max="3080" width="15.88671875" style="235" customWidth="1"/>
    <col min="3081" max="3081" width="9.44140625" style="235" customWidth="1"/>
    <col min="3082" max="3082" width="14.33203125" style="235" customWidth="1"/>
    <col min="3083" max="3083" width="8.88671875" style="235" customWidth="1"/>
    <col min="3084" max="3084" width="4.6640625" style="235" customWidth="1"/>
    <col min="3085" max="3085" width="7.33203125" style="235" customWidth="1"/>
    <col min="3086" max="3086" width="6.88671875" style="235" customWidth="1"/>
    <col min="3087" max="3090" width="5.5546875" style="235" customWidth="1"/>
    <col min="3091" max="3328" width="8.88671875" style="235"/>
    <col min="3329" max="3329" width="5" style="235" customWidth="1"/>
    <col min="3330" max="3330" width="30.44140625" style="235" bestFit="1" customWidth="1"/>
    <col min="3331" max="3331" width="8.6640625" style="235" customWidth="1"/>
    <col min="3332" max="3332" width="3.109375" style="235" customWidth="1"/>
    <col min="3333" max="3333" width="8.5546875" style="235" bestFit="1" customWidth="1"/>
    <col min="3334" max="3334" width="11.109375" style="235" customWidth="1"/>
    <col min="3335" max="3335" width="10.109375" style="235" customWidth="1"/>
    <col min="3336" max="3336" width="15.88671875" style="235" customWidth="1"/>
    <col min="3337" max="3337" width="9.44140625" style="235" customWidth="1"/>
    <col min="3338" max="3338" width="14.33203125" style="235" customWidth="1"/>
    <col min="3339" max="3339" width="8.88671875" style="235" customWidth="1"/>
    <col min="3340" max="3340" width="4.6640625" style="235" customWidth="1"/>
    <col min="3341" max="3341" width="7.33203125" style="235" customWidth="1"/>
    <col min="3342" max="3342" width="6.88671875" style="235" customWidth="1"/>
    <col min="3343" max="3346" width="5.5546875" style="235" customWidth="1"/>
    <col min="3347" max="3584" width="8.88671875" style="235"/>
    <col min="3585" max="3585" width="5" style="235" customWidth="1"/>
    <col min="3586" max="3586" width="30.44140625" style="235" bestFit="1" customWidth="1"/>
    <col min="3587" max="3587" width="8.6640625" style="235" customWidth="1"/>
    <col min="3588" max="3588" width="3.109375" style="235" customWidth="1"/>
    <col min="3589" max="3589" width="8.5546875" style="235" bestFit="1" customWidth="1"/>
    <col min="3590" max="3590" width="11.109375" style="235" customWidth="1"/>
    <col min="3591" max="3591" width="10.109375" style="235" customWidth="1"/>
    <col min="3592" max="3592" width="15.88671875" style="235" customWidth="1"/>
    <col min="3593" max="3593" width="9.44140625" style="235" customWidth="1"/>
    <col min="3594" max="3594" width="14.33203125" style="235" customWidth="1"/>
    <col min="3595" max="3595" width="8.88671875" style="235" customWidth="1"/>
    <col min="3596" max="3596" width="4.6640625" style="235" customWidth="1"/>
    <col min="3597" max="3597" width="7.33203125" style="235" customWidth="1"/>
    <col min="3598" max="3598" width="6.88671875" style="235" customWidth="1"/>
    <col min="3599" max="3602" width="5.5546875" style="235" customWidth="1"/>
    <col min="3603" max="3840" width="8.88671875" style="235"/>
    <col min="3841" max="3841" width="5" style="235" customWidth="1"/>
    <col min="3842" max="3842" width="30.44140625" style="235" bestFit="1" customWidth="1"/>
    <col min="3843" max="3843" width="8.6640625" style="235" customWidth="1"/>
    <col min="3844" max="3844" width="3.109375" style="235" customWidth="1"/>
    <col min="3845" max="3845" width="8.5546875" style="235" bestFit="1" customWidth="1"/>
    <col min="3846" max="3846" width="11.109375" style="235" customWidth="1"/>
    <col min="3847" max="3847" width="10.109375" style="235" customWidth="1"/>
    <col min="3848" max="3848" width="15.88671875" style="235" customWidth="1"/>
    <col min="3849" max="3849" width="9.44140625" style="235" customWidth="1"/>
    <col min="3850" max="3850" width="14.33203125" style="235" customWidth="1"/>
    <col min="3851" max="3851" width="8.88671875" style="235" customWidth="1"/>
    <col min="3852" max="3852" width="4.6640625" style="235" customWidth="1"/>
    <col min="3853" max="3853" width="7.33203125" style="235" customWidth="1"/>
    <col min="3854" max="3854" width="6.88671875" style="235" customWidth="1"/>
    <col min="3855" max="3858" width="5.5546875" style="235" customWidth="1"/>
    <col min="3859" max="4096" width="8.88671875" style="235"/>
    <col min="4097" max="4097" width="5" style="235" customWidth="1"/>
    <col min="4098" max="4098" width="30.44140625" style="235" bestFit="1" customWidth="1"/>
    <col min="4099" max="4099" width="8.6640625" style="235" customWidth="1"/>
    <col min="4100" max="4100" width="3.109375" style="235" customWidth="1"/>
    <col min="4101" max="4101" width="8.5546875" style="235" bestFit="1" customWidth="1"/>
    <col min="4102" max="4102" width="11.109375" style="235" customWidth="1"/>
    <col min="4103" max="4103" width="10.109375" style="235" customWidth="1"/>
    <col min="4104" max="4104" width="15.88671875" style="235" customWidth="1"/>
    <col min="4105" max="4105" width="9.44140625" style="235" customWidth="1"/>
    <col min="4106" max="4106" width="14.33203125" style="235" customWidth="1"/>
    <col min="4107" max="4107" width="8.88671875" style="235" customWidth="1"/>
    <col min="4108" max="4108" width="4.6640625" style="235" customWidth="1"/>
    <col min="4109" max="4109" width="7.33203125" style="235" customWidth="1"/>
    <col min="4110" max="4110" width="6.88671875" style="235" customWidth="1"/>
    <col min="4111" max="4114" width="5.5546875" style="235" customWidth="1"/>
    <col min="4115" max="4352" width="8.88671875" style="235"/>
    <col min="4353" max="4353" width="5" style="235" customWidth="1"/>
    <col min="4354" max="4354" width="30.44140625" style="235" bestFit="1" customWidth="1"/>
    <col min="4355" max="4355" width="8.6640625" style="235" customWidth="1"/>
    <col min="4356" max="4356" width="3.109375" style="235" customWidth="1"/>
    <col min="4357" max="4357" width="8.5546875" style="235" bestFit="1" customWidth="1"/>
    <col min="4358" max="4358" width="11.109375" style="235" customWidth="1"/>
    <col min="4359" max="4359" width="10.109375" style="235" customWidth="1"/>
    <col min="4360" max="4360" width="15.88671875" style="235" customWidth="1"/>
    <col min="4361" max="4361" width="9.44140625" style="235" customWidth="1"/>
    <col min="4362" max="4362" width="14.33203125" style="235" customWidth="1"/>
    <col min="4363" max="4363" width="8.88671875" style="235" customWidth="1"/>
    <col min="4364" max="4364" width="4.6640625" style="235" customWidth="1"/>
    <col min="4365" max="4365" width="7.33203125" style="235" customWidth="1"/>
    <col min="4366" max="4366" width="6.88671875" style="235" customWidth="1"/>
    <col min="4367" max="4370" width="5.5546875" style="235" customWidth="1"/>
    <col min="4371" max="4608" width="8.88671875" style="235"/>
    <col min="4609" max="4609" width="5" style="235" customWidth="1"/>
    <col min="4610" max="4610" width="30.44140625" style="235" bestFit="1" customWidth="1"/>
    <col min="4611" max="4611" width="8.6640625" style="235" customWidth="1"/>
    <col min="4612" max="4612" width="3.109375" style="235" customWidth="1"/>
    <col min="4613" max="4613" width="8.5546875" style="235" bestFit="1" customWidth="1"/>
    <col min="4614" max="4614" width="11.109375" style="235" customWidth="1"/>
    <col min="4615" max="4615" width="10.109375" style="235" customWidth="1"/>
    <col min="4616" max="4616" width="15.88671875" style="235" customWidth="1"/>
    <col min="4617" max="4617" width="9.44140625" style="235" customWidth="1"/>
    <col min="4618" max="4618" width="14.33203125" style="235" customWidth="1"/>
    <col min="4619" max="4619" width="8.88671875" style="235" customWidth="1"/>
    <col min="4620" max="4620" width="4.6640625" style="235" customWidth="1"/>
    <col min="4621" max="4621" width="7.33203125" style="235" customWidth="1"/>
    <col min="4622" max="4622" width="6.88671875" style="235" customWidth="1"/>
    <col min="4623" max="4626" width="5.5546875" style="235" customWidth="1"/>
    <col min="4627" max="4864" width="8.88671875" style="235"/>
    <col min="4865" max="4865" width="5" style="235" customWidth="1"/>
    <col min="4866" max="4866" width="30.44140625" style="235" bestFit="1" customWidth="1"/>
    <col min="4867" max="4867" width="8.6640625" style="235" customWidth="1"/>
    <col min="4868" max="4868" width="3.109375" style="235" customWidth="1"/>
    <col min="4869" max="4869" width="8.5546875" style="235" bestFit="1" customWidth="1"/>
    <col min="4870" max="4870" width="11.109375" style="235" customWidth="1"/>
    <col min="4871" max="4871" width="10.109375" style="235" customWidth="1"/>
    <col min="4872" max="4872" width="15.88671875" style="235" customWidth="1"/>
    <col min="4873" max="4873" width="9.44140625" style="235" customWidth="1"/>
    <col min="4874" max="4874" width="14.33203125" style="235" customWidth="1"/>
    <col min="4875" max="4875" width="8.88671875" style="235" customWidth="1"/>
    <col min="4876" max="4876" width="4.6640625" style="235" customWidth="1"/>
    <col min="4877" max="4877" width="7.33203125" style="235" customWidth="1"/>
    <col min="4878" max="4878" width="6.88671875" style="235" customWidth="1"/>
    <col min="4879" max="4882" width="5.5546875" style="235" customWidth="1"/>
    <col min="4883" max="5120" width="8.88671875" style="235"/>
    <col min="5121" max="5121" width="5" style="235" customWidth="1"/>
    <col min="5122" max="5122" width="30.44140625" style="235" bestFit="1" customWidth="1"/>
    <col min="5123" max="5123" width="8.6640625" style="235" customWidth="1"/>
    <col min="5124" max="5124" width="3.109375" style="235" customWidth="1"/>
    <col min="5125" max="5125" width="8.5546875" style="235" bestFit="1" customWidth="1"/>
    <col min="5126" max="5126" width="11.109375" style="235" customWidth="1"/>
    <col min="5127" max="5127" width="10.109375" style="235" customWidth="1"/>
    <col min="5128" max="5128" width="15.88671875" style="235" customWidth="1"/>
    <col min="5129" max="5129" width="9.44140625" style="235" customWidth="1"/>
    <col min="5130" max="5130" width="14.33203125" style="235" customWidth="1"/>
    <col min="5131" max="5131" width="8.88671875" style="235" customWidth="1"/>
    <col min="5132" max="5132" width="4.6640625" style="235" customWidth="1"/>
    <col min="5133" max="5133" width="7.33203125" style="235" customWidth="1"/>
    <col min="5134" max="5134" width="6.88671875" style="235" customWidth="1"/>
    <col min="5135" max="5138" width="5.5546875" style="235" customWidth="1"/>
    <col min="5139" max="5376" width="8.88671875" style="235"/>
    <col min="5377" max="5377" width="5" style="235" customWidth="1"/>
    <col min="5378" max="5378" width="30.44140625" style="235" bestFit="1" customWidth="1"/>
    <col min="5379" max="5379" width="8.6640625" style="235" customWidth="1"/>
    <col min="5380" max="5380" width="3.109375" style="235" customWidth="1"/>
    <col min="5381" max="5381" width="8.5546875" style="235" bestFit="1" customWidth="1"/>
    <col min="5382" max="5382" width="11.109375" style="235" customWidth="1"/>
    <col min="5383" max="5383" width="10.109375" style="235" customWidth="1"/>
    <col min="5384" max="5384" width="15.88671875" style="235" customWidth="1"/>
    <col min="5385" max="5385" width="9.44140625" style="235" customWidth="1"/>
    <col min="5386" max="5386" width="14.33203125" style="235" customWidth="1"/>
    <col min="5387" max="5387" width="8.88671875" style="235" customWidth="1"/>
    <col min="5388" max="5388" width="4.6640625" style="235" customWidth="1"/>
    <col min="5389" max="5389" width="7.33203125" style="235" customWidth="1"/>
    <col min="5390" max="5390" width="6.88671875" style="235" customWidth="1"/>
    <col min="5391" max="5394" width="5.5546875" style="235" customWidth="1"/>
    <col min="5395" max="5632" width="8.88671875" style="235"/>
    <col min="5633" max="5633" width="5" style="235" customWidth="1"/>
    <col min="5634" max="5634" width="30.44140625" style="235" bestFit="1" customWidth="1"/>
    <col min="5635" max="5635" width="8.6640625" style="235" customWidth="1"/>
    <col min="5636" max="5636" width="3.109375" style="235" customWidth="1"/>
    <col min="5637" max="5637" width="8.5546875" style="235" bestFit="1" customWidth="1"/>
    <col min="5638" max="5638" width="11.109375" style="235" customWidth="1"/>
    <col min="5639" max="5639" width="10.109375" style="235" customWidth="1"/>
    <col min="5640" max="5640" width="15.88671875" style="235" customWidth="1"/>
    <col min="5641" max="5641" width="9.44140625" style="235" customWidth="1"/>
    <col min="5642" max="5642" width="14.33203125" style="235" customWidth="1"/>
    <col min="5643" max="5643" width="8.88671875" style="235" customWidth="1"/>
    <col min="5644" max="5644" width="4.6640625" style="235" customWidth="1"/>
    <col min="5645" max="5645" width="7.33203125" style="235" customWidth="1"/>
    <col min="5646" max="5646" width="6.88671875" style="235" customWidth="1"/>
    <col min="5647" max="5650" width="5.5546875" style="235" customWidth="1"/>
    <col min="5651" max="5888" width="8.88671875" style="235"/>
    <col min="5889" max="5889" width="5" style="235" customWidth="1"/>
    <col min="5890" max="5890" width="30.44140625" style="235" bestFit="1" customWidth="1"/>
    <col min="5891" max="5891" width="8.6640625" style="235" customWidth="1"/>
    <col min="5892" max="5892" width="3.109375" style="235" customWidth="1"/>
    <col min="5893" max="5893" width="8.5546875" style="235" bestFit="1" customWidth="1"/>
    <col min="5894" max="5894" width="11.109375" style="235" customWidth="1"/>
    <col min="5895" max="5895" width="10.109375" style="235" customWidth="1"/>
    <col min="5896" max="5896" width="15.88671875" style="235" customWidth="1"/>
    <col min="5897" max="5897" width="9.44140625" style="235" customWidth="1"/>
    <col min="5898" max="5898" width="14.33203125" style="235" customWidth="1"/>
    <col min="5899" max="5899" width="8.88671875" style="235" customWidth="1"/>
    <col min="5900" max="5900" width="4.6640625" style="235" customWidth="1"/>
    <col min="5901" max="5901" width="7.33203125" style="235" customWidth="1"/>
    <col min="5902" max="5902" width="6.88671875" style="235" customWidth="1"/>
    <col min="5903" max="5906" width="5.5546875" style="235" customWidth="1"/>
    <col min="5907" max="6144" width="8.88671875" style="235"/>
    <col min="6145" max="6145" width="5" style="235" customWidth="1"/>
    <col min="6146" max="6146" width="30.44140625" style="235" bestFit="1" customWidth="1"/>
    <col min="6147" max="6147" width="8.6640625" style="235" customWidth="1"/>
    <col min="6148" max="6148" width="3.109375" style="235" customWidth="1"/>
    <col min="6149" max="6149" width="8.5546875" style="235" bestFit="1" customWidth="1"/>
    <col min="6150" max="6150" width="11.109375" style="235" customWidth="1"/>
    <col min="6151" max="6151" width="10.109375" style="235" customWidth="1"/>
    <col min="6152" max="6152" width="15.88671875" style="235" customWidth="1"/>
    <col min="6153" max="6153" width="9.44140625" style="235" customWidth="1"/>
    <col min="6154" max="6154" width="14.33203125" style="235" customWidth="1"/>
    <col min="6155" max="6155" width="8.88671875" style="235" customWidth="1"/>
    <col min="6156" max="6156" width="4.6640625" style="235" customWidth="1"/>
    <col min="6157" max="6157" width="7.33203125" style="235" customWidth="1"/>
    <col min="6158" max="6158" width="6.88671875" style="235" customWidth="1"/>
    <col min="6159" max="6162" width="5.5546875" style="235" customWidth="1"/>
    <col min="6163" max="6400" width="8.88671875" style="235"/>
    <col min="6401" max="6401" width="5" style="235" customWidth="1"/>
    <col min="6402" max="6402" width="30.44140625" style="235" bestFit="1" customWidth="1"/>
    <col min="6403" max="6403" width="8.6640625" style="235" customWidth="1"/>
    <col min="6404" max="6404" width="3.109375" style="235" customWidth="1"/>
    <col min="6405" max="6405" width="8.5546875" style="235" bestFit="1" customWidth="1"/>
    <col min="6406" max="6406" width="11.109375" style="235" customWidth="1"/>
    <col min="6407" max="6407" width="10.109375" style="235" customWidth="1"/>
    <col min="6408" max="6408" width="15.88671875" style="235" customWidth="1"/>
    <col min="6409" max="6409" width="9.44140625" style="235" customWidth="1"/>
    <col min="6410" max="6410" width="14.33203125" style="235" customWidth="1"/>
    <col min="6411" max="6411" width="8.88671875" style="235" customWidth="1"/>
    <col min="6412" max="6412" width="4.6640625" style="235" customWidth="1"/>
    <col min="6413" max="6413" width="7.33203125" style="235" customWidth="1"/>
    <col min="6414" max="6414" width="6.88671875" style="235" customWidth="1"/>
    <col min="6415" max="6418" width="5.5546875" style="235" customWidth="1"/>
    <col min="6419" max="6656" width="8.88671875" style="235"/>
    <col min="6657" max="6657" width="5" style="235" customWidth="1"/>
    <col min="6658" max="6658" width="30.44140625" style="235" bestFit="1" customWidth="1"/>
    <col min="6659" max="6659" width="8.6640625" style="235" customWidth="1"/>
    <col min="6660" max="6660" width="3.109375" style="235" customWidth="1"/>
    <col min="6661" max="6661" width="8.5546875" style="235" bestFit="1" customWidth="1"/>
    <col min="6662" max="6662" width="11.109375" style="235" customWidth="1"/>
    <col min="6663" max="6663" width="10.109375" style="235" customWidth="1"/>
    <col min="6664" max="6664" width="15.88671875" style="235" customWidth="1"/>
    <col min="6665" max="6665" width="9.44140625" style="235" customWidth="1"/>
    <col min="6666" max="6666" width="14.33203125" style="235" customWidth="1"/>
    <col min="6667" max="6667" width="8.88671875" style="235" customWidth="1"/>
    <col min="6668" max="6668" width="4.6640625" style="235" customWidth="1"/>
    <col min="6669" max="6669" width="7.33203125" style="235" customWidth="1"/>
    <col min="6670" max="6670" width="6.88671875" style="235" customWidth="1"/>
    <col min="6671" max="6674" width="5.5546875" style="235" customWidth="1"/>
    <col min="6675" max="6912" width="8.88671875" style="235"/>
    <col min="6913" max="6913" width="5" style="235" customWidth="1"/>
    <col min="6914" max="6914" width="30.44140625" style="235" bestFit="1" customWidth="1"/>
    <col min="6915" max="6915" width="8.6640625" style="235" customWidth="1"/>
    <col min="6916" max="6916" width="3.109375" style="235" customWidth="1"/>
    <col min="6917" max="6917" width="8.5546875" style="235" bestFit="1" customWidth="1"/>
    <col min="6918" max="6918" width="11.109375" style="235" customWidth="1"/>
    <col min="6919" max="6919" width="10.109375" style="235" customWidth="1"/>
    <col min="6920" max="6920" width="15.88671875" style="235" customWidth="1"/>
    <col min="6921" max="6921" width="9.44140625" style="235" customWidth="1"/>
    <col min="6922" max="6922" width="14.33203125" style="235" customWidth="1"/>
    <col min="6923" max="6923" width="8.88671875" style="235" customWidth="1"/>
    <col min="6924" max="6924" width="4.6640625" style="235" customWidth="1"/>
    <col min="6925" max="6925" width="7.33203125" style="235" customWidth="1"/>
    <col min="6926" max="6926" width="6.88671875" style="235" customWidth="1"/>
    <col min="6927" max="6930" width="5.5546875" style="235" customWidth="1"/>
    <col min="6931" max="7168" width="8.88671875" style="235"/>
    <col min="7169" max="7169" width="5" style="235" customWidth="1"/>
    <col min="7170" max="7170" width="30.44140625" style="235" bestFit="1" customWidth="1"/>
    <col min="7171" max="7171" width="8.6640625" style="235" customWidth="1"/>
    <col min="7172" max="7172" width="3.109375" style="235" customWidth="1"/>
    <col min="7173" max="7173" width="8.5546875" style="235" bestFit="1" customWidth="1"/>
    <col min="7174" max="7174" width="11.109375" style="235" customWidth="1"/>
    <col min="7175" max="7175" width="10.109375" style="235" customWidth="1"/>
    <col min="7176" max="7176" width="15.88671875" style="235" customWidth="1"/>
    <col min="7177" max="7177" width="9.44140625" style="235" customWidth="1"/>
    <col min="7178" max="7178" width="14.33203125" style="235" customWidth="1"/>
    <col min="7179" max="7179" width="8.88671875" style="235" customWidth="1"/>
    <col min="7180" max="7180" width="4.6640625" style="235" customWidth="1"/>
    <col min="7181" max="7181" width="7.33203125" style="235" customWidth="1"/>
    <col min="7182" max="7182" width="6.88671875" style="235" customWidth="1"/>
    <col min="7183" max="7186" width="5.5546875" style="235" customWidth="1"/>
    <col min="7187" max="7424" width="8.88671875" style="235"/>
    <col min="7425" max="7425" width="5" style="235" customWidth="1"/>
    <col min="7426" max="7426" width="30.44140625" style="235" bestFit="1" customWidth="1"/>
    <col min="7427" max="7427" width="8.6640625" style="235" customWidth="1"/>
    <col min="7428" max="7428" width="3.109375" style="235" customWidth="1"/>
    <col min="7429" max="7429" width="8.5546875" style="235" bestFit="1" customWidth="1"/>
    <col min="7430" max="7430" width="11.109375" style="235" customWidth="1"/>
    <col min="7431" max="7431" width="10.109375" style="235" customWidth="1"/>
    <col min="7432" max="7432" width="15.88671875" style="235" customWidth="1"/>
    <col min="7433" max="7433" width="9.44140625" style="235" customWidth="1"/>
    <col min="7434" max="7434" width="14.33203125" style="235" customWidth="1"/>
    <col min="7435" max="7435" width="8.88671875" style="235" customWidth="1"/>
    <col min="7436" max="7436" width="4.6640625" style="235" customWidth="1"/>
    <col min="7437" max="7437" width="7.33203125" style="235" customWidth="1"/>
    <col min="7438" max="7438" width="6.88671875" style="235" customWidth="1"/>
    <col min="7439" max="7442" width="5.5546875" style="235" customWidth="1"/>
    <col min="7443" max="7680" width="8.88671875" style="235"/>
    <col min="7681" max="7681" width="5" style="235" customWidth="1"/>
    <col min="7682" max="7682" width="30.44140625" style="235" bestFit="1" customWidth="1"/>
    <col min="7683" max="7683" width="8.6640625" style="235" customWidth="1"/>
    <col min="7684" max="7684" width="3.109375" style="235" customWidth="1"/>
    <col min="7685" max="7685" width="8.5546875" style="235" bestFit="1" customWidth="1"/>
    <col min="7686" max="7686" width="11.109375" style="235" customWidth="1"/>
    <col min="7687" max="7687" width="10.109375" style="235" customWidth="1"/>
    <col min="7688" max="7688" width="15.88671875" style="235" customWidth="1"/>
    <col min="7689" max="7689" width="9.44140625" style="235" customWidth="1"/>
    <col min="7690" max="7690" width="14.33203125" style="235" customWidth="1"/>
    <col min="7691" max="7691" width="8.88671875" style="235" customWidth="1"/>
    <col min="7692" max="7692" width="4.6640625" style="235" customWidth="1"/>
    <col min="7693" max="7693" width="7.33203125" style="235" customWidth="1"/>
    <col min="7694" max="7694" width="6.88671875" style="235" customWidth="1"/>
    <col min="7695" max="7698" width="5.5546875" style="235" customWidth="1"/>
    <col min="7699" max="7936" width="8.88671875" style="235"/>
    <col min="7937" max="7937" width="5" style="235" customWidth="1"/>
    <col min="7938" max="7938" width="30.44140625" style="235" bestFit="1" customWidth="1"/>
    <col min="7939" max="7939" width="8.6640625" style="235" customWidth="1"/>
    <col min="7940" max="7940" width="3.109375" style="235" customWidth="1"/>
    <col min="7941" max="7941" width="8.5546875" style="235" bestFit="1" customWidth="1"/>
    <col min="7942" max="7942" width="11.109375" style="235" customWidth="1"/>
    <col min="7943" max="7943" width="10.109375" style="235" customWidth="1"/>
    <col min="7944" max="7944" width="15.88671875" style="235" customWidth="1"/>
    <col min="7945" max="7945" width="9.44140625" style="235" customWidth="1"/>
    <col min="7946" max="7946" width="14.33203125" style="235" customWidth="1"/>
    <col min="7947" max="7947" width="8.88671875" style="235" customWidth="1"/>
    <col min="7948" max="7948" width="4.6640625" style="235" customWidth="1"/>
    <col min="7949" max="7949" width="7.33203125" style="235" customWidth="1"/>
    <col min="7950" max="7950" width="6.88671875" style="235" customWidth="1"/>
    <col min="7951" max="7954" width="5.5546875" style="235" customWidth="1"/>
    <col min="7955" max="8192" width="8.88671875" style="235"/>
    <col min="8193" max="8193" width="5" style="235" customWidth="1"/>
    <col min="8194" max="8194" width="30.44140625" style="235" bestFit="1" customWidth="1"/>
    <col min="8195" max="8195" width="8.6640625" style="235" customWidth="1"/>
    <col min="8196" max="8196" width="3.109375" style="235" customWidth="1"/>
    <col min="8197" max="8197" width="8.5546875" style="235" bestFit="1" customWidth="1"/>
    <col min="8198" max="8198" width="11.109375" style="235" customWidth="1"/>
    <col min="8199" max="8199" width="10.109375" style="235" customWidth="1"/>
    <col min="8200" max="8200" width="15.88671875" style="235" customWidth="1"/>
    <col min="8201" max="8201" width="9.44140625" style="235" customWidth="1"/>
    <col min="8202" max="8202" width="14.33203125" style="235" customWidth="1"/>
    <col min="8203" max="8203" width="8.88671875" style="235" customWidth="1"/>
    <col min="8204" max="8204" width="4.6640625" style="235" customWidth="1"/>
    <col min="8205" max="8205" width="7.33203125" style="235" customWidth="1"/>
    <col min="8206" max="8206" width="6.88671875" style="235" customWidth="1"/>
    <col min="8207" max="8210" width="5.5546875" style="235" customWidth="1"/>
    <col min="8211" max="8448" width="8.88671875" style="235"/>
    <col min="8449" max="8449" width="5" style="235" customWidth="1"/>
    <col min="8450" max="8450" width="30.44140625" style="235" bestFit="1" customWidth="1"/>
    <col min="8451" max="8451" width="8.6640625" style="235" customWidth="1"/>
    <col min="8452" max="8452" width="3.109375" style="235" customWidth="1"/>
    <col min="8453" max="8453" width="8.5546875" style="235" bestFit="1" customWidth="1"/>
    <col min="8454" max="8454" width="11.109375" style="235" customWidth="1"/>
    <col min="8455" max="8455" width="10.109375" style="235" customWidth="1"/>
    <col min="8456" max="8456" width="15.88671875" style="235" customWidth="1"/>
    <col min="8457" max="8457" width="9.44140625" style="235" customWidth="1"/>
    <col min="8458" max="8458" width="14.33203125" style="235" customWidth="1"/>
    <col min="8459" max="8459" width="8.88671875" style="235" customWidth="1"/>
    <col min="8460" max="8460" width="4.6640625" style="235" customWidth="1"/>
    <col min="8461" max="8461" width="7.33203125" style="235" customWidth="1"/>
    <col min="8462" max="8462" width="6.88671875" style="235" customWidth="1"/>
    <col min="8463" max="8466" width="5.5546875" style="235" customWidth="1"/>
    <col min="8467" max="8704" width="8.88671875" style="235"/>
    <col min="8705" max="8705" width="5" style="235" customWidth="1"/>
    <col min="8706" max="8706" width="30.44140625" style="235" bestFit="1" customWidth="1"/>
    <col min="8707" max="8707" width="8.6640625" style="235" customWidth="1"/>
    <col min="8708" max="8708" width="3.109375" style="235" customWidth="1"/>
    <col min="8709" max="8709" width="8.5546875" style="235" bestFit="1" customWidth="1"/>
    <col min="8710" max="8710" width="11.109375" style="235" customWidth="1"/>
    <col min="8711" max="8711" width="10.109375" style="235" customWidth="1"/>
    <col min="8712" max="8712" width="15.88671875" style="235" customWidth="1"/>
    <col min="8713" max="8713" width="9.44140625" style="235" customWidth="1"/>
    <col min="8714" max="8714" width="14.33203125" style="235" customWidth="1"/>
    <col min="8715" max="8715" width="8.88671875" style="235" customWidth="1"/>
    <col min="8716" max="8716" width="4.6640625" style="235" customWidth="1"/>
    <col min="8717" max="8717" width="7.33203125" style="235" customWidth="1"/>
    <col min="8718" max="8718" width="6.88671875" style="235" customWidth="1"/>
    <col min="8719" max="8722" width="5.5546875" style="235" customWidth="1"/>
    <col min="8723" max="8960" width="8.88671875" style="235"/>
    <col min="8961" max="8961" width="5" style="235" customWidth="1"/>
    <col min="8962" max="8962" width="30.44140625" style="235" bestFit="1" customWidth="1"/>
    <col min="8963" max="8963" width="8.6640625" style="235" customWidth="1"/>
    <col min="8964" max="8964" width="3.109375" style="235" customWidth="1"/>
    <col min="8965" max="8965" width="8.5546875" style="235" bestFit="1" customWidth="1"/>
    <col min="8966" max="8966" width="11.109375" style="235" customWidth="1"/>
    <col min="8967" max="8967" width="10.109375" style="235" customWidth="1"/>
    <col min="8968" max="8968" width="15.88671875" style="235" customWidth="1"/>
    <col min="8969" max="8969" width="9.44140625" style="235" customWidth="1"/>
    <col min="8970" max="8970" width="14.33203125" style="235" customWidth="1"/>
    <col min="8971" max="8971" width="8.88671875" style="235" customWidth="1"/>
    <col min="8972" max="8972" width="4.6640625" style="235" customWidth="1"/>
    <col min="8973" max="8973" width="7.33203125" style="235" customWidth="1"/>
    <col min="8974" max="8974" width="6.88671875" style="235" customWidth="1"/>
    <col min="8975" max="8978" width="5.5546875" style="235" customWidth="1"/>
    <col min="8979" max="9216" width="8.88671875" style="235"/>
    <col min="9217" max="9217" width="5" style="235" customWidth="1"/>
    <col min="9218" max="9218" width="30.44140625" style="235" bestFit="1" customWidth="1"/>
    <col min="9219" max="9219" width="8.6640625" style="235" customWidth="1"/>
    <col min="9220" max="9220" width="3.109375" style="235" customWidth="1"/>
    <col min="9221" max="9221" width="8.5546875" style="235" bestFit="1" customWidth="1"/>
    <col min="9222" max="9222" width="11.109375" style="235" customWidth="1"/>
    <col min="9223" max="9223" width="10.109375" style="235" customWidth="1"/>
    <col min="9224" max="9224" width="15.88671875" style="235" customWidth="1"/>
    <col min="9225" max="9225" width="9.44140625" style="235" customWidth="1"/>
    <col min="9226" max="9226" width="14.33203125" style="235" customWidth="1"/>
    <col min="9227" max="9227" width="8.88671875" style="235" customWidth="1"/>
    <col min="9228" max="9228" width="4.6640625" style="235" customWidth="1"/>
    <col min="9229" max="9229" width="7.33203125" style="235" customWidth="1"/>
    <col min="9230" max="9230" width="6.88671875" style="235" customWidth="1"/>
    <col min="9231" max="9234" width="5.5546875" style="235" customWidth="1"/>
    <col min="9235" max="9472" width="8.88671875" style="235"/>
    <col min="9473" max="9473" width="5" style="235" customWidth="1"/>
    <col min="9474" max="9474" width="30.44140625" style="235" bestFit="1" customWidth="1"/>
    <col min="9475" max="9475" width="8.6640625" style="235" customWidth="1"/>
    <col min="9476" max="9476" width="3.109375" style="235" customWidth="1"/>
    <col min="9477" max="9477" width="8.5546875" style="235" bestFit="1" customWidth="1"/>
    <col min="9478" max="9478" width="11.109375" style="235" customWidth="1"/>
    <col min="9479" max="9479" width="10.109375" style="235" customWidth="1"/>
    <col min="9480" max="9480" width="15.88671875" style="235" customWidth="1"/>
    <col min="9481" max="9481" width="9.44140625" style="235" customWidth="1"/>
    <col min="9482" max="9482" width="14.33203125" style="235" customWidth="1"/>
    <col min="9483" max="9483" width="8.88671875" style="235" customWidth="1"/>
    <col min="9484" max="9484" width="4.6640625" style="235" customWidth="1"/>
    <col min="9485" max="9485" width="7.33203125" style="235" customWidth="1"/>
    <col min="9486" max="9486" width="6.88671875" style="235" customWidth="1"/>
    <col min="9487" max="9490" width="5.5546875" style="235" customWidth="1"/>
    <col min="9491" max="9728" width="8.88671875" style="235"/>
    <col min="9729" max="9729" width="5" style="235" customWidth="1"/>
    <col min="9730" max="9730" width="30.44140625" style="235" bestFit="1" customWidth="1"/>
    <col min="9731" max="9731" width="8.6640625" style="235" customWidth="1"/>
    <col min="9732" max="9732" width="3.109375" style="235" customWidth="1"/>
    <col min="9733" max="9733" width="8.5546875" style="235" bestFit="1" customWidth="1"/>
    <col min="9734" max="9734" width="11.109375" style="235" customWidth="1"/>
    <col min="9735" max="9735" width="10.109375" style="235" customWidth="1"/>
    <col min="9736" max="9736" width="15.88671875" style="235" customWidth="1"/>
    <col min="9737" max="9737" width="9.44140625" style="235" customWidth="1"/>
    <col min="9738" max="9738" width="14.33203125" style="235" customWidth="1"/>
    <col min="9739" max="9739" width="8.88671875" style="235" customWidth="1"/>
    <col min="9740" max="9740" width="4.6640625" style="235" customWidth="1"/>
    <col min="9741" max="9741" width="7.33203125" style="235" customWidth="1"/>
    <col min="9742" max="9742" width="6.88671875" style="235" customWidth="1"/>
    <col min="9743" max="9746" width="5.5546875" style="235" customWidth="1"/>
    <col min="9747" max="9984" width="8.88671875" style="235"/>
    <col min="9985" max="9985" width="5" style="235" customWidth="1"/>
    <col min="9986" max="9986" width="30.44140625" style="235" bestFit="1" customWidth="1"/>
    <col min="9987" max="9987" width="8.6640625" style="235" customWidth="1"/>
    <col min="9988" max="9988" width="3.109375" style="235" customWidth="1"/>
    <col min="9989" max="9989" width="8.5546875" style="235" bestFit="1" customWidth="1"/>
    <col min="9990" max="9990" width="11.109375" style="235" customWidth="1"/>
    <col min="9991" max="9991" width="10.109375" style="235" customWidth="1"/>
    <col min="9992" max="9992" width="15.88671875" style="235" customWidth="1"/>
    <col min="9993" max="9993" width="9.44140625" style="235" customWidth="1"/>
    <col min="9994" max="9994" width="14.33203125" style="235" customWidth="1"/>
    <col min="9995" max="9995" width="8.88671875" style="235" customWidth="1"/>
    <col min="9996" max="9996" width="4.6640625" style="235" customWidth="1"/>
    <col min="9997" max="9997" width="7.33203125" style="235" customWidth="1"/>
    <col min="9998" max="9998" width="6.88671875" style="235" customWidth="1"/>
    <col min="9999" max="10002" width="5.5546875" style="235" customWidth="1"/>
    <col min="10003" max="10240" width="8.88671875" style="235"/>
    <col min="10241" max="10241" width="5" style="235" customWidth="1"/>
    <col min="10242" max="10242" width="30.44140625" style="235" bestFit="1" customWidth="1"/>
    <col min="10243" max="10243" width="8.6640625" style="235" customWidth="1"/>
    <col min="10244" max="10244" width="3.109375" style="235" customWidth="1"/>
    <col min="10245" max="10245" width="8.5546875" style="235" bestFit="1" customWidth="1"/>
    <col min="10246" max="10246" width="11.109375" style="235" customWidth="1"/>
    <col min="10247" max="10247" width="10.109375" style="235" customWidth="1"/>
    <col min="10248" max="10248" width="15.88671875" style="235" customWidth="1"/>
    <col min="10249" max="10249" width="9.44140625" style="235" customWidth="1"/>
    <col min="10250" max="10250" width="14.33203125" style="235" customWidth="1"/>
    <col min="10251" max="10251" width="8.88671875" style="235" customWidth="1"/>
    <col min="10252" max="10252" width="4.6640625" style="235" customWidth="1"/>
    <col min="10253" max="10253" width="7.33203125" style="235" customWidth="1"/>
    <col min="10254" max="10254" width="6.88671875" style="235" customWidth="1"/>
    <col min="10255" max="10258" width="5.5546875" style="235" customWidth="1"/>
    <col min="10259" max="10496" width="8.88671875" style="235"/>
    <col min="10497" max="10497" width="5" style="235" customWidth="1"/>
    <col min="10498" max="10498" width="30.44140625" style="235" bestFit="1" customWidth="1"/>
    <col min="10499" max="10499" width="8.6640625" style="235" customWidth="1"/>
    <col min="10500" max="10500" width="3.109375" style="235" customWidth="1"/>
    <col min="10501" max="10501" width="8.5546875" style="235" bestFit="1" customWidth="1"/>
    <col min="10502" max="10502" width="11.109375" style="235" customWidth="1"/>
    <col min="10503" max="10503" width="10.109375" style="235" customWidth="1"/>
    <col min="10504" max="10504" width="15.88671875" style="235" customWidth="1"/>
    <col min="10505" max="10505" width="9.44140625" style="235" customWidth="1"/>
    <col min="10506" max="10506" width="14.33203125" style="235" customWidth="1"/>
    <col min="10507" max="10507" width="8.88671875" style="235" customWidth="1"/>
    <col min="10508" max="10508" width="4.6640625" style="235" customWidth="1"/>
    <col min="10509" max="10509" width="7.33203125" style="235" customWidth="1"/>
    <col min="10510" max="10510" width="6.88671875" style="235" customWidth="1"/>
    <col min="10511" max="10514" width="5.5546875" style="235" customWidth="1"/>
    <col min="10515" max="10752" width="8.88671875" style="235"/>
    <col min="10753" max="10753" width="5" style="235" customWidth="1"/>
    <col min="10754" max="10754" width="30.44140625" style="235" bestFit="1" customWidth="1"/>
    <col min="10755" max="10755" width="8.6640625" style="235" customWidth="1"/>
    <col min="10756" max="10756" width="3.109375" style="235" customWidth="1"/>
    <col min="10757" max="10757" width="8.5546875" style="235" bestFit="1" customWidth="1"/>
    <col min="10758" max="10758" width="11.109375" style="235" customWidth="1"/>
    <col min="10759" max="10759" width="10.109375" style="235" customWidth="1"/>
    <col min="10760" max="10760" width="15.88671875" style="235" customWidth="1"/>
    <col min="10761" max="10761" width="9.44140625" style="235" customWidth="1"/>
    <col min="10762" max="10762" width="14.33203125" style="235" customWidth="1"/>
    <col min="10763" max="10763" width="8.88671875" style="235" customWidth="1"/>
    <col min="10764" max="10764" width="4.6640625" style="235" customWidth="1"/>
    <col min="10765" max="10765" width="7.33203125" style="235" customWidth="1"/>
    <col min="10766" max="10766" width="6.88671875" style="235" customWidth="1"/>
    <col min="10767" max="10770" width="5.5546875" style="235" customWidth="1"/>
    <col min="10771" max="11008" width="8.88671875" style="235"/>
    <col min="11009" max="11009" width="5" style="235" customWidth="1"/>
    <col min="11010" max="11010" width="30.44140625" style="235" bestFit="1" customWidth="1"/>
    <col min="11011" max="11011" width="8.6640625" style="235" customWidth="1"/>
    <col min="11012" max="11012" width="3.109375" style="235" customWidth="1"/>
    <col min="11013" max="11013" width="8.5546875" style="235" bestFit="1" customWidth="1"/>
    <col min="11014" max="11014" width="11.109375" style="235" customWidth="1"/>
    <col min="11015" max="11015" width="10.109375" style="235" customWidth="1"/>
    <col min="11016" max="11016" width="15.88671875" style="235" customWidth="1"/>
    <col min="11017" max="11017" width="9.44140625" style="235" customWidth="1"/>
    <col min="11018" max="11018" width="14.33203125" style="235" customWidth="1"/>
    <col min="11019" max="11019" width="8.88671875" style="235" customWidth="1"/>
    <col min="11020" max="11020" width="4.6640625" style="235" customWidth="1"/>
    <col min="11021" max="11021" width="7.33203125" style="235" customWidth="1"/>
    <col min="11022" max="11022" width="6.88671875" style="235" customWidth="1"/>
    <col min="11023" max="11026" width="5.5546875" style="235" customWidth="1"/>
    <col min="11027" max="11264" width="8.88671875" style="235"/>
    <col min="11265" max="11265" width="5" style="235" customWidth="1"/>
    <col min="11266" max="11266" width="30.44140625" style="235" bestFit="1" customWidth="1"/>
    <col min="11267" max="11267" width="8.6640625" style="235" customWidth="1"/>
    <col min="11268" max="11268" width="3.109375" style="235" customWidth="1"/>
    <col min="11269" max="11269" width="8.5546875" style="235" bestFit="1" customWidth="1"/>
    <col min="11270" max="11270" width="11.109375" style="235" customWidth="1"/>
    <col min="11271" max="11271" width="10.109375" style="235" customWidth="1"/>
    <col min="11272" max="11272" width="15.88671875" style="235" customWidth="1"/>
    <col min="11273" max="11273" width="9.44140625" style="235" customWidth="1"/>
    <col min="11274" max="11274" width="14.33203125" style="235" customWidth="1"/>
    <col min="11275" max="11275" width="8.88671875" style="235" customWidth="1"/>
    <col min="11276" max="11276" width="4.6640625" style="235" customWidth="1"/>
    <col min="11277" max="11277" width="7.33203125" style="235" customWidth="1"/>
    <col min="11278" max="11278" width="6.88671875" style="235" customWidth="1"/>
    <col min="11279" max="11282" width="5.5546875" style="235" customWidth="1"/>
    <col min="11283" max="11520" width="8.88671875" style="235"/>
    <col min="11521" max="11521" width="5" style="235" customWidth="1"/>
    <col min="11522" max="11522" width="30.44140625" style="235" bestFit="1" customWidth="1"/>
    <col min="11523" max="11523" width="8.6640625" style="235" customWidth="1"/>
    <col min="11524" max="11524" width="3.109375" style="235" customWidth="1"/>
    <col min="11525" max="11525" width="8.5546875" style="235" bestFit="1" customWidth="1"/>
    <col min="11526" max="11526" width="11.109375" style="235" customWidth="1"/>
    <col min="11527" max="11527" width="10.109375" style="235" customWidth="1"/>
    <col min="11528" max="11528" width="15.88671875" style="235" customWidth="1"/>
    <col min="11529" max="11529" width="9.44140625" style="235" customWidth="1"/>
    <col min="11530" max="11530" width="14.33203125" style="235" customWidth="1"/>
    <col min="11531" max="11531" width="8.88671875" style="235" customWidth="1"/>
    <col min="11532" max="11532" width="4.6640625" style="235" customWidth="1"/>
    <col min="11533" max="11533" width="7.33203125" style="235" customWidth="1"/>
    <col min="11534" max="11534" width="6.88671875" style="235" customWidth="1"/>
    <col min="11535" max="11538" width="5.5546875" style="235" customWidth="1"/>
    <col min="11539" max="11776" width="8.88671875" style="235"/>
    <col min="11777" max="11777" width="5" style="235" customWidth="1"/>
    <col min="11778" max="11778" width="30.44140625" style="235" bestFit="1" customWidth="1"/>
    <col min="11779" max="11779" width="8.6640625" style="235" customWidth="1"/>
    <col min="11780" max="11780" width="3.109375" style="235" customWidth="1"/>
    <col min="11781" max="11781" width="8.5546875" style="235" bestFit="1" customWidth="1"/>
    <col min="11782" max="11782" width="11.109375" style="235" customWidth="1"/>
    <col min="11783" max="11783" width="10.109375" style="235" customWidth="1"/>
    <col min="11784" max="11784" width="15.88671875" style="235" customWidth="1"/>
    <col min="11785" max="11785" width="9.44140625" style="235" customWidth="1"/>
    <col min="11786" max="11786" width="14.33203125" style="235" customWidth="1"/>
    <col min="11787" max="11787" width="8.88671875" style="235" customWidth="1"/>
    <col min="11788" max="11788" width="4.6640625" style="235" customWidth="1"/>
    <col min="11789" max="11789" width="7.33203125" style="235" customWidth="1"/>
    <col min="11790" max="11790" width="6.88671875" style="235" customWidth="1"/>
    <col min="11791" max="11794" width="5.5546875" style="235" customWidth="1"/>
    <col min="11795" max="12032" width="8.88671875" style="235"/>
    <col min="12033" max="12033" width="5" style="235" customWidth="1"/>
    <col min="12034" max="12034" width="30.44140625" style="235" bestFit="1" customWidth="1"/>
    <col min="12035" max="12035" width="8.6640625" style="235" customWidth="1"/>
    <col min="12036" max="12036" width="3.109375" style="235" customWidth="1"/>
    <col min="12037" max="12037" width="8.5546875" style="235" bestFit="1" customWidth="1"/>
    <col min="12038" max="12038" width="11.109375" style="235" customWidth="1"/>
    <col min="12039" max="12039" width="10.109375" style="235" customWidth="1"/>
    <col min="12040" max="12040" width="15.88671875" style="235" customWidth="1"/>
    <col min="12041" max="12041" width="9.44140625" style="235" customWidth="1"/>
    <col min="12042" max="12042" width="14.33203125" style="235" customWidth="1"/>
    <col min="12043" max="12043" width="8.88671875" style="235" customWidth="1"/>
    <col min="12044" max="12044" width="4.6640625" style="235" customWidth="1"/>
    <col min="12045" max="12045" width="7.33203125" style="235" customWidth="1"/>
    <col min="12046" max="12046" width="6.88671875" style="235" customWidth="1"/>
    <col min="12047" max="12050" width="5.5546875" style="235" customWidth="1"/>
    <col min="12051" max="12288" width="8.88671875" style="235"/>
    <col min="12289" max="12289" width="5" style="235" customWidth="1"/>
    <col min="12290" max="12290" width="30.44140625" style="235" bestFit="1" customWidth="1"/>
    <col min="12291" max="12291" width="8.6640625" style="235" customWidth="1"/>
    <col min="12292" max="12292" width="3.109375" style="235" customWidth="1"/>
    <col min="12293" max="12293" width="8.5546875" style="235" bestFit="1" customWidth="1"/>
    <col min="12294" max="12294" width="11.109375" style="235" customWidth="1"/>
    <col min="12295" max="12295" width="10.109375" style="235" customWidth="1"/>
    <col min="12296" max="12296" width="15.88671875" style="235" customWidth="1"/>
    <col min="12297" max="12297" width="9.44140625" style="235" customWidth="1"/>
    <col min="12298" max="12298" width="14.33203125" style="235" customWidth="1"/>
    <col min="12299" max="12299" width="8.88671875" style="235" customWidth="1"/>
    <col min="12300" max="12300" width="4.6640625" style="235" customWidth="1"/>
    <col min="12301" max="12301" width="7.33203125" style="235" customWidth="1"/>
    <col min="12302" max="12302" width="6.88671875" style="235" customWidth="1"/>
    <col min="12303" max="12306" width="5.5546875" style="235" customWidth="1"/>
    <col min="12307" max="12544" width="8.88671875" style="235"/>
    <col min="12545" max="12545" width="5" style="235" customWidth="1"/>
    <col min="12546" max="12546" width="30.44140625" style="235" bestFit="1" customWidth="1"/>
    <col min="12547" max="12547" width="8.6640625" style="235" customWidth="1"/>
    <col min="12548" max="12548" width="3.109375" style="235" customWidth="1"/>
    <col min="12549" max="12549" width="8.5546875" style="235" bestFit="1" customWidth="1"/>
    <col min="12550" max="12550" width="11.109375" style="235" customWidth="1"/>
    <col min="12551" max="12551" width="10.109375" style="235" customWidth="1"/>
    <col min="12552" max="12552" width="15.88671875" style="235" customWidth="1"/>
    <col min="12553" max="12553" width="9.44140625" style="235" customWidth="1"/>
    <col min="12554" max="12554" width="14.33203125" style="235" customWidth="1"/>
    <col min="12555" max="12555" width="8.88671875" style="235" customWidth="1"/>
    <col min="12556" max="12556" width="4.6640625" style="235" customWidth="1"/>
    <col min="12557" max="12557" width="7.33203125" style="235" customWidth="1"/>
    <col min="12558" max="12558" width="6.88671875" style="235" customWidth="1"/>
    <col min="12559" max="12562" width="5.5546875" style="235" customWidth="1"/>
    <col min="12563" max="12800" width="8.88671875" style="235"/>
    <col min="12801" max="12801" width="5" style="235" customWidth="1"/>
    <col min="12802" max="12802" width="30.44140625" style="235" bestFit="1" customWidth="1"/>
    <col min="12803" max="12803" width="8.6640625" style="235" customWidth="1"/>
    <col min="12804" max="12804" width="3.109375" style="235" customWidth="1"/>
    <col min="12805" max="12805" width="8.5546875" style="235" bestFit="1" customWidth="1"/>
    <col min="12806" max="12806" width="11.109375" style="235" customWidth="1"/>
    <col min="12807" max="12807" width="10.109375" style="235" customWidth="1"/>
    <col min="12808" max="12808" width="15.88671875" style="235" customWidth="1"/>
    <col min="12809" max="12809" width="9.44140625" style="235" customWidth="1"/>
    <col min="12810" max="12810" width="14.33203125" style="235" customWidth="1"/>
    <col min="12811" max="12811" width="8.88671875" style="235" customWidth="1"/>
    <col min="12812" max="12812" width="4.6640625" style="235" customWidth="1"/>
    <col min="12813" max="12813" width="7.33203125" style="235" customWidth="1"/>
    <col min="12814" max="12814" width="6.88671875" style="235" customWidth="1"/>
    <col min="12815" max="12818" width="5.5546875" style="235" customWidth="1"/>
    <col min="12819" max="13056" width="8.88671875" style="235"/>
    <col min="13057" max="13057" width="5" style="235" customWidth="1"/>
    <col min="13058" max="13058" width="30.44140625" style="235" bestFit="1" customWidth="1"/>
    <col min="13059" max="13059" width="8.6640625" style="235" customWidth="1"/>
    <col min="13060" max="13060" width="3.109375" style="235" customWidth="1"/>
    <col min="13061" max="13061" width="8.5546875" style="235" bestFit="1" customWidth="1"/>
    <col min="13062" max="13062" width="11.109375" style="235" customWidth="1"/>
    <col min="13063" max="13063" width="10.109375" style="235" customWidth="1"/>
    <col min="13064" max="13064" width="15.88671875" style="235" customWidth="1"/>
    <col min="13065" max="13065" width="9.44140625" style="235" customWidth="1"/>
    <col min="13066" max="13066" width="14.33203125" style="235" customWidth="1"/>
    <col min="13067" max="13067" width="8.88671875" style="235" customWidth="1"/>
    <col min="13068" max="13068" width="4.6640625" style="235" customWidth="1"/>
    <col min="13069" max="13069" width="7.33203125" style="235" customWidth="1"/>
    <col min="13070" max="13070" width="6.88671875" style="235" customWidth="1"/>
    <col min="13071" max="13074" width="5.5546875" style="235" customWidth="1"/>
    <col min="13075" max="13312" width="8.88671875" style="235"/>
    <col min="13313" max="13313" width="5" style="235" customWidth="1"/>
    <col min="13314" max="13314" width="30.44140625" style="235" bestFit="1" customWidth="1"/>
    <col min="13315" max="13315" width="8.6640625" style="235" customWidth="1"/>
    <col min="13316" max="13316" width="3.109375" style="235" customWidth="1"/>
    <col min="13317" max="13317" width="8.5546875" style="235" bestFit="1" customWidth="1"/>
    <col min="13318" max="13318" width="11.109375" style="235" customWidth="1"/>
    <col min="13319" max="13319" width="10.109375" style="235" customWidth="1"/>
    <col min="13320" max="13320" width="15.88671875" style="235" customWidth="1"/>
    <col min="13321" max="13321" width="9.44140625" style="235" customWidth="1"/>
    <col min="13322" max="13322" width="14.33203125" style="235" customWidth="1"/>
    <col min="13323" max="13323" width="8.88671875" style="235" customWidth="1"/>
    <col min="13324" max="13324" width="4.6640625" style="235" customWidth="1"/>
    <col min="13325" max="13325" width="7.33203125" style="235" customWidth="1"/>
    <col min="13326" max="13326" width="6.88671875" style="235" customWidth="1"/>
    <col min="13327" max="13330" width="5.5546875" style="235" customWidth="1"/>
    <col min="13331" max="13568" width="8.88671875" style="235"/>
    <col min="13569" max="13569" width="5" style="235" customWidth="1"/>
    <col min="13570" max="13570" width="30.44140625" style="235" bestFit="1" customWidth="1"/>
    <col min="13571" max="13571" width="8.6640625" style="235" customWidth="1"/>
    <col min="13572" max="13572" width="3.109375" style="235" customWidth="1"/>
    <col min="13573" max="13573" width="8.5546875" style="235" bestFit="1" customWidth="1"/>
    <col min="13574" max="13574" width="11.109375" style="235" customWidth="1"/>
    <col min="13575" max="13575" width="10.109375" style="235" customWidth="1"/>
    <col min="13576" max="13576" width="15.88671875" style="235" customWidth="1"/>
    <col min="13577" max="13577" width="9.44140625" style="235" customWidth="1"/>
    <col min="13578" max="13578" width="14.33203125" style="235" customWidth="1"/>
    <col min="13579" max="13579" width="8.88671875" style="235" customWidth="1"/>
    <col min="13580" max="13580" width="4.6640625" style="235" customWidth="1"/>
    <col min="13581" max="13581" width="7.33203125" style="235" customWidth="1"/>
    <col min="13582" max="13582" width="6.88671875" style="235" customWidth="1"/>
    <col min="13583" max="13586" width="5.5546875" style="235" customWidth="1"/>
    <col min="13587" max="13824" width="8.88671875" style="235"/>
    <col min="13825" max="13825" width="5" style="235" customWidth="1"/>
    <col min="13826" max="13826" width="30.44140625" style="235" bestFit="1" customWidth="1"/>
    <col min="13827" max="13827" width="8.6640625" style="235" customWidth="1"/>
    <col min="13828" max="13828" width="3.109375" style="235" customWidth="1"/>
    <col min="13829" max="13829" width="8.5546875" style="235" bestFit="1" customWidth="1"/>
    <col min="13830" max="13830" width="11.109375" style="235" customWidth="1"/>
    <col min="13831" max="13831" width="10.109375" style="235" customWidth="1"/>
    <col min="13832" max="13832" width="15.88671875" style="235" customWidth="1"/>
    <col min="13833" max="13833" width="9.44140625" style="235" customWidth="1"/>
    <col min="13834" max="13834" width="14.33203125" style="235" customWidth="1"/>
    <col min="13835" max="13835" width="8.88671875" style="235" customWidth="1"/>
    <col min="13836" max="13836" width="4.6640625" style="235" customWidth="1"/>
    <col min="13837" max="13837" width="7.33203125" style="235" customWidth="1"/>
    <col min="13838" max="13838" width="6.88671875" style="235" customWidth="1"/>
    <col min="13839" max="13842" width="5.5546875" style="235" customWidth="1"/>
    <col min="13843" max="14080" width="8.88671875" style="235"/>
    <col min="14081" max="14081" width="5" style="235" customWidth="1"/>
    <col min="14082" max="14082" width="30.44140625" style="235" bestFit="1" customWidth="1"/>
    <col min="14083" max="14083" width="8.6640625" style="235" customWidth="1"/>
    <col min="14084" max="14084" width="3.109375" style="235" customWidth="1"/>
    <col min="14085" max="14085" width="8.5546875" style="235" bestFit="1" customWidth="1"/>
    <col min="14086" max="14086" width="11.109375" style="235" customWidth="1"/>
    <col min="14087" max="14087" width="10.109375" style="235" customWidth="1"/>
    <col min="14088" max="14088" width="15.88671875" style="235" customWidth="1"/>
    <col min="14089" max="14089" width="9.44140625" style="235" customWidth="1"/>
    <col min="14090" max="14090" width="14.33203125" style="235" customWidth="1"/>
    <col min="14091" max="14091" width="8.88671875" style="235" customWidth="1"/>
    <col min="14092" max="14092" width="4.6640625" style="235" customWidth="1"/>
    <col min="14093" max="14093" width="7.33203125" style="235" customWidth="1"/>
    <col min="14094" max="14094" width="6.88671875" style="235" customWidth="1"/>
    <col min="14095" max="14098" width="5.5546875" style="235" customWidth="1"/>
    <col min="14099" max="14336" width="8.88671875" style="235"/>
    <col min="14337" max="14337" width="5" style="235" customWidth="1"/>
    <col min="14338" max="14338" width="30.44140625" style="235" bestFit="1" customWidth="1"/>
    <col min="14339" max="14339" width="8.6640625" style="235" customWidth="1"/>
    <col min="14340" max="14340" width="3.109375" style="235" customWidth="1"/>
    <col min="14341" max="14341" width="8.5546875" style="235" bestFit="1" customWidth="1"/>
    <col min="14342" max="14342" width="11.109375" style="235" customWidth="1"/>
    <col min="14343" max="14343" width="10.109375" style="235" customWidth="1"/>
    <col min="14344" max="14344" width="15.88671875" style="235" customWidth="1"/>
    <col min="14345" max="14345" width="9.44140625" style="235" customWidth="1"/>
    <col min="14346" max="14346" width="14.33203125" style="235" customWidth="1"/>
    <col min="14347" max="14347" width="8.88671875" style="235" customWidth="1"/>
    <col min="14348" max="14348" width="4.6640625" style="235" customWidth="1"/>
    <col min="14349" max="14349" width="7.33203125" style="235" customWidth="1"/>
    <col min="14350" max="14350" width="6.88671875" style="235" customWidth="1"/>
    <col min="14351" max="14354" width="5.5546875" style="235" customWidth="1"/>
    <col min="14355" max="14592" width="8.88671875" style="235"/>
    <col min="14593" max="14593" width="5" style="235" customWidth="1"/>
    <col min="14594" max="14594" width="30.44140625" style="235" bestFit="1" customWidth="1"/>
    <col min="14595" max="14595" width="8.6640625" style="235" customWidth="1"/>
    <col min="14596" max="14596" width="3.109375" style="235" customWidth="1"/>
    <col min="14597" max="14597" width="8.5546875" style="235" bestFit="1" customWidth="1"/>
    <col min="14598" max="14598" width="11.109375" style="235" customWidth="1"/>
    <col min="14599" max="14599" width="10.109375" style="235" customWidth="1"/>
    <col min="14600" max="14600" width="15.88671875" style="235" customWidth="1"/>
    <col min="14601" max="14601" width="9.44140625" style="235" customWidth="1"/>
    <col min="14602" max="14602" width="14.33203125" style="235" customWidth="1"/>
    <col min="14603" max="14603" width="8.88671875" style="235" customWidth="1"/>
    <col min="14604" max="14604" width="4.6640625" style="235" customWidth="1"/>
    <col min="14605" max="14605" width="7.33203125" style="235" customWidth="1"/>
    <col min="14606" max="14606" width="6.88671875" style="235" customWidth="1"/>
    <col min="14607" max="14610" width="5.5546875" style="235" customWidth="1"/>
    <col min="14611" max="14848" width="8.88671875" style="235"/>
    <col min="14849" max="14849" width="5" style="235" customWidth="1"/>
    <col min="14850" max="14850" width="30.44140625" style="235" bestFit="1" customWidth="1"/>
    <col min="14851" max="14851" width="8.6640625" style="235" customWidth="1"/>
    <col min="14852" max="14852" width="3.109375" style="235" customWidth="1"/>
    <col min="14853" max="14853" width="8.5546875" style="235" bestFit="1" customWidth="1"/>
    <col min="14854" max="14854" width="11.109375" style="235" customWidth="1"/>
    <col min="14855" max="14855" width="10.109375" style="235" customWidth="1"/>
    <col min="14856" max="14856" width="15.88671875" style="235" customWidth="1"/>
    <col min="14857" max="14857" width="9.44140625" style="235" customWidth="1"/>
    <col min="14858" max="14858" width="14.33203125" style="235" customWidth="1"/>
    <col min="14859" max="14859" width="8.88671875" style="235" customWidth="1"/>
    <col min="14860" max="14860" width="4.6640625" style="235" customWidth="1"/>
    <col min="14861" max="14861" width="7.33203125" style="235" customWidth="1"/>
    <col min="14862" max="14862" width="6.88671875" style="235" customWidth="1"/>
    <col min="14863" max="14866" width="5.5546875" style="235" customWidth="1"/>
    <col min="14867" max="15104" width="8.88671875" style="235"/>
    <col min="15105" max="15105" width="5" style="235" customWidth="1"/>
    <col min="15106" max="15106" width="30.44140625" style="235" bestFit="1" customWidth="1"/>
    <col min="15107" max="15107" width="8.6640625" style="235" customWidth="1"/>
    <col min="15108" max="15108" width="3.109375" style="235" customWidth="1"/>
    <col min="15109" max="15109" width="8.5546875" style="235" bestFit="1" customWidth="1"/>
    <col min="15110" max="15110" width="11.109375" style="235" customWidth="1"/>
    <col min="15111" max="15111" width="10.109375" style="235" customWidth="1"/>
    <col min="15112" max="15112" width="15.88671875" style="235" customWidth="1"/>
    <col min="15113" max="15113" width="9.44140625" style="235" customWidth="1"/>
    <col min="15114" max="15114" width="14.33203125" style="235" customWidth="1"/>
    <col min="15115" max="15115" width="8.88671875" style="235" customWidth="1"/>
    <col min="15116" max="15116" width="4.6640625" style="235" customWidth="1"/>
    <col min="15117" max="15117" width="7.33203125" style="235" customWidth="1"/>
    <col min="15118" max="15118" width="6.88671875" style="235" customWidth="1"/>
    <col min="15119" max="15122" width="5.5546875" style="235" customWidth="1"/>
    <col min="15123" max="15360" width="8.88671875" style="235"/>
    <col min="15361" max="15361" width="5" style="235" customWidth="1"/>
    <col min="15362" max="15362" width="30.44140625" style="235" bestFit="1" customWidth="1"/>
    <col min="15363" max="15363" width="8.6640625" style="235" customWidth="1"/>
    <col min="15364" max="15364" width="3.109375" style="235" customWidth="1"/>
    <col min="15365" max="15365" width="8.5546875" style="235" bestFit="1" customWidth="1"/>
    <col min="15366" max="15366" width="11.109375" style="235" customWidth="1"/>
    <col min="15367" max="15367" width="10.109375" style="235" customWidth="1"/>
    <col min="15368" max="15368" width="15.88671875" style="235" customWidth="1"/>
    <col min="15369" max="15369" width="9.44140625" style="235" customWidth="1"/>
    <col min="15370" max="15370" width="14.33203125" style="235" customWidth="1"/>
    <col min="15371" max="15371" width="8.88671875" style="235" customWidth="1"/>
    <col min="15372" max="15372" width="4.6640625" style="235" customWidth="1"/>
    <col min="15373" max="15373" width="7.33203125" style="235" customWidth="1"/>
    <col min="15374" max="15374" width="6.88671875" style="235" customWidth="1"/>
    <col min="15375" max="15378" width="5.5546875" style="235" customWidth="1"/>
    <col min="15379" max="15616" width="8.88671875" style="235"/>
    <col min="15617" max="15617" width="5" style="235" customWidth="1"/>
    <col min="15618" max="15618" width="30.44140625" style="235" bestFit="1" customWidth="1"/>
    <col min="15619" max="15619" width="8.6640625" style="235" customWidth="1"/>
    <col min="15620" max="15620" width="3.109375" style="235" customWidth="1"/>
    <col min="15621" max="15621" width="8.5546875" style="235" bestFit="1" customWidth="1"/>
    <col min="15622" max="15622" width="11.109375" style="235" customWidth="1"/>
    <col min="15623" max="15623" width="10.109375" style="235" customWidth="1"/>
    <col min="15624" max="15624" width="15.88671875" style="235" customWidth="1"/>
    <col min="15625" max="15625" width="9.44140625" style="235" customWidth="1"/>
    <col min="15626" max="15626" width="14.33203125" style="235" customWidth="1"/>
    <col min="15627" max="15627" width="8.88671875" style="235" customWidth="1"/>
    <col min="15628" max="15628" width="4.6640625" style="235" customWidth="1"/>
    <col min="15629" max="15629" width="7.33203125" style="235" customWidth="1"/>
    <col min="15630" max="15630" width="6.88671875" style="235" customWidth="1"/>
    <col min="15631" max="15634" width="5.5546875" style="235" customWidth="1"/>
    <col min="15635" max="15872" width="8.88671875" style="235"/>
    <col min="15873" max="15873" width="5" style="235" customWidth="1"/>
    <col min="15874" max="15874" width="30.44140625" style="235" bestFit="1" customWidth="1"/>
    <col min="15875" max="15875" width="8.6640625" style="235" customWidth="1"/>
    <col min="15876" max="15876" width="3.109375" style="235" customWidth="1"/>
    <col min="15877" max="15877" width="8.5546875" style="235" bestFit="1" customWidth="1"/>
    <col min="15878" max="15878" width="11.109375" style="235" customWidth="1"/>
    <col min="15879" max="15879" width="10.109375" style="235" customWidth="1"/>
    <col min="15880" max="15880" width="15.88671875" style="235" customWidth="1"/>
    <col min="15881" max="15881" width="9.44140625" style="235" customWidth="1"/>
    <col min="15882" max="15882" width="14.33203125" style="235" customWidth="1"/>
    <col min="15883" max="15883" width="8.88671875" style="235" customWidth="1"/>
    <col min="15884" max="15884" width="4.6640625" style="235" customWidth="1"/>
    <col min="15885" max="15885" width="7.33203125" style="235" customWidth="1"/>
    <col min="15886" max="15886" width="6.88671875" style="235" customWidth="1"/>
    <col min="15887" max="15890" width="5.5546875" style="235" customWidth="1"/>
    <col min="15891" max="16128" width="8.88671875" style="235"/>
    <col min="16129" max="16129" width="5" style="235" customWidth="1"/>
    <col min="16130" max="16130" width="30.44140625" style="235" bestFit="1" customWidth="1"/>
    <col min="16131" max="16131" width="8.6640625" style="235" customWidth="1"/>
    <col min="16132" max="16132" width="3.109375" style="235" customWidth="1"/>
    <col min="16133" max="16133" width="8.5546875" style="235" bestFit="1" customWidth="1"/>
    <col min="16134" max="16134" width="11.109375" style="235" customWidth="1"/>
    <col min="16135" max="16135" width="10.109375" style="235" customWidth="1"/>
    <col min="16136" max="16136" width="15.88671875" style="235" customWidth="1"/>
    <col min="16137" max="16137" width="9.44140625" style="235" customWidth="1"/>
    <col min="16138" max="16138" width="14.33203125" style="235" customWidth="1"/>
    <col min="16139" max="16139" width="8.88671875" style="235" customWidth="1"/>
    <col min="16140" max="16140" width="4.6640625" style="235" customWidth="1"/>
    <col min="16141" max="16141" width="7.33203125" style="235" customWidth="1"/>
    <col min="16142" max="16142" width="6.88671875" style="235" customWidth="1"/>
    <col min="16143" max="16146" width="5.5546875" style="235" customWidth="1"/>
    <col min="16147" max="16383" width="8.88671875" style="235"/>
    <col min="16384" max="16384" width="9.109375" style="235" customWidth="1"/>
  </cols>
  <sheetData>
    <row r="1" spans="1:19" ht="27" customHeight="1" thickBot="1" x14ac:dyDescent="0.3">
      <c r="A1" s="703" t="s">
        <v>1233</v>
      </c>
      <c r="B1" s="703"/>
      <c r="C1" s="703"/>
      <c r="D1" s="703"/>
      <c r="E1" s="703"/>
      <c r="F1" s="703"/>
      <c r="G1" s="703"/>
      <c r="H1" s="703"/>
      <c r="I1" s="703"/>
      <c r="J1" s="703"/>
      <c r="K1" s="703"/>
    </row>
    <row r="2" spans="1:19" ht="15.75" customHeight="1" thickBot="1" x14ac:dyDescent="0.3">
      <c r="A2" s="704" t="s">
        <v>242</v>
      </c>
      <c r="B2" s="704"/>
      <c r="C2" s="705"/>
      <c r="D2" s="712" t="s">
        <v>140</v>
      </c>
      <c r="E2" s="706"/>
      <c r="F2" s="706"/>
      <c r="G2" s="706"/>
      <c r="H2" s="706"/>
      <c r="I2" s="706"/>
      <c r="J2" s="706"/>
      <c r="K2" s="706"/>
      <c r="L2" s="236"/>
      <c r="M2" s="237"/>
      <c r="N2" s="237"/>
    </row>
    <row r="3" spans="1:19" ht="15.75" customHeight="1" thickTop="1" thickBot="1" x14ac:dyDescent="0.3">
      <c r="A3" s="238"/>
      <c r="B3" s="238"/>
      <c r="C3" s="238" t="s">
        <v>141</v>
      </c>
      <c r="D3" s="707" t="s">
        <v>325</v>
      </c>
      <c r="E3" s="708"/>
      <c r="F3" s="708"/>
      <c r="G3" s="709"/>
      <c r="H3" s="707" t="s">
        <v>142</v>
      </c>
      <c r="I3" s="708"/>
      <c r="J3" s="708"/>
      <c r="K3" s="708"/>
      <c r="L3" s="236"/>
      <c r="M3" s="237"/>
      <c r="N3" s="237"/>
    </row>
    <row r="4" spans="1:19" ht="13.5" customHeight="1" x14ac:dyDescent="0.25">
      <c r="A4" s="238"/>
      <c r="B4" s="238"/>
      <c r="C4" s="239" t="s">
        <v>143</v>
      </c>
      <c r="D4" s="710" t="s">
        <v>144</v>
      </c>
      <c r="E4" s="711"/>
      <c r="F4" s="540" t="s">
        <v>145</v>
      </c>
      <c r="G4" s="540" t="s">
        <v>146</v>
      </c>
      <c r="H4" s="701" t="s">
        <v>147</v>
      </c>
      <c r="I4" s="702"/>
      <c r="J4" s="539" t="s">
        <v>145</v>
      </c>
      <c r="K4" s="539" t="s">
        <v>146</v>
      </c>
      <c r="L4" s="241"/>
      <c r="M4" s="236"/>
      <c r="O4" s="242"/>
      <c r="P4" s="243"/>
      <c r="Q4" s="242"/>
      <c r="R4" s="242"/>
    </row>
    <row r="5" spans="1:19" ht="12.9" customHeight="1" x14ac:dyDescent="0.25">
      <c r="A5" s="244" t="s">
        <v>148</v>
      </c>
      <c r="B5" s="244" t="s">
        <v>149</v>
      </c>
      <c r="C5" s="245" t="s">
        <v>150</v>
      </c>
      <c r="D5" s="246" t="s">
        <v>151</v>
      </c>
      <c r="E5" s="247" t="s">
        <v>152</v>
      </c>
      <c r="F5" s="247" t="s">
        <v>153</v>
      </c>
      <c r="G5" s="248" t="s">
        <v>154</v>
      </c>
      <c r="H5" s="340" t="s">
        <v>151</v>
      </c>
      <c r="I5" s="247" t="s">
        <v>152</v>
      </c>
      <c r="J5" s="247" t="s">
        <v>153</v>
      </c>
      <c r="K5" s="248" t="s">
        <v>154</v>
      </c>
      <c r="L5" s="251"/>
      <c r="M5" s="252"/>
      <c r="N5" s="252"/>
      <c r="O5" s="253"/>
      <c r="P5" s="254"/>
      <c r="R5" s="253"/>
    </row>
    <row r="6" spans="1:19" ht="12.9" customHeight="1" x14ac:dyDescent="0.25">
      <c r="A6" s="268" t="s">
        <v>702</v>
      </c>
      <c r="B6" s="269" t="s">
        <v>1232</v>
      </c>
      <c r="C6" s="270">
        <v>65.5</v>
      </c>
      <c r="D6" s="147">
        <v>44.2</v>
      </c>
      <c r="E6" s="271">
        <v>38.1</v>
      </c>
      <c r="F6" s="271" t="s">
        <v>1213</v>
      </c>
      <c r="G6" s="271" t="s">
        <v>1213</v>
      </c>
      <c r="H6" s="347">
        <v>49.6</v>
      </c>
      <c r="I6" s="271">
        <v>52.6</v>
      </c>
      <c r="J6" s="271" t="s">
        <v>1213</v>
      </c>
      <c r="K6" s="271" t="s">
        <v>1213</v>
      </c>
      <c r="L6" s="255"/>
      <c r="M6" s="256"/>
      <c r="N6" s="257"/>
      <c r="O6" s="148"/>
      <c r="P6" s="253"/>
      <c r="Q6" s="253"/>
      <c r="R6" s="148"/>
      <c r="S6" s="148"/>
    </row>
    <row r="7" spans="1:19" ht="12.9" customHeight="1" x14ac:dyDescent="0.25">
      <c r="A7" s="149" t="s">
        <v>704</v>
      </c>
      <c r="B7" s="150" t="s">
        <v>1036</v>
      </c>
      <c r="C7" s="151">
        <v>57</v>
      </c>
      <c r="D7" s="152">
        <v>42.2</v>
      </c>
      <c r="E7" s="153">
        <v>39.299999999999997</v>
      </c>
      <c r="F7" s="153" t="s">
        <v>1213</v>
      </c>
      <c r="G7" s="153" t="s">
        <v>1213</v>
      </c>
      <c r="H7" s="568">
        <v>54.8</v>
      </c>
      <c r="I7" s="153">
        <v>49.1</v>
      </c>
      <c r="J7" s="153" t="s">
        <v>1213</v>
      </c>
      <c r="K7" s="153" t="s">
        <v>1213</v>
      </c>
      <c r="L7" s="255"/>
      <c r="M7" s="256"/>
      <c r="N7" s="257"/>
      <c r="O7" s="148"/>
      <c r="P7" s="253"/>
      <c r="Q7" s="253"/>
      <c r="R7" s="148"/>
      <c r="S7" s="148"/>
    </row>
    <row r="8" spans="1:19" ht="12.9" customHeight="1" x14ac:dyDescent="0.25">
      <c r="A8" s="154" t="s">
        <v>707</v>
      </c>
      <c r="B8" s="155" t="s">
        <v>1035</v>
      </c>
      <c r="C8" s="156">
        <v>62.6</v>
      </c>
      <c r="D8" s="157">
        <v>44.1</v>
      </c>
      <c r="E8" s="158">
        <v>40</v>
      </c>
      <c r="F8" s="158" t="s">
        <v>1213</v>
      </c>
      <c r="G8" s="158" t="s">
        <v>1213</v>
      </c>
      <c r="H8" s="338">
        <v>53.1</v>
      </c>
      <c r="I8" s="158">
        <v>50.3</v>
      </c>
      <c r="J8" s="158" t="s">
        <v>1213</v>
      </c>
      <c r="K8" s="158" t="s">
        <v>1213</v>
      </c>
      <c r="L8" s="255"/>
      <c r="M8" s="256"/>
      <c r="N8" s="257"/>
      <c r="O8" s="148"/>
      <c r="P8" s="253"/>
      <c r="Q8" s="253"/>
      <c r="R8" s="148"/>
      <c r="S8" s="148"/>
    </row>
    <row r="9" spans="1:19" ht="12.9" customHeight="1" x14ac:dyDescent="0.25">
      <c r="A9" s="149" t="s">
        <v>702</v>
      </c>
      <c r="B9" s="150" t="s">
        <v>683</v>
      </c>
      <c r="C9" s="151">
        <v>65</v>
      </c>
      <c r="D9" s="152">
        <v>44.5</v>
      </c>
      <c r="E9" s="153">
        <v>43.3</v>
      </c>
      <c r="F9" s="153" t="s">
        <v>1213</v>
      </c>
      <c r="G9" s="153" t="s">
        <v>1213</v>
      </c>
      <c r="H9" s="568">
        <v>51.3</v>
      </c>
      <c r="I9" s="153">
        <v>50.8</v>
      </c>
      <c r="J9" s="153" t="s">
        <v>1213</v>
      </c>
      <c r="K9" s="153" t="s">
        <v>1213</v>
      </c>
      <c r="L9" s="255"/>
      <c r="M9" s="256"/>
      <c r="N9" s="257"/>
      <c r="O9" s="148"/>
      <c r="P9" s="253"/>
      <c r="Q9" s="253"/>
      <c r="R9" s="148"/>
      <c r="S9" s="148"/>
    </row>
    <row r="10" spans="1:19" s="264" customFormat="1" ht="11.85" customHeight="1" thickBot="1" x14ac:dyDescent="0.25">
      <c r="A10" s="260"/>
      <c r="B10" s="260" t="s">
        <v>12</v>
      </c>
      <c r="C10" s="263">
        <f>AVERAGE(C6:C9)</f>
        <v>62.524999999999999</v>
      </c>
      <c r="D10" s="261">
        <f>AVERAGE(D6:D9)</f>
        <v>43.75</v>
      </c>
      <c r="E10" s="261">
        <f>AVERAGE(E6:E9)</f>
        <v>40.174999999999997</v>
      </c>
      <c r="F10" s="261"/>
      <c r="G10" s="261"/>
      <c r="H10" s="342">
        <f>AVERAGE(H6:H9)</f>
        <v>52.2</v>
      </c>
      <c r="I10" s="261">
        <f>AVERAGE(I6:I9)</f>
        <v>50.7</v>
      </c>
      <c r="J10" s="261"/>
      <c r="K10" s="261"/>
      <c r="N10" s="344"/>
      <c r="P10" s="344"/>
    </row>
    <row r="11" spans="1:19" s="264" customFormat="1" ht="11.85" customHeight="1" x14ac:dyDescent="0.2">
      <c r="A11" s="265"/>
      <c r="B11" s="266"/>
      <c r="C11" s="159"/>
      <c r="D11" s="160"/>
      <c r="E11" s="160"/>
      <c r="F11" s="160"/>
      <c r="G11" s="160"/>
      <c r="H11" s="160"/>
      <c r="I11" s="160"/>
      <c r="J11" s="160"/>
      <c r="K11" s="160"/>
    </row>
    <row r="12" spans="1:19" s="264" customFormat="1" ht="11.85" customHeight="1" x14ac:dyDescent="0.2">
      <c r="B12" s="161"/>
      <c r="H12" s="162"/>
    </row>
    <row r="13" spans="1:19" ht="11.85" customHeight="1" x14ac:dyDescent="0.25">
      <c r="A13" s="264"/>
      <c r="B13" s="161"/>
      <c r="C13" s="264"/>
      <c r="D13" s="264"/>
      <c r="E13" s="264"/>
      <c r="F13" s="264"/>
      <c r="G13" s="264"/>
      <c r="H13" s="162"/>
      <c r="I13" s="264"/>
      <c r="J13" s="264"/>
      <c r="K13" s="264"/>
      <c r="L13" s="264"/>
      <c r="N13" s="235" t="s">
        <v>27</v>
      </c>
    </row>
    <row r="14" spans="1:19" x14ac:dyDescent="0.25">
      <c r="A14" s="264"/>
      <c r="B14" s="161"/>
      <c r="C14" s="264"/>
      <c r="H14" s="162"/>
      <c r="I14" s="264"/>
      <c r="J14" s="264"/>
      <c r="K14" s="264"/>
      <c r="L14" s="264"/>
    </row>
    <row r="15" spans="1:19" x14ac:dyDescent="0.25">
      <c r="A15" s="264"/>
      <c r="B15" s="267"/>
      <c r="C15" s="264"/>
      <c r="D15" s="264"/>
      <c r="E15" s="264"/>
      <c r="F15" s="264"/>
      <c r="G15" s="264"/>
      <c r="H15" s="264"/>
      <c r="I15" s="264"/>
      <c r="J15" s="264"/>
      <c r="K15" s="264"/>
    </row>
    <row r="31" spans="1:1" ht="14.4" x14ac:dyDescent="0.3">
      <c r="A31" s="345"/>
    </row>
    <row r="32" spans="1:1" x14ac:dyDescent="0.25">
      <c r="A32" s="346"/>
    </row>
    <row r="35" spans="1:1" ht="14.4" x14ac:dyDescent="0.3">
      <c r="A35" s="345"/>
    </row>
    <row r="36" spans="1:1" x14ac:dyDescent="0.25">
      <c r="A36" s="346"/>
    </row>
  </sheetData>
  <mergeCells count="7">
    <mergeCell ref="D4:E4"/>
    <mergeCell ref="H4:I4"/>
    <mergeCell ref="A1:K1"/>
    <mergeCell ref="A2:C2"/>
    <mergeCell ref="D2:K2"/>
    <mergeCell ref="D3:G3"/>
    <mergeCell ref="H3:K3"/>
  </mergeCells>
  <pageMargins left="0.5" right="0.5" top="0.5" bottom="0.5" header="0.3" footer="0.3"/>
  <pageSetup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C93"/>
  <sheetViews>
    <sheetView zoomScaleNormal="100" workbookViewId="0">
      <selection activeCell="AF16" sqref="AF16"/>
    </sheetView>
  </sheetViews>
  <sheetFormatPr defaultRowHeight="13.2" x14ac:dyDescent="0.25"/>
  <cols>
    <col min="1" max="1" width="25.77734375" customWidth="1"/>
    <col min="2" max="2" width="11.88671875" style="1" customWidth="1"/>
    <col min="3" max="3" width="11.88671875" style="207" hidden="1" customWidth="1"/>
    <col min="4" max="9" width="5.6640625" style="3" customWidth="1"/>
    <col min="10" max="16" width="5.6640625" style="43" customWidth="1"/>
    <col min="17" max="17" width="7.44140625" style="43" customWidth="1"/>
    <col min="18" max="21" width="5.6640625" style="43" customWidth="1"/>
    <col min="22" max="26" width="5.6640625" style="3" customWidth="1"/>
    <col min="27" max="27" width="5.6640625" style="222" customWidth="1"/>
  </cols>
  <sheetData>
    <row r="1" spans="1:27" ht="30" customHeight="1" thickBot="1" x14ac:dyDescent="0.3">
      <c r="A1" s="668" t="s">
        <v>1188</v>
      </c>
      <c r="B1" s="668"/>
      <c r="C1" s="668"/>
      <c r="D1" s="668"/>
      <c r="E1" s="668"/>
      <c r="F1" s="668"/>
      <c r="G1" s="668"/>
      <c r="H1" s="668"/>
      <c r="I1" s="668"/>
      <c r="J1" s="668"/>
      <c r="K1" s="668"/>
      <c r="L1" s="668"/>
      <c r="M1" s="668"/>
      <c r="N1" s="668"/>
      <c r="O1" s="668"/>
      <c r="P1" s="668"/>
      <c r="Q1" s="668"/>
      <c r="R1" s="668"/>
      <c r="S1" s="668"/>
      <c r="T1" s="668"/>
      <c r="U1" s="668"/>
      <c r="V1" s="668"/>
      <c r="W1" s="668"/>
      <c r="X1" s="668"/>
      <c r="Y1" s="668"/>
      <c r="Z1" s="668"/>
      <c r="AA1" s="668"/>
    </row>
    <row r="2" spans="1:27" ht="40.200000000000003" customHeight="1" x14ac:dyDescent="0.25">
      <c r="A2" s="48" t="s">
        <v>149</v>
      </c>
      <c r="B2" s="47" t="s">
        <v>68</v>
      </c>
      <c r="C2" s="47"/>
      <c r="D2" s="669" t="s">
        <v>50</v>
      </c>
      <c r="E2" s="670"/>
      <c r="F2" s="670"/>
      <c r="G2" s="670"/>
      <c r="H2" s="670"/>
      <c r="I2" s="671"/>
      <c r="J2" s="669" t="s">
        <v>51</v>
      </c>
      <c r="K2" s="670"/>
      <c r="L2" s="670"/>
      <c r="M2" s="670"/>
      <c r="N2" s="670"/>
      <c r="O2" s="671"/>
      <c r="P2" s="669" t="s">
        <v>52</v>
      </c>
      <c r="Q2" s="670"/>
      <c r="R2" s="670"/>
      <c r="S2" s="670"/>
      <c r="T2" s="670"/>
      <c r="U2" s="671"/>
      <c r="V2" s="672" t="s">
        <v>222</v>
      </c>
      <c r="W2" s="673"/>
      <c r="X2" s="673"/>
      <c r="Y2" s="673"/>
      <c r="Z2" s="673"/>
      <c r="AA2" s="673"/>
    </row>
    <row r="3" spans="1:27" ht="20.100000000000001" customHeight="1" x14ac:dyDescent="0.25">
      <c r="A3" s="113"/>
      <c r="B3" s="112"/>
      <c r="C3" s="112"/>
      <c r="D3" s="665" t="s">
        <v>69</v>
      </c>
      <c r="E3" s="666"/>
      <c r="F3" s="666" t="s">
        <v>70</v>
      </c>
      <c r="G3" s="666"/>
      <c r="H3" s="666" t="s">
        <v>71</v>
      </c>
      <c r="I3" s="667"/>
      <c r="J3" s="666" t="s">
        <v>69</v>
      </c>
      <c r="K3" s="666"/>
      <c r="L3" s="666" t="s">
        <v>70</v>
      </c>
      <c r="M3" s="666"/>
      <c r="N3" s="666" t="s">
        <v>71</v>
      </c>
      <c r="O3" s="666"/>
      <c r="P3" s="665" t="s">
        <v>69</v>
      </c>
      <c r="Q3" s="666"/>
      <c r="R3" s="666" t="s">
        <v>70</v>
      </c>
      <c r="S3" s="666"/>
      <c r="T3" s="666" t="s">
        <v>71</v>
      </c>
      <c r="U3" s="667"/>
      <c r="V3" s="665" t="s">
        <v>69</v>
      </c>
      <c r="W3" s="666"/>
      <c r="X3" s="666" t="s">
        <v>70</v>
      </c>
      <c r="Y3" s="666"/>
      <c r="Z3" s="666" t="s">
        <v>71</v>
      </c>
      <c r="AA3" s="666"/>
    </row>
    <row r="4" spans="1:27" ht="78.75" hidden="1" customHeight="1" x14ac:dyDescent="0.25">
      <c r="A4" s="89" t="s">
        <v>40</v>
      </c>
      <c r="B4" s="55" t="s">
        <v>68</v>
      </c>
      <c r="C4" s="55"/>
      <c r="D4" s="198" t="s">
        <v>77</v>
      </c>
      <c r="E4" s="199" t="s">
        <v>80</v>
      </c>
      <c r="F4" s="199" t="s">
        <v>78</v>
      </c>
      <c r="G4" s="199" t="s">
        <v>81</v>
      </c>
      <c r="H4" s="199" t="s">
        <v>79</v>
      </c>
      <c r="I4" s="200" t="s">
        <v>82</v>
      </c>
      <c r="J4" s="199" t="s">
        <v>120</v>
      </c>
      <c r="K4" s="199" t="s">
        <v>121</v>
      </c>
      <c r="L4" s="199" t="s">
        <v>122</v>
      </c>
      <c r="M4" s="199" t="s">
        <v>123</v>
      </c>
      <c r="N4" s="199" t="s">
        <v>124</v>
      </c>
      <c r="O4" s="199" t="s">
        <v>125</v>
      </c>
      <c r="P4" s="198" t="s">
        <v>83</v>
      </c>
      <c r="Q4" s="199" t="s">
        <v>84</v>
      </c>
      <c r="R4" s="199" t="s">
        <v>85</v>
      </c>
      <c r="S4" s="199" t="s">
        <v>86</v>
      </c>
      <c r="T4" s="199" t="s">
        <v>87</v>
      </c>
      <c r="U4" s="200" t="s">
        <v>88</v>
      </c>
      <c r="V4" s="198" t="s">
        <v>89</v>
      </c>
      <c r="W4" s="272" t="s">
        <v>245</v>
      </c>
      <c r="X4" s="199" t="s">
        <v>90</v>
      </c>
      <c r="Y4" s="199" t="s">
        <v>246</v>
      </c>
      <c r="Z4" s="199" t="s">
        <v>91</v>
      </c>
      <c r="AA4" s="353" t="s">
        <v>251</v>
      </c>
    </row>
    <row r="5" spans="1:27" x14ac:dyDescent="0.25">
      <c r="A5" s="448" t="str">
        <f t="shared" ref="A5:A36" si="0">VLOOKUP(C5,VL_SOY_2020,2,FALSE)</f>
        <v>Local Seed Co. LS4795XS**</v>
      </c>
      <c r="B5" s="449" t="str">
        <f t="shared" ref="B5:B36" si="1">VLOOKUP(C5,VL_SOY_2020,4,FALSE)</f>
        <v>R2X, STS</v>
      </c>
      <c r="C5" s="449" t="s">
        <v>502</v>
      </c>
      <c r="D5" s="414">
        <v>69.692099999999996</v>
      </c>
      <c r="E5" s="415" t="s">
        <v>702</v>
      </c>
      <c r="F5" s="416">
        <v>63.877200000000002</v>
      </c>
      <c r="G5" s="417" t="s">
        <v>707</v>
      </c>
      <c r="H5" s="418"/>
      <c r="I5" s="415"/>
      <c r="J5" s="414">
        <v>13.013299999999999</v>
      </c>
      <c r="K5" s="415" t="s">
        <v>836</v>
      </c>
      <c r="L5" s="416">
        <v>12.6317</v>
      </c>
      <c r="M5" s="417" t="s">
        <v>733</v>
      </c>
      <c r="N5" s="418"/>
      <c r="O5" s="415"/>
      <c r="P5" s="96">
        <v>39.365099999999998</v>
      </c>
      <c r="Q5" s="410" t="s">
        <v>841</v>
      </c>
      <c r="R5" s="193">
        <v>38.851900000000001</v>
      </c>
      <c r="S5" s="413" t="s">
        <v>723</v>
      </c>
      <c r="T5" s="94"/>
      <c r="U5" s="410"/>
      <c r="V5" s="414">
        <v>1.5</v>
      </c>
      <c r="W5" s="415" t="s">
        <v>842</v>
      </c>
      <c r="X5" s="416">
        <v>1.5139</v>
      </c>
      <c r="Y5" s="417" t="s">
        <v>843</v>
      </c>
      <c r="Z5" s="418"/>
      <c r="AA5" s="415"/>
    </row>
    <row r="6" spans="1:27" x14ac:dyDescent="0.25">
      <c r="A6" s="446" t="str">
        <f t="shared" si="0"/>
        <v>LG Seeds LGS4899RX</v>
      </c>
      <c r="B6" s="446" t="str">
        <f t="shared" si="1"/>
        <v>R2X, STS</v>
      </c>
      <c r="C6" s="446" t="s">
        <v>490</v>
      </c>
      <c r="D6" s="414">
        <v>69.578000000000003</v>
      </c>
      <c r="E6" s="415" t="s">
        <v>702</v>
      </c>
      <c r="F6" s="418">
        <v>62.584800000000001</v>
      </c>
      <c r="G6" s="415" t="s">
        <v>712</v>
      </c>
      <c r="H6" s="418"/>
      <c r="I6" s="415"/>
      <c r="J6" s="414">
        <v>13.2125</v>
      </c>
      <c r="K6" s="415" t="s">
        <v>828</v>
      </c>
      <c r="L6" s="418">
        <v>12.898300000000001</v>
      </c>
      <c r="M6" s="415" t="s">
        <v>743</v>
      </c>
      <c r="N6" s="418"/>
      <c r="O6" s="415"/>
      <c r="P6" s="96">
        <v>40.325400000000002</v>
      </c>
      <c r="Q6" s="410" t="s">
        <v>829</v>
      </c>
      <c r="R6" s="94">
        <v>39.786999999999999</v>
      </c>
      <c r="S6" s="410" t="s">
        <v>788</v>
      </c>
      <c r="T6" s="94"/>
      <c r="U6" s="410"/>
      <c r="V6" s="414">
        <v>1.2381</v>
      </c>
      <c r="W6" s="415" t="s">
        <v>830</v>
      </c>
      <c r="X6" s="418">
        <v>1.3056000000000001</v>
      </c>
      <c r="Y6" s="415" t="s">
        <v>788</v>
      </c>
      <c r="Z6" s="418"/>
      <c r="AA6" s="415"/>
    </row>
    <row r="7" spans="1:27" x14ac:dyDescent="0.25">
      <c r="A7" s="84" t="str">
        <f t="shared" si="0"/>
        <v>Asgrow AG48X9</v>
      </c>
      <c r="B7" s="84" t="str">
        <f t="shared" si="1"/>
        <v>R2X</v>
      </c>
      <c r="C7" s="84" t="s">
        <v>443</v>
      </c>
      <c r="D7" s="414">
        <v>69.004000000000005</v>
      </c>
      <c r="E7" s="415" t="s">
        <v>707</v>
      </c>
      <c r="F7" s="418">
        <v>63.847999999999999</v>
      </c>
      <c r="G7" s="415" t="s">
        <v>707</v>
      </c>
      <c r="H7" s="418">
        <v>63.130299999999998</v>
      </c>
      <c r="I7" s="415" t="s">
        <v>702</v>
      </c>
      <c r="J7" s="414">
        <v>12.9763</v>
      </c>
      <c r="K7" s="415" t="s">
        <v>814</v>
      </c>
      <c r="L7" s="418">
        <v>12.7219</v>
      </c>
      <c r="M7" s="415" t="s">
        <v>738</v>
      </c>
      <c r="N7" s="418">
        <v>13.105600000000001</v>
      </c>
      <c r="O7" s="415" t="s">
        <v>705</v>
      </c>
      <c r="P7" s="96">
        <v>42.674599999999998</v>
      </c>
      <c r="Q7" s="410" t="s">
        <v>792</v>
      </c>
      <c r="R7" s="94">
        <v>42.074100000000001</v>
      </c>
      <c r="S7" s="410" t="s">
        <v>703</v>
      </c>
      <c r="T7" s="94">
        <v>42.642000000000003</v>
      </c>
      <c r="U7" s="410" t="s">
        <v>702</v>
      </c>
      <c r="V7" s="414">
        <v>1.3332999999999999</v>
      </c>
      <c r="W7" s="415" t="s">
        <v>815</v>
      </c>
      <c r="X7" s="418">
        <v>1.4582999999999999</v>
      </c>
      <c r="Y7" s="415" t="s">
        <v>757</v>
      </c>
      <c r="Z7" s="418">
        <v>1.5556000000000001</v>
      </c>
      <c r="AA7" s="415" t="s">
        <v>703</v>
      </c>
    </row>
    <row r="8" spans="1:27" x14ac:dyDescent="0.25">
      <c r="A8" s="84" t="str">
        <f t="shared" si="0"/>
        <v>Croplan CP4811XS</v>
      </c>
      <c r="B8" s="84" t="str">
        <f t="shared" si="1"/>
        <v>R2X</v>
      </c>
      <c r="C8" s="84" t="s">
        <v>464</v>
      </c>
      <c r="D8" s="414">
        <v>68.495900000000006</v>
      </c>
      <c r="E8" s="415" t="s">
        <v>712</v>
      </c>
      <c r="F8" s="418"/>
      <c r="G8" s="415"/>
      <c r="H8" s="418"/>
      <c r="I8" s="415"/>
      <c r="J8" s="414">
        <v>13.2096</v>
      </c>
      <c r="K8" s="415" t="s">
        <v>828</v>
      </c>
      <c r="L8" s="418"/>
      <c r="M8" s="415"/>
      <c r="N8" s="418"/>
      <c r="O8" s="415"/>
      <c r="P8" s="96">
        <v>40.627000000000002</v>
      </c>
      <c r="Q8" s="410" t="s">
        <v>863</v>
      </c>
      <c r="R8" s="94"/>
      <c r="S8" s="410"/>
      <c r="T8" s="94"/>
      <c r="U8" s="410"/>
      <c r="V8" s="414">
        <v>1.2142999999999999</v>
      </c>
      <c r="W8" s="415" t="s">
        <v>809</v>
      </c>
      <c r="X8" s="418"/>
      <c r="Y8" s="415"/>
      <c r="Z8" s="418"/>
      <c r="AA8" s="415"/>
    </row>
    <row r="9" spans="1:27" x14ac:dyDescent="0.25">
      <c r="A9" s="446" t="str">
        <f t="shared" si="0"/>
        <v xml:space="preserve">Dyna-Gro S49XS76*** </v>
      </c>
      <c r="B9" s="446" t="str">
        <f t="shared" si="1"/>
        <v>R2X, STS</v>
      </c>
      <c r="C9" s="446" t="s">
        <v>478</v>
      </c>
      <c r="D9" s="414">
        <v>68.456900000000005</v>
      </c>
      <c r="E9" s="415" t="s">
        <v>712</v>
      </c>
      <c r="F9" s="418">
        <v>64.483900000000006</v>
      </c>
      <c r="G9" s="415" t="s">
        <v>702</v>
      </c>
      <c r="H9" s="418">
        <v>63.7361</v>
      </c>
      <c r="I9" s="445" t="s">
        <v>702</v>
      </c>
      <c r="J9" s="414">
        <v>13.3017</v>
      </c>
      <c r="K9" s="415" t="s">
        <v>810</v>
      </c>
      <c r="L9" s="418">
        <v>12.981</v>
      </c>
      <c r="M9" s="415" t="s">
        <v>714</v>
      </c>
      <c r="N9" s="418">
        <v>13.536</v>
      </c>
      <c r="O9" s="415" t="s">
        <v>707</v>
      </c>
      <c r="P9" s="96">
        <v>43.396799999999999</v>
      </c>
      <c r="Q9" s="410" t="s">
        <v>700</v>
      </c>
      <c r="R9" s="94">
        <v>42.731499999999997</v>
      </c>
      <c r="S9" s="410" t="s">
        <v>707</v>
      </c>
      <c r="T9" s="94">
        <v>43.302500000000002</v>
      </c>
      <c r="U9" s="410" t="s">
        <v>702</v>
      </c>
      <c r="V9" s="414">
        <v>1.381</v>
      </c>
      <c r="W9" s="415" t="s">
        <v>811</v>
      </c>
      <c r="X9" s="418">
        <v>1.5832999999999999</v>
      </c>
      <c r="Y9" s="415" t="s">
        <v>731</v>
      </c>
      <c r="Z9" s="418">
        <v>1.6758999999999999</v>
      </c>
      <c r="AA9" s="415" t="s">
        <v>704</v>
      </c>
    </row>
    <row r="10" spans="1:27" x14ac:dyDescent="0.25">
      <c r="A10" s="446" t="str">
        <f t="shared" si="0"/>
        <v>Local Seed Co. LS4999X**</v>
      </c>
      <c r="B10" s="446" t="str">
        <f t="shared" si="1"/>
        <v>R2X</v>
      </c>
      <c r="C10" s="446" t="s">
        <v>497</v>
      </c>
      <c r="D10" s="414">
        <v>68.365499999999997</v>
      </c>
      <c r="E10" s="415" t="s">
        <v>714</v>
      </c>
      <c r="F10" s="418">
        <v>64.596999999999994</v>
      </c>
      <c r="G10" s="415" t="s">
        <v>702</v>
      </c>
      <c r="H10" s="418"/>
      <c r="I10" s="415"/>
      <c r="J10" s="414">
        <v>12.744199999999999</v>
      </c>
      <c r="K10" s="415" t="s">
        <v>845</v>
      </c>
      <c r="L10" s="418">
        <v>12.416</v>
      </c>
      <c r="M10" s="415" t="s">
        <v>769</v>
      </c>
      <c r="N10" s="418"/>
      <c r="O10" s="415"/>
      <c r="P10" s="96">
        <v>43.293700000000001</v>
      </c>
      <c r="Q10" s="410" t="s">
        <v>731</v>
      </c>
      <c r="R10" s="94">
        <v>42.407400000000003</v>
      </c>
      <c r="S10" s="410" t="s">
        <v>707</v>
      </c>
      <c r="T10" s="94"/>
      <c r="U10" s="410"/>
      <c r="V10" s="414">
        <v>1.3095000000000001</v>
      </c>
      <c r="W10" s="415" t="s">
        <v>802</v>
      </c>
      <c r="X10" s="418">
        <v>1.375</v>
      </c>
      <c r="Y10" s="415" t="s">
        <v>757</v>
      </c>
      <c r="Z10" s="418"/>
      <c r="AA10" s="415"/>
    </row>
    <row r="11" spans="1:27" x14ac:dyDescent="0.25">
      <c r="A11" s="84" t="str">
        <f t="shared" si="0"/>
        <v>LG Seeds LGS4632RX</v>
      </c>
      <c r="B11" s="84" t="str">
        <f t="shared" si="1"/>
        <v>R2X, STS</v>
      </c>
      <c r="C11" s="84" t="s">
        <v>489</v>
      </c>
      <c r="D11" s="414">
        <v>67.567499999999995</v>
      </c>
      <c r="E11" s="415" t="s">
        <v>743</v>
      </c>
      <c r="F11" s="418"/>
      <c r="G11" s="415"/>
      <c r="H11" s="418"/>
      <c r="I11" s="415"/>
      <c r="J11" s="414">
        <v>13.0229</v>
      </c>
      <c r="K11" s="415" t="s">
        <v>867</v>
      </c>
      <c r="L11" s="418"/>
      <c r="M11" s="415"/>
      <c r="N11" s="418"/>
      <c r="O11" s="415"/>
      <c r="P11" s="96">
        <v>41.817500000000003</v>
      </c>
      <c r="Q11" s="410" t="s">
        <v>868</v>
      </c>
      <c r="R11" s="94"/>
      <c r="S11" s="410"/>
      <c r="T11" s="94"/>
      <c r="U11" s="410"/>
      <c r="V11" s="414">
        <v>1.5952</v>
      </c>
      <c r="W11" s="415" t="s">
        <v>827</v>
      </c>
      <c r="X11" s="418"/>
      <c r="Y11" s="415"/>
      <c r="Z11" s="418"/>
      <c r="AA11" s="415"/>
    </row>
    <row r="12" spans="1:27" x14ac:dyDescent="0.25">
      <c r="A12" s="446" t="str">
        <f t="shared" si="0"/>
        <v>AgriGold G4620RX</v>
      </c>
      <c r="B12" s="446" t="str">
        <f t="shared" si="1"/>
        <v>R2X</v>
      </c>
      <c r="C12" s="446" t="s">
        <v>425</v>
      </c>
      <c r="D12" s="414">
        <v>67.522300000000001</v>
      </c>
      <c r="E12" s="415" t="s">
        <v>743</v>
      </c>
      <c r="F12" s="418"/>
      <c r="G12" s="415"/>
      <c r="H12" s="418"/>
      <c r="I12" s="445"/>
      <c r="J12" s="414">
        <v>13.197100000000001</v>
      </c>
      <c r="K12" s="415" t="s">
        <v>818</v>
      </c>
      <c r="L12" s="418"/>
      <c r="M12" s="415"/>
      <c r="N12" s="418"/>
      <c r="O12" s="445"/>
      <c r="P12" s="96">
        <v>42.642899999999997</v>
      </c>
      <c r="Q12" s="410" t="s">
        <v>792</v>
      </c>
      <c r="R12" s="94"/>
      <c r="S12" s="410"/>
      <c r="T12" s="94"/>
      <c r="U12" s="410"/>
      <c r="V12" s="414">
        <v>1.1667000000000001</v>
      </c>
      <c r="W12" s="415" t="s">
        <v>884</v>
      </c>
      <c r="X12" s="418"/>
      <c r="Y12" s="415"/>
      <c r="Z12" s="418"/>
      <c r="AA12" s="415"/>
    </row>
    <row r="13" spans="1:27" x14ac:dyDescent="0.25">
      <c r="A13" s="446" t="str">
        <f t="shared" si="0"/>
        <v>Progeny 4851RX</v>
      </c>
      <c r="B13" s="446" t="str">
        <f t="shared" si="1"/>
        <v>R2X</v>
      </c>
      <c r="C13" s="446" t="s">
        <v>525</v>
      </c>
      <c r="D13" s="414">
        <v>67.081699999999998</v>
      </c>
      <c r="E13" s="415" t="s">
        <v>721</v>
      </c>
      <c r="F13" s="418"/>
      <c r="G13" s="415"/>
      <c r="H13" s="418"/>
      <c r="I13" s="445"/>
      <c r="J13" s="414">
        <v>12.894600000000001</v>
      </c>
      <c r="K13" s="415" t="s">
        <v>813</v>
      </c>
      <c r="L13" s="418"/>
      <c r="M13" s="415"/>
      <c r="N13" s="418"/>
      <c r="O13" s="445"/>
      <c r="P13" s="96">
        <v>43.3889</v>
      </c>
      <c r="Q13" s="410" t="s">
        <v>700</v>
      </c>
      <c r="R13" s="94"/>
      <c r="S13" s="410"/>
      <c r="T13" s="94"/>
      <c r="U13" s="410"/>
      <c r="V13" s="414">
        <v>2.1190000000000002</v>
      </c>
      <c r="W13" s="415" t="s">
        <v>700</v>
      </c>
      <c r="X13" s="418"/>
      <c r="Y13" s="415"/>
      <c r="Z13" s="418"/>
      <c r="AA13" s="415"/>
    </row>
    <row r="14" spans="1:27" x14ac:dyDescent="0.25">
      <c r="A14" s="84" t="str">
        <f t="shared" si="0"/>
        <v xml:space="preserve">Progeny P4816RX** </v>
      </c>
      <c r="B14" s="84" t="str">
        <f t="shared" si="1"/>
        <v>R2X, STS</v>
      </c>
      <c r="C14" s="84" t="s">
        <v>534</v>
      </c>
      <c r="D14" s="414">
        <v>66.648099999999999</v>
      </c>
      <c r="E14" s="415" t="s">
        <v>754</v>
      </c>
      <c r="F14" s="418">
        <v>62.023200000000003</v>
      </c>
      <c r="G14" s="415" t="s">
        <v>714</v>
      </c>
      <c r="H14" s="418">
        <v>61.396799999999999</v>
      </c>
      <c r="I14" s="415" t="s">
        <v>712</v>
      </c>
      <c r="J14" s="414">
        <v>13.2288</v>
      </c>
      <c r="K14" s="415" t="s">
        <v>800</v>
      </c>
      <c r="L14" s="418">
        <v>13.0243</v>
      </c>
      <c r="M14" s="415" t="s">
        <v>712</v>
      </c>
      <c r="N14" s="418">
        <v>13.6219</v>
      </c>
      <c r="O14" s="415" t="s">
        <v>707</v>
      </c>
      <c r="P14" s="96">
        <v>39.476199999999999</v>
      </c>
      <c r="Q14" s="410" t="s">
        <v>801</v>
      </c>
      <c r="R14" s="94">
        <v>38.694400000000002</v>
      </c>
      <c r="S14" s="410" t="s">
        <v>726</v>
      </c>
      <c r="T14" s="94">
        <v>39.722200000000001</v>
      </c>
      <c r="U14" s="410" t="s">
        <v>705</v>
      </c>
      <c r="V14" s="414">
        <v>1.3095000000000001</v>
      </c>
      <c r="W14" s="415" t="s">
        <v>802</v>
      </c>
      <c r="X14" s="418">
        <v>1.3056000000000001</v>
      </c>
      <c r="Y14" s="415" t="s">
        <v>788</v>
      </c>
      <c r="Z14" s="418">
        <v>1.3795999999999999</v>
      </c>
      <c r="AA14" s="415" t="s">
        <v>706</v>
      </c>
    </row>
    <row r="15" spans="1:27" x14ac:dyDescent="0.25">
      <c r="A15" s="84" t="str">
        <f t="shared" si="0"/>
        <v>Mission Seed A4828X</v>
      </c>
      <c r="B15" s="84" t="str">
        <f t="shared" si="1"/>
        <v>R2X, STS</v>
      </c>
      <c r="C15" s="84" t="s">
        <v>508</v>
      </c>
      <c r="D15" s="414">
        <v>66.590999999999994</v>
      </c>
      <c r="E15" s="415" t="s">
        <v>754</v>
      </c>
      <c r="F15" s="418"/>
      <c r="G15" s="415"/>
      <c r="H15" s="418"/>
      <c r="I15" s="415"/>
      <c r="J15" s="414">
        <v>13.2821</v>
      </c>
      <c r="K15" s="415" t="s">
        <v>821</v>
      </c>
      <c r="L15" s="418"/>
      <c r="M15" s="415"/>
      <c r="N15" s="418"/>
      <c r="O15" s="415"/>
      <c r="P15" s="96">
        <v>47.023800000000001</v>
      </c>
      <c r="Q15" s="410" t="s">
        <v>702</v>
      </c>
      <c r="R15" s="94"/>
      <c r="S15" s="410"/>
      <c r="T15" s="94"/>
      <c r="U15" s="410"/>
      <c r="V15" s="414">
        <v>1.9286000000000001</v>
      </c>
      <c r="W15" s="415" t="s">
        <v>719</v>
      </c>
      <c r="X15" s="418"/>
      <c r="Y15" s="415"/>
      <c r="Z15" s="418"/>
      <c r="AA15" s="415"/>
    </row>
    <row r="16" spans="1:27" x14ac:dyDescent="0.25">
      <c r="A16" s="446" t="str">
        <f t="shared" si="0"/>
        <v>Armor A46-D09</v>
      </c>
      <c r="B16" s="446" t="str">
        <f t="shared" si="1"/>
        <v>R2X</v>
      </c>
      <c r="C16" s="446" t="s">
        <v>434</v>
      </c>
      <c r="D16" s="414">
        <v>66.468599999999995</v>
      </c>
      <c r="E16" s="415" t="s">
        <v>791</v>
      </c>
      <c r="F16" s="418">
        <v>61.659500000000001</v>
      </c>
      <c r="G16" s="415" t="s">
        <v>714</v>
      </c>
      <c r="H16" s="418"/>
      <c r="I16" s="415"/>
      <c r="J16" s="414">
        <v>13.267099999999999</v>
      </c>
      <c r="K16" s="415" t="s">
        <v>821</v>
      </c>
      <c r="L16" s="418">
        <v>12.901199999999999</v>
      </c>
      <c r="M16" s="415" t="s">
        <v>743</v>
      </c>
      <c r="N16" s="418"/>
      <c r="O16" s="415"/>
      <c r="P16" s="96">
        <v>41.119</v>
      </c>
      <c r="Q16" s="410" t="s">
        <v>826</v>
      </c>
      <c r="R16" s="94">
        <v>39.797400000000003</v>
      </c>
      <c r="S16" s="410" t="s">
        <v>788</v>
      </c>
      <c r="T16" s="94"/>
      <c r="U16" s="410"/>
      <c r="V16" s="414">
        <v>1.619</v>
      </c>
      <c r="W16" s="415" t="s">
        <v>827</v>
      </c>
      <c r="X16" s="418">
        <v>1.4861</v>
      </c>
      <c r="Y16" s="415" t="s">
        <v>757</v>
      </c>
      <c r="Z16" s="418"/>
      <c r="AA16" s="415"/>
    </row>
    <row r="17" spans="1:27" x14ac:dyDescent="0.25">
      <c r="A17" s="84" t="str">
        <f t="shared" si="0"/>
        <v>USG 7470XT**</v>
      </c>
      <c r="B17" s="84" t="str">
        <f t="shared" si="1"/>
        <v>R2X</v>
      </c>
      <c r="C17" s="84" t="s">
        <v>550</v>
      </c>
      <c r="D17" s="414">
        <v>66.403199999999998</v>
      </c>
      <c r="E17" s="415" t="s">
        <v>816</v>
      </c>
      <c r="F17" s="418">
        <v>63.034300000000002</v>
      </c>
      <c r="G17" s="415" t="s">
        <v>712</v>
      </c>
      <c r="H17" s="418"/>
      <c r="I17" s="415"/>
      <c r="J17" s="414">
        <v>13.3588</v>
      </c>
      <c r="K17" s="415" t="s">
        <v>831</v>
      </c>
      <c r="L17" s="418">
        <v>13.035</v>
      </c>
      <c r="M17" s="415" t="s">
        <v>712</v>
      </c>
      <c r="N17" s="418"/>
      <c r="O17" s="415"/>
      <c r="P17" s="96">
        <v>44.333300000000001</v>
      </c>
      <c r="Q17" s="410" t="s">
        <v>704</v>
      </c>
      <c r="R17" s="94">
        <v>43.194400000000002</v>
      </c>
      <c r="S17" s="410" t="s">
        <v>702</v>
      </c>
      <c r="T17" s="94"/>
      <c r="U17" s="410"/>
      <c r="V17" s="414">
        <v>1.4286000000000001</v>
      </c>
      <c r="W17" s="415" t="s">
        <v>805</v>
      </c>
      <c r="X17" s="418">
        <v>1.625</v>
      </c>
      <c r="Y17" s="415" t="s">
        <v>700</v>
      </c>
      <c r="Z17" s="418"/>
      <c r="AA17" s="415"/>
    </row>
    <row r="18" spans="1:27" x14ac:dyDescent="0.25">
      <c r="A18" s="84" t="str">
        <f t="shared" si="0"/>
        <v>Progeny P4775E3S</v>
      </c>
      <c r="B18" s="84" t="str">
        <f t="shared" si="1"/>
        <v>E3, STS</v>
      </c>
      <c r="C18" s="84" t="s">
        <v>516</v>
      </c>
      <c r="D18" s="414">
        <v>66.351699999999994</v>
      </c>
      <c r="E18" s="415" t="s">
        <v>816</v>
      </c>
      <c r="F18" s="418"/>
      <c r="G18" s="415"/>
      <c r="H18" s="418"/>
      <c r="I18" s="415"/>
      <c r="J18" s="414">
        <v>13.4152</v>
      </c>
      <c r="K18" s="415" t="s">
        <v>816</v>
      </c>
      <c r="L18" s="418"/>
      <c r="M18" s="415"/>
      <c r="N18" s="418"/>
      <c r="O18" s="415"/>
      <c r="P18" s="96">
        <v>43.365099999999998</v>
      </c>
      <c r="Q18" s="410" t="s">
        <v>700</v>
      </c>
      <c r="R18" s="94"/>
      <c r="S18" s="410"/>
      <c r="T18" s="94"/>
      <c r="U18" s="410"/>
      <c r="V18" s="414">
        <v>1.5476000000000001</v>
      </c>
      <c r="W18" s="415" t="s">
        <v>804</v>
      </c>
      <c r="X18" s="418"/>
      <c r="Y18" s="415"/>
      <c r="Z18" s="418"/>
      <c r="AA18" s="415"/>
    </row>
    <row r="19" spans="1:27" x14ac:dyDescent="0.25">
      <c r="A19" s="446" t="str">
        <f t="shared" si="0"/>
        <v>Local Seed Co. LS4806XS</v>
      </c>
      <c r="B19" s="446" t="str">
        <f t="shared" si="1"/>
        <v>R2X, STS</v>
      </c>
      <c r="C19" s="446" t="s">
        <v>504</v>
      </c>
      <c r="D19" s="414">
        <v>66.241299999999995</v>
      </c>
      <c r="E19" s="415" t="s">
        <v>816</v>
      </c>
      <c r="F19" s="418"/>
      <c r="G19" s="415"/>
      <c r="H19" s="418"/>
      <c r="I19" s="415"/>
      <c r="J19" s="414">
        <v>13.3454</v>
      </c>
      <c r="K19" s="415" t="s">
        <v>812</v>
      </c>
      <c r="L19" s="418"/>
      <c r="M19" s="415"/>
      <c r="N19" s="418"/>
      <c r="O19" s="415"/>
      <c r="P19" s="96">
        <v>40.539700000000003</v>
      </c>
      <c r="Q19" s="410" t="s">
        <v>838</v>
      </c>
      <c r="R19" s="94"/>
      <c r="S19" s="410"/>
      <c r="T19" s="94"/>
      <c r="U19" s="410"/>
      <c r="V19" s="414">
        <v>1.1904999999999999</v>
      </c>
      <c r="W19" s="415" t="s">
        <v>850</v>
      </c>
      <c r="X19" s="418"/>
      <c r="Y19" s="415"/>
      <c r="Z19" s="418"/>
      <c r="AA19" s="415"/>
    </row>
    <row r="20" spans="1:27" x14ac:dyDescent="0.25">
      <c r="A20" s="84" t="str">
        <f t="shared" si="0"/>
        <v>Local Seed Co. LS4607XS</v>
      </c>
      <c r="B20" s="84" t="str">
        <f t="shared" si="1"/>
        <v>R2X, STS</v>
      </c>
      <c r="C20" s="84" t="s">
        <v>503</v>
      </c>
      <c r="D20" s="414">
        <v>66.0929</v>
      </c>
      <c r="E20" s="415" t="s">
        <v>816</v>
      </c>
      <c r="F20" s="418"/>
      <c r="G20" s="415"/>
      <c r="H20" s="418"/>
      <c r="I20" s="415"/>
      <c r="J20" s="414">
        <v>13.1563</v>
      </c>
      <c r="K20" s="415" t="s">
        <v>823</v>
      </c>
      <c r="L20" s="418"/>
      <c r="M20" s="415"/>
      <c r="N20" s="418"/>
      <c r="O20" s="415"/>
      <c r="P20" s="96">
        <v>41.5</v>
      </c>
      <c r="Q20" s="410" t="s">
        <v>756</v>
      </c>
      <c r="R20" s="94"/>
      <c r="S20" s="410"/>
      <c r="T20" s="94"/>
      <c r="U20" s="410"/>
      <c r="V20" s="414">
        <v>1.6859999999999999</v>
      </c>
      <c r="W20" s="415" t="s">
        <v>871</v>
      </c>
      <c r="X20" s="418"/>
      <c r="Y20" s="415"/>
      <c r="Z20" s="418"/>
      <c r="AA20" s="415"/>
    </row>
    <row r="21" spans="1:27" x14ac:dyDescent="0.25">
      <c r="A21" s="446" t="str">
        <f t="shared" si="0"/>
        <v>Mission Seed A4618X</v>
      </c>
      <c r="B21" s="446" t="str">
        <f t="shared" si="1"/>
        <v>R2X, STS</v>
      </c>
      <c r="C21" s="446" t="s">
        <v>507</v>
      </c>
      <c r="D21" s="414">
        <v>66.079099999999997</v>
      </c>
      <c r="E21" s="415" t="s">
        <v>816</v>
      </c>
      <c r="F21" s="418"/>
      <c r="G21" s="415"/>
      <c r="H21" s="418"/>
      <c r="I21" s="415"/>
      <c r="J21" s="414">
        <v>13.3858</v>
      </c>
      <c r="K21" s="415" t="s">
        <v>816</v>
      </c>
      <c r="L21" s="418"/>
      <c r="M21" s="415"/>
      <c r="N21" s="418"/>
      <c r="O21" s="415"/>
      <c r="P21" s="96">
        <v>44.103200000000001</v>
      </c>
      <c r="Q21" s="410" t="s">
        <v>703</v>
      </c>
      <c r="R21" s="94"/>
      <c r="S21" s="410"/>
      <c r="T21" s="94"/>
      <c r="U21" s="410"/>
      <c r="V21" s="414">
        <v>1.5476000000000001</v>
      </c>
      <c r="W21" s="415" t="s">
        <v>804</v>
      </c>
      <c r="X21" s="418"/>
      <c r="Y21" s="415"/>
      <c r="Z21" s="418"/>
      <c r="AA21" s="415"/>
    </row>
    <row r="22" spans="1:27" x14ac:dyDescent="0.25">
      <c r="A22" s="446" t="str">
        <f t="shared" si="0"/>
        <v>Asgrow AG49X9</v>
      </c>
      <c r="B22" s="446" t="str">
        <f t="shared" si="1"/>
        <v>R2X</v>
      </c>
      <c r="C22" s="446" t="s">
        <v>444</v>
      </c>
      <c r="D22" s="414">
        <v>65.962599999999995</v>
      </c>
      <c r="E22" s="415" t="s">
        <v>816</v>
      </c>
      <c r="F22" s="418">
        <v>60.9754</v>
      </c>
      <c r="G22" s="415" t="s">
        <v>700</v>
      </c>
      <c r="H22" s="418">
        <v>60.535600000000002</v>
      </c>
      <c r="I22" s="415" t="s">
        <v>700</v>
      </c>
      <c r="J22" s="414">
        <v>13.2933</v>
      </c>
      <c r="K22" s="415" t="s">
        <v>810</v>
      </c>
      <c r="L22" s="418">
        <v>12.9955</v>
      </c>
      <c r="M22" s="415" t="s">
        <v>714</v>
      </c>
      <c r="N22" s="418">
        <v>13.3621</v>
      </c>
      <c r="O22" s="415" t="s">
        <v>700</v>
      </c>
      <c r="P22" s="96">
        <v>41.492100000000001</v>
      </c>
      <c r="Q22" s="410" t="s">
        <v>756</v>
      </c>
      <c r="R22" s="94">
        <v>39.731499999999997</v>
      </c>
      <c r="S22" s="410" t="s">
        <v>759</v>
      </c>
      <c r="T22" s="94">
        <v>40.191400000000002</v>
      </c>
      <c r="U22" s="410" t="s">
        <v>706</v>
      </c>
      <c r="V22" s="414">
        <v>1.4762</v>
      </c>
      <c r="W22" s="415" t="s">
        <v>817</v>
      </c>
      <c r="X22" s="418">
        <v>1.5417000000000001</v>
      </c>
      <c r="Y22" s="415" t="s">
        <v>741</v>
      </c>
      <c r="Z22" s="418">
        <v>1.7315</v>
      </c>
      <c r="AA22" s="415" t="s">
        <v>704</v>
      </c>
    </row>
    <row r="23" spans="1:27" x14ac:dyDescent="0.25">
      <c r="A23" s="83" t="str">
        <f t="shared" si="0"/>
        <v>Armor A48-D25**</v>
      </c>
      <c r="B23" s="84" t="str">
        <f t="shared" si="1"/>
        <v>R2X</v>
      </c>
      <c r="C23" s="84" t="s">
        <v>435</v>
      </c>
      <c r="D23" s="414">
        <v>65.780299999999997</v>
      </c>
      <c r="E23" s="415" t="s">
        <v>816</v>
      </c>
      <c r="F23" s="418">
        <v>63.152799999999999</v>
      </c>
      <c r="G23" s="415" t="s">
        <v>712</v>
      </c>
      <c r="H23" s="418"/>
      <c r="I23" s="415"/>
      <c r="J23" s="414">
        <v>13.1792</v>
      </c>
      <c r="K23" s="415" t="s">
        <v>818</v>
      </c>
      <c r="L23" s="418">
        <v>12.640499999999999</v>
      </c>
      <c r="M23" s="415" t="s">
        <v>733</v>
      </c>
      <c r="N23" s="418"/>
      <c r="O23" s="415"/>
      <c r="P23" s="96">
        <v>41.404800000000002</v>
      </c>
      <c r="Q23" s="410" t="s">
        <v>752</v>
      </c>
      <c r="R23" s="94">
        <v>40.777799999999999</v>
      </c>
      <c r="S23" s="410" t="s">
        <v>771</v>
      </c>
      <c r="T23" s="94"/>
      <c r="U23" s="410"/>
      <c r="V23" s="414">
        <v>1.381</v>
      </c>
      <c r="W23" s="415" t="s">
        <v>811</v>
      </c>
      <c r="X23" s="418">
        <v>1.3332999999999999</v>
      </c>
      <c r="Y23" s="415" t="s">
        <v>739</v>
      </c>
      <c r="Z23" s="418"/>
      <c r="AA23" s="415"/>
    </row>
    <row r="24" spans="1:27" x14ac:dyDescent="0.25">
      <c r="A24" s="84" t="str">
        <f t="shared" si="0"/>
        <v>Local Seed Co. ZS4694E3S**</v>
      </c>
      <c r="B24" s="84" t="str">
        <f t="shared" si="1"/>
        <v xml:space="preserve"> E3, STS</v>
      </c>
      <c r="C24" s="84" t="s">
        <v>491</v>
      </c>
      <c r="D24" s="414">
        <v>65.578400000000002</v>
      </c>
      <c r="E24" s="415" t="s">
        <v>831</v>
      </c>
      <c r="F24" s="418">
        <v>64.021600000000007</v>
      </c>
      <c r="G24" s="415" t="s">
        <v>707</v>
      </c>
      <c r="H24" s="418"/>
      <c r="I24" s="415"/>
      <c r="J24" s="414">
        <v>12.953799999999999</v>
      </c>
      <c r="K24" s="415" t="s">
        <v>844</v>
      </c>
      <c r="L24" s="418">
        <v>12.764799999999999</v>
      </c>
      <c r="M24" s="415" t="s">
        <v>720</v>
      </c>
      <c r="N24" s="418"/>
      <c r="O24" s="415"/>
      <c r="P24" s="96">
        <v>40.801600000000001</v>
      </c>
      <c r="Q24" s="410" t="s">
        <v>835</v>
      </c>
      <c r="R24" s="94">
        <v>40.203699999999998</v>
      </c>
      <c r="S24" s="410" t="s">
        <v>769</v>
      </c>
      <c r="T24" s="94"/>
      <c r="U24" s="410"/>
      <c r="V24" s="414">
        <v>1.3571</v>
      </c>
      <c r="W24" s="415" t="s">
        <v>811</v>
      </c>
      <c r="X24" s="418">
        <v>1.3472</v>
      </c>
      <c r="Y24" s="415" t="s">
        <v>739</v>
      </c>
      <c r="Z24" s="418"/>
      <c r="AA24" s="415"/>
    </row>
    <row r="25" spans="1:27" x14ac:dyDescent="0.25">
      <c r="A25" s="446" t="str">
        <f t="shared" si="0"/>
        <v>Dyna-Gro S49XT70</v>
      </c>
      <c r="B25" s="446" t="str">
        <f t="shared" si="1"/>
        <v>R2X</v>
      </c>
      <c r="C25" s="446" t="s">
        <v>473</v>
      </c>
      <c r="D25" s="414">
        <v>65.262500000000003</v>
      </c>
      <c r="E25" s="415" t="s">
        <v>812</v>
      </c>
      <c r="F25" s="418">
        <v>61.736499999999999</v>
      </c>
      <c r="G25" s="415" t="s">
        <v>714</v>
      </c>
      <c r="H25" s="418"/>
      <c r="I25" s="415"/>
      <c r="J25" s="414">
        <v>13.1976</v>
      </c>
      <c r="K25" s="415" t="s">
        <v>818</v>
      </c>
      <c r="L25" s="418">
        <v>12.5905</v>
      </c>
      <c r="M25" s="415" t="s">
        <v>744</v>
      </c>
      <c r="N25" s="418"/>
      <c r="O25" s="415"/>
      <c r="P25" s="96">
        <v>42.976199999999999</v>
      </c>
      <c r="Q25" s="410" t="s">
        <v>725</v>
      </c>
      <c r="R25" s="94">
        <v>42.3611</v>
      </c>
      <c r="S25" s="410" t="s">
        <v>712</v>
      </c>
      <c r="T25" s="94"/>
      <c r="U25" s="410"/>
      <c r="V25" s="414">
        <v>1.1904999999999999</v>
      </c>
      <c r="W25" s="415" t="s">
        <v>850</v>
      </c>
      <c r="X25" s="418">
        <v>1.3193999999999999</v>
      </c>
      <c r="Y25" s="415" t="s">
        <v>736</v>
      </c>
      <c r="Z25" s="418"/>
      <c r="AA25" s="415"/>
    </row>
    <row r="26" spans="1:27" x14ac:dyDescent="0.25">
      <c r="A26" s="446" t="str">
        <f t="shared" si="0"/>
        <v>Progeny P4700RXS</v>
      </c>
      <c r="B26" s="446" t="str">
        <f t="shared" si="1"/>
        <v>R2X, STS</v>
      </c>
      <c r="C26" s="446" t="s">
        <v>533</v>
      </c>
      <c r="D26" s="414">
        <v>65.219399999999993</v>
      </c>
      <c r="E26" s="415" t="s">
        <v>812</v>
      </c>
      <c r="F26" s="418"/>
      <c r="G26" s="415"/>
      <c r="H26" s="418"/>
      <c r="I26" s="415"/>
      <c r="J26" s="414">
        <v>13.551299999999999</v>
      </c>
      <c r="K26" s="415" t="s">
        <v>714</v>
      </c>
      <c r="L26" s="418"/>
      <c r="M26" s="415"/>
      <c r="N26" s="418"/>
      <c r="O26" s="415"/>
      <c r="P26" s="96">
        <v>41.3095</v>
      </c>
      <c r="Q26" s="410" t="s">
        <v>878</v>
      </c>
      <c r="R26" s="94"/>
      <c r="S26" s="410"/>
      <c r="T26" s="94"/>
      <c r="U26" s="410"/>
      <c r="V26" s="414">
        <v>1.881</v>
      </c>
      <c r="W26" s="415" t="s">
        <v>833</v>
      </c>
      <c r="X26" s="418"/>
      <c r="Y26" s="415"/>
      <c r="Z26" s="418"/>
      <c r="AA26" s="415"/>
    </row>
    <row r="27" spans="1:27" x14ac:dyDescent="0.25">
      <c r="A27" s="84" t="str">
        <f t="shared" si="0"/>
        <v>AgriGold G4820RX</v>
      </c>
      <c r="B27" s="84" t="str">
        <f t="shared" si="1"/>
        <v>R2X</v>
      </c>
      <c r="C27" s="84" t="s">
        <v>426</v>
      </c>
      <c r="D27" s="414">
        <v>65.198800000000006</v>
      </c>
      <c r="E27" s="415" t="s">
        <v>812</v>
      </c>
      <c r="F27" s="418"/>
      <c r="G27" s="415"/>
      <c r="H27" s="418"/>
      <c r="I27" s="415"/>
      <c r="J27" s="414">
        <v>13.235799999999999</v>
      </c>
      <c r="K27" s="415" t="s">
        <v>853</v>
      </c>
      <c r="L27" s="418"/>
      <c r="M27" s="415"/>
      <c r="N27" s="418"/>
      <c r="O27" s="415"/>
      <c r="P27" s="96">
        <v>38.595199999999998</v>
      </c>
      <c r="Q27" s="410" t="s">
        <v>885</v>
      </c>
      <c r="R27" s="94"/>
      <c r="S27" s="410"/>
      <c r="T27" s="94"/>
      <c r="U27" s="410"/>
      <c r="V27" s="414">
        <v>1.1429</v>
      </c>
      <c r="W27" s="415" t="s">
        <v>857</v>
      </c>
      <c r="X27" s="418"/>
      <c r="Y27" s="415"/>
      <c r="Z27" s="418"/>
      <c r="AA27" s="415"/>
    </row>
    <row r="28" spans="1:27" x14ac:dyDescent="0.25">
      <c r="A28" s="84" t="str">
        <f t="shared" si="0"/>
        <v xml:space="preserve">Dyna-Gro S48XT56*** </v>
      </c>
      <c r="B28" s="84" t="str">
        <f t="shared" si="1"/>
        <v>R2X</v>
      </c>
      <c r="C28" s="84" t="s">
        <v>471</v>
      </c>
      <c r="D28" s="414">
        <v>65.168099999999995</v>
      </c>
      <c r="E28" s="415" t="s">
        <v>806</v>
      </c>
      <c r="F28" s="418">
        <v>61.557299999999998</v>
      </c>
      <c r="G28" s="415" t="s">
        <v>714</v>
      </c>
      <c r="H28" s="418">
        <v>62.375500000000002</v>
      </c>
      <c r="I28" s="415" t="s">
        <v>707</v>
      </c>
      <c r="J28" s="414">
        <v>13.1023</v>
      </c>
      <c r="K28" s="415" t="s">
        <v>807</v>
      </c>
      <c r="L28" s="418">
        <v>12.939500000000001</v>
      </c>
      <c r="M28" s="415" t="s">
        <v>743</v>
      </c>
      <c r="N28" s="418">
        <v>13.4794</v>
      </c>
      <c r="O28" s="415" t="s">
        <v>712</v>
      </c>
      <c r="P28" s="96">
        <v>39.040799999999997</v>
      </c>
      <c r="Q28" s="410" t="s">
        <v>808</v>
      </c>
      <c r="R28" s="94">
        <v>38.793500000000002</v>
      </c>
      <c r="S28" s="410" t="s">
        <v>722</v>
      </c>
      <c r="T28" s="94">
        <v>39.376800000000003</v>
      </c>
      <c r="U28" s="410" t="s">
        <v>705</v>
      </c>
      <c r="V28" s="414">
        <v>1.2142999999999999</v>
      </c>
      <c r="W28" s="415" t="s">
        <v>809</v>
      </c>
      <c r="X28" s="418">
        <v>1.25</v>
      </c>
      <c r="Y28" s="415" t="s">
        <v>787</v>
      </c>
      <c r="Z28" s="418">
        <v>1.2869999999999999</v>
      </c>
      <c r="AA28" s="415" t="s">
        <v>705</v>
      </c>
    </row>
    <row r="29" spans="1:27" x14ac:dyDescent="0.25">
      <c r="A29" s="84" t="str">
        <f t="shared" si="0"/>
        <v>GoSoy 463E20S</v>
      </c>
      <c r="B29" s="84" t="str">
        <f t="shared" si="1"/>
        <v xml:space="preserve"> E3, STS</v>
      </c>
      <c r="C29" s="84" t="s">
        <v>482</v>
      </c>
      <c r="D29" s="414">
        <v>65.005700000000004</v>
      </c>
      <c r="E29" s="415" t="s">
        <v>810</v>
      </c>
      <c r="F29" s="418"/>
      <c r="G29" s="415"/>
      <c r="H29" s="418"/>
      <c r="I29" s="415"/>
      <c r="J29" s="414">
        <v>13.154999999999999</v>
      </c>
      <c r="K29" s="415" t="s">
        <v>823</v>
      </c>
      <c r="L29" s="418"/>
      <c r="M29" s="415"/>
      <c r="N29" s="418"/>
      <c r="O29" s="415"/>
      <c r="P29" s="96">
        <v>42.8889</v>
      </c>
      <c r="Q29" s="410" t="s">
        <v>719</v>
      </c>
      <c r="R29" s="94"/>
      <c r="S29" s="410"/>
      <c r="T29" s="94"/>
      <c r="U29" s="410"/>
      <c r="V29" s="414">
        <v>1.619</v>
      </c>
      <c r="W29" s="415" t="s">
        <v>827</v>
      </c>
      <c r="X29" s="418"/>
      <c r="Y29" s="415"/>
      <c r="Z29" s="418"/>
      <c r="AA29" s="415"/>
    </row>
    <row r="30" spans="1:27" x14ac:dyDescent="0.25">
      <c r="A30" s="84" t="str">
        <f t="shared" si="0"/>
        <v>Asgrow AG46X0**</v>
      </c>
      <c r="B30" s="84" t="str">
        <f t="shared" si="1"/>
        <v>R2X</v>
      </c>
      <c r="C30" s="84" t="s">
        <v>441</v>
      </c>
      <c r="D30" s="414">
        <v>64.908900000000003</v>
      </c>
      <c r="E30" s="415" t="s">
        <v>810</v>
      </c>
      <c r="F30" s="418">
        <v>62.5959</v>
      </c>
      <c r="G30" s="415" t="s">
        <v>712</v>
      </c>
      <c r="H30" s="418"/>
      <c r="I30" s="415"/>
      <c r="J30" s="414">
        <v>12.787100000000001</v>
      </c>
      <c r="K30" s="415" t="s">
        <v>834</v>
      </c>
      <c r="L30" s="418">
        <v>12.385199999999999</v>
      </c>
      <c r="M30" s="415" t="s">
        <v>785</v>
      </c>
      <c r="N30" s="418"/>
      <c r="O30" s="415"/>
      <c r="P30" s="96">
        <v>40.8889</v>
      </c>
      <c r="Q30" s="410" t="s">
        <v>835</v>
      </c>
      <c r="R30" s="94">
        <v>40.657400000000003</v>
      </c>
      <c r="S30" s="410" t="s">
        <v>771</v>
      </c>
      <c r="T30" s="94"/>
      <c r="U30" s="410"/>
      <c r="V30" s="414">
        <v>1.3095000000000001</v>
      </c>
      <c r="W30" s="415" t="s">
        <v>802</v>
      </c>
      <c r="X30" s="418">
        <v>1.3472</v>
      </c>
      <c r="Y30" s="415" t="s">
        <v>739</v>
      </c>
      <c r="Z30" s="418"/>
      <c r="AA30" s="415"/>
    </row>
    <row r="31" spans="1:27" x14ac:dyDescent="0.25">
      <c r="A31" s="446" t="str">
        <f t="shared" si="0"/>
        <v>Dyna-Gro S46XS60</v>
      </c>
      <c r="B31" s="446" t="str">
        <f t="shared" si="1"/>
        <v>R2X, STS</v>
      </c>
      <c r="C31" s="446" t="s">
        <v>477</v>
      </c>
      <c r="D31" s="414">
        <v>64.697400000000002</v>
      </c>
      <c r="E31" s="415" t="s">
        <v>847</v>
      </c>
      <c r="F31" s="418">
        <v>61.576099999999997</v>
      </c>
      <c r="G31" s="415" t="s">
        <v>714</v>
      </c>
      <c r="H31" s="418"/>
      <c r="I31" s="415"/>
      <c r="J31" s="414">
        <v>12.994999999999999</v>
      </c>
      <c r="K31" s="415" t="s">
        <v>836</v>
      </c>
      <c r="L31" s="418">
        <v>12.3986</v>
      </c>
      <c r="M31" s="415" t="s">
        <v>769</v>
      </c>
      <c r="N31" s="418"/>
      <c r="O31" s="415"/>
      <c r="P31" s="96">
        <v>39.039700000000003</v>
      </c>
      <c r="Q31" s="410" t="s">
        <v>808</v>
      </c>
      <c r="R31" s="94">
        <v>38.509300000000003</v>
      </c>
      <c r="S31" s="410" t="s">
        <v>820</v>
      </c>
      <c r="T31" s="94"/>
      <c r="U31" s="410"/>
      <c r="V31" s="414">
        <v>1.3571</v>
      </c>
      <c r="W31" s="415" t="s">
        <v>811</v>
      </c>
      <c r="X31" s="418">
        <v>1.3889</v>
      </c>
      <c r="Y31" s="415" t="s">
        <v>757</v>
      </c>
      <c r="Z31" s="418"/>
      <c r="AA31" s="415"/>
    </row>
    <row r="32" spans="1:27" s="206" customFormat="1" x14ac:dyDescent="0.25">
      <c r="A32" s="446" t="str">
        <f t="shared" si="0"/>
        <v>Taylor Seed T4880X</v>
      </c>
      <c r="B32" s="446" t="str">
        <f t="shared" si="1"/>
        <v>R2X</v>
      </c>
      <c r="C32" s="446" t="s">
        <v>536</v>
      </c>
      <c r="D32" s="414">
        <v>64.693299999999994</v>
      </c>
      <c r="E32" s="415" t="s">
        <v>847</v>
      </c>
      <c r="F32" s="418"/>
      <c r="G32" s="415"/>
      <c r="H32" s="418"/>
      <c r="I32" s="415"/>
      <c r="J32" s="414">
        <v>13.231299999999999</v>
      </c>
      <c r="K32" s="415" t="s">
        <v>800</v>
      </c>
      <c r="L32" s="418"/>
      <c r="M32" s="415"/>
      <c r="N32" s="418"/>
      <c r="O32" s="415"/>
      <c r="P32" s="96">
        <v>37.325400000000002</v>
      </c>
      <c r="Q32" s="410" t="s">
        <v>1254</v>
      </c>
      <c r="R32" s="94"/>
      <c r="S32" s="410"/>
      <c r="T32" s="94"/>
      <c r="U32" s="410"/>
      <c r="V32" s="414">
        <v>1.1429</v>
      </c>
      <c r="W32" s="415" t="s">
        <v>857</v>
      </c>
      <c r="X32" s="418"/>
      <c r="Y32" s="415"/>
      <c r="Z32" s="418"/>
      <c r="AA32" s="415"/>
    </row>
    <row r="33" spans="1:27" s="206" customFormat="1" x14ac:dyDescent="0.25">
      <c r="A33" s="451" t="str">
        <f t="shared" si="0"/>
        <v>Progeny P4908E3S</v>
      </c>
      <c r="B33" s="451" t="str">
        <f t="shared" si="1"/>
        <v>E3, STS</v>
      </c>
      <c r="C33" s="451" t="s">
        <v>518</v>
      </c>
      <c r="D33" s="414">
        <v>64.199399999999997</v>
      </c>
      <c r="E33" s="415" t="s">
        <v>847</v>
      </c>
      <c r="F33" s="418"/>
      <c r="G33" s="415"/>
      <c r="H33" s="418"/>
      <c r="I33" s="415"/>
      <c r="J33" s="414">
        <v>13.188800000000001</v>
      </c>
      <c r="K33" s="415" t="s">
        <v>818</v>
      </c>
      <c r="L33" s="418"/>
      <c r="M33" s="415"/>
      <c r="N33" s="418"/>
      <c r="O33" s="415"/>
      <c r="P33" s="96">
        <v>47.730200000000004</v>
      </c>
      <c r="Q33" s="410" t="s">
        <v>702</v>
      </c>
      <c r="R33" s="94"/>
      <c r="S33" s="410"/>
      <c r="T33" s="94"/>
      <c r="U33" s="410"/>
      <c r="V33" s="414">
        <v>1.5238</v>
      </c>
      <c r="W33" s="415" t="s">
        <v>838</v>
      </c>
      <c r="X33" s="418"/>
      <c r="Y33" s="415"/>
      <c r="Z33" s="418"/>
      <c r="AA33" s="415"/>
    </row>
    <row r="34" spans="1:27" s="206" customFormat="1" x14ac:dyDescent="0.25">
      <c r="A34" s="446" t="str">
        <f t="shared" si="0"/>
        <v>AgriGold G4995RX</v>
      </c>
      <c r="B34" s="446" t="str">
        <f t="shared" si="1"/>
        <v>R2X</v>
      </c>
      <c r="C34" s="446" t="s">
        <v>427</v>
      </c>
      <c r="D34" s="414">
        <v>63.782600000000002</v>
      </c>
      <c r="E34" s="415" t="s">
        <v>874</v>
      </c>
      <c r="F34" s="418"/>
      <c r="G34" s="415"/>
      <c r="H34" s="418"/>
      <c r="I34" s="415"/>
      <c r="J34" s="414">
        <v>13.430400000000001</v>
      </c>
      <c r="K34" s="415" t="s">
        <v>816</v>
      </c>
      <c r="L34" s="418"/>
      <c r="M34" s="415"/>
      <c r="N34" s="418"/>
      <c r="O34" s="415"/>
      <c r="P34" s="96">
        <v>42.849200000000003</v>
      </c>
      <c r="Q34" s="410" t="s">
        <v>719</v>
      </c>
      <c r="R34" s="94"/>
      <c r="S34" s="410"/>
      <c r="T34" s="94"/>
      <c r="U34" s="410"/>
      <c r="V34" s="414">
        <v>1.9048</v>
      </c>
      <c r="W34" s="415" t="s">
        <v>886</v>
      </c>
      <c r="X34" s="418"/>
      <c r="Y34" s="415"/>
      <c r="Z34" s="418"/>
      <c r="AA34" s="415"/>
    </row>
    <row r="35" spans="1:27" s="206" customFormat="1" x14ac:dyDescent="0.25">
      <c r="A35" s="446" t="str">
        <f t="shared" si="0"/>
        <v>Dyna-Gro S48XT90</v>
      </c>
      <c r="B35" s="446" t="str">
        <f t="shared" si="1"/>
        <v>R2X</v>
      </c>
      <c r="C35" s="446" t="s">
        <v>472</v>
      </c>
      <c r="D35" s="414">
        <v>63.717799999999997</v>
      </c>
      <c r="E35" s="415" t="s">
        <v>874</v>
      </c>
      <c r="F35" s="418"/>
      <c r="G35" s="415"/>
      <c r="H35" s="418"/>
      <c r="I35" s="415"/>
      <c r="J35" s="414">
        <v>13.407500000000001</v>
      </c>
      <c r="K35" s="415" t="s">
        <v>816</v>
      </c>
      <c r="L35" s="418"/>
      <c r="M35" s="415"/>
      <c r="N35" s="418"/>
      <c r="O35" s="415"/>
      <c r="P35" s="96">
        <v>40.317500000000003</v>
      </c>
      <c r="Q35" s="410" t="s">
        <v>829</v>
      </c>
      <c r="R35" s="94"/>
      <c r="S35" s="410"/>
      <c r="T35" s="94"/>
      <c r="U35" s="410"/>
      <c r="V35" s="414">
        <v>1.7857000000000001</v>
      </c>
      <c r="W35" s="415" t="s">
        <v>869</v>
      </c>
      <c r="X35" s="418"/>
      <c r="Y35" s="415"/>
      <c r="Z35" s="418"/>
      <c r="AA35" s="415"/>
    </row>
    <row r="36" spans="1:27" s="206" customFormat="1" x14ac:dyDescent="0.25">
      <c r="A36" s="446" t="str">
        <f t="shared" si="0"/>
        <v>Progeny P4807E3S</v>
      </c>
      <c r="B36" s="446" t="str">
        <f t="shared" si="1"/>
        <v>E3, STS</v>
      </c>
      <c r="C36" s="446" t="s">
        <v>517</v>
      </c>
      <c r="D36" s="414">
        <v>63.644199999999998</v>
      </c>
      <c r="E36" s="415" t="s">
        <v>874</v>
      </c>
      <c r="F36" s="418"/>
      <c r="G36" s="415"/>
      <c r="H36" s="418"/>
      <c r="I36" s="415"/>
      <c r="J36" s="414">
        <v>12.7363</v>
      </c>
      <c r="K36" s="415" t="s">
        <v>845</v>
      </c>
      <c r="L36" s="418"/>
      <c r="M36" s="415"/>
      <c r="N36" s="418"/>
      <c r="O36" s="415"/>
      <c r="P36" s="96">
        <v>38.746000000000002</v>
      </c>
      <c r="Q36" s="410" t="s">
        <v>875</v>
      </c>
      <c r="R36" s="94"/>
      <c r="S36" s="410"/>
      <c r="T36" s="94"/>
      <c r="U36" s="410"/>
      <c r="V36" s="414">
        <v>1.9762</v>
      </c>
      <c r="W36" s="415" t="s">
        <v>725</v>
      </c>
      <c r="X36" s="418"/>
      <c r="Y36" s="415"/>
      <c r="Z36" s="418"/>
      <c r="AA36" s="415"/>
    </row>
    <row r="37" spans="1:27" s="206" customFormat="1" x14ac:dyDescent="0.25">
      <c r="A37" s="84" t="str">
        <f t="shared" ref="A37:A68" si="2">VLOOKUP(C37,VL_SOY_2020,2,FALSE)</f>
        <v>Dyna-Gro S46EN91</v>
      </c>
      <c r="B37" s="84" t="str">
        <f t="shared" ref="B37:B68" si="3">VLOOKUP(C37,VL_SOY_2020,4,FALSE)</f>
        <v>E3</v>
      </c>
      <c r="C37" s="84" t="s">
        <v>469</v>
      </c>
      <c r="D37" s="414">
        <v>63.625300000000003</v>
      </c>
      <c r="E37" s="415" t="s">
        <v>874</v>
      </c>
      <c r="F37" s="418"/>
      <c r="G37" s="415"/>
      <c r="H37" s="418"/>
      <c r="I37" s="415"/>
      <c r="J37" s="414">
        <v>13.403700000000001</v>
      </c>
      <c r="K37" s="415" t="s">
        <v>816</v>
      </c>
      <c r="L37" s="418"/>
      <c r="M37" s="415"/>
      <c r="N37" s="418"/>
      <c r="O37" s="415"/>
      <c r="P37" s="96">
        <v>42.8889</v>
      </c>
      <c r="Q37" s="410" t="s">
        <v>719</v>
      </c>
      <c r="R37" s="94"/>
      <c r="S37" s="410"/>
      <c r="T37" s="94"/>
      <c r="U37" s="410"/>
      <c r="V37" s="414">
        <v>1.5</v>
      </c>
      <c r="W37" s="415" t="s">
        <v>842</v>
      </c>
      <c r="X37" s="418"/>
      <c r="Y37" s="415"/>
      <c r="Z37" s="418"/>
      <c r="AA37" s="415"/>
    </row>
    <row r="38" spans="1:27" s="206" customFormat="1" x14ac:dyDescent="0.25">
      <c r="A38" s="446" t="str">
        <f t="shared" si="2"/>
        <v>USG 7461XT</v>
      </c>
      <c r="B38" s="446" t="str">
        <f t="shared" si="3"/>
        <v>R2X</v>
      </c>
      <c r="C38" s="446" t="s">
        <v>549</v>
      </c>
      <c r="D38" s="414">
        <v>63.524299999999997</v>
      </c>
      <c r="E38" s="415" t="s">
        <v>873</v>
      </c>
      <c r="F38" s="418"/>
      <c r="G38" s="415"/>
      <c r="H38" s="418"/>
      <c r="I38" s="415"/>
      <c r="J38" s="414">
        <v>13.305899999999999</v>
      </c>
      <c r="K38" s="415" t="s">
        <v>810</v>
      </c>
      <c r="L38" s="418"/>
      <c r="M38" s="415"/>
      <c r="N38" s="418"/>
      <c r="O38" s="415"/>
      <c r="P38" s="96">
        <v>40.523800000000001</v>
      </c>
      <c r="Q38" s="410" t="s">
        <v>838</v>
      </c>
      <c r="R38" s="94"/>
      <c r="S38" s="410"/>
      <c r="T38" s="94"/>
      <c r="U38" s="410"/>
      <c r="V38" s="414">
        <v>1.6667000000000001</v>
      </c>
      <c r="W38" s="415" t="s">
        <v>825</v>
      </c>
      <c r="X38" s="418"/>
      <c r="Y38" s="415"/>
      <c r="Z38" s="418"/>
      <c r="AA38" s="415"/>
    </row>
    <row r="39" spans="1:27" s="206" customFormat="1" x14ac:dyDescent="0.25">
      <c r="A39" s="446" t="str">
        <f t="shared" si="2"/>
        <v xml:space="preserve">Progeny P4620RXS </v>
      </c>
      <c r="B39" s="446" t="str">
        <f t="shared" si="3"/>
        <v>R2X, STS</v>
      </c>
      <c r="C39" s="446" t="s">
        <v>532</v>
      </c>
      <c r="D39" s="414">
        <v>63.404000000000003</v>
      </c>
      <c r="E39" s="415" t="s">
        <v>798</v>
      </c>
      <c r="F39" s="418">
        <v>59.2256</v>
      </c>
      <c r="G39" s="415" t="s">
        <v>709</v>
      </c>
      <c r="H39" s="418">
        <v>59.284300000000002</v>
      </c>
      <c r="I39" s="445" t="s">
        <v>706</v>
      </c>
      <c r="J39" s="414">
        <v>12.680400000000001</v>
      </c>
      <c r="K39" s="415" t="s">
        <v>198</v>
      </c>
      <c r="L39" s="418">
        <v>12.303800000000001</v>
      </c>
      <c r="M39" s="415" t="s">
        <v>786</v>
      </c>
      <c r="N39" s="418">
        <v>12.6708</v>
      </c>
      <c r="O39" s="445" t="s">
        <v>715</v>
      </c>
      <c r="P39" s="96">
        <v>41.452399999999997</v>
      </c>
      <c r="Q39" s="410" t="s">
        <v>756</v>
      </c>
      <c r="R39" s="94">
        <v>41</v>
      </c>
      <c r="S39" s="410" t="s">
        <v>708</v>
      </c>
      <c r="T39" s="94">
        <v>41.703699999999998</v>
      </c>
      <c r="U39" s="410" t="s">
        <v>704</v>
      </c>
      <c r="V39" s="414">
        <v>1.7619</v>
      </c>
      <c r="W39" s="415" t="s">
        <v>799</v>
      </c>
      <c r="X39" s="418">
        <v>2</v>
      </c>
      <c r="Y39" s="415" t="s">
        <v>702</v>
      </c>
      <c r="Z39" s="418">
        <v>2.0556000000000001</v>
      </c>
      <c r="AA39" s="415" t="s">
        <v>702</v>
      </c>
    </row>
    <row r="40" spans="1:27" s="206" customFormat="1" x14ac:dyDescent="0.25">
      <c r="A40" s="84" t="str">
        <f t="shared" si="2"/>
        <v xml:space="preserve">USG 7496XTS </v>
      </c>
      <c r="B40" s="84" t="str">
        <f t="shared" si="3"/>
        <v>R2X, STS</v>
      </c>
      <c r="C40" s="84" t="s">
        <v>553</v>
      </c>
      <c r="D40" s="414">
        <v>63.332799999999999</v>
      </c>
      <c r="E40" s="415" t="s">
        <v>798</v>
      </c>
      <c r="F40" s="418">
        <v>62.896000000000001</v>
      </c>
      <c r="G40" s="415" t="s">
        <v>712</v>
      </c>
      <c r="H40" s="418">
        <v>63.459400000000002</v>
      </c>
      <c r="I40" s="415" t="s">
        <v>702</v>
      </c>
      <c r="J40" s="414">
        <v>13.329599999999999</v>
      </c>
      <c r="K40" s="415" t="s">
        <v>812</v>
      </c>
      <c r="L40" s="418">
        <v>13.186199999999999</v>
      </c>
      <c r="M40" s="415" t="s">
        <v>702</v>
      </c>
      <c r="N40" s="418">
        <v>13.664099999999999</v>
      </c>
      <c r="O40" s="415" t="s">
        <v>702</v>
      </c>
      <c r="P40" s="96">
        <v>42.857100000000003</v>
      </c>
      <c r="Q40" s="410" t="s">
        <v>719</v>
      </c>
      <c r="R40" s="94">
        <v>41.972200000000001</v>
      </c>
      <c r="S40" s="410" t="s">
        <v>700</v>
      </c>
      <c r="T40" s="94">
        <v>43.296300000000002</v>
      </c>
      <c r="U40" s="410" t="s">
        <v>702</v>
      </c>
      <c r="V40" s="414">
        <v>1.4286000000000001</v>
      </c>
      <c r="W40" s="415" t="s">
        <v>805</v>
      </c>
      <c r="X40" s="418">
        <v>1.5693999999999999</v>
      </c>
      <c r="Y40" s="415" t="s">
        <v>720</v>
      </c>
      <c r="Z40" s="418">
        <v>1.6574</v>
      </c>
      <c r="AA40" s="415" t="s">
        <v>704</v>
      </c>
    </row>
    <row r="41" spans="1:27" s="206" customFormat="1" x14ac:dyDescent="0.25">
      <c r="A41" s="446" t="str">
        <f t="shared" si="2"/>
        <v>Progeny P4682E3</v>
      </c>
      <c r="B41" s="446" t="str">
        <f t="shared" si="3"/>
        <v>E3</v>
      </c>
      <c r="C41" s="446" t="s">
        <v>519</v>
      </c>
      <c r="D41" s="414">
        <v>63.321800000000003</v>
      </c>
      <c r="E41" s="415" t="s">
        <v>798</v>
      </c>
      <c r="F41" s="418"/>
      <c r="G41" s="415"/>
      <c r="H41" s="418"/>
      <c r="I41" s="415"/>
      <c r="J41" s="414">
        <v>13.065</v>
      </c>
      <c r="K41" s="415" t="s">
        <v>846</v>
      </c>
      <c r="L41" s="418"/>
      <c r="M41" s="415"/>
      <c r="N41" s="418"/>
      <c r="O41" s="415"/>
      <c r="P41" s="96">
        <v>40.023800000000001</v>
      </c>
      <c r="Q41" s="410" t="s">
        <v>880</v>
      </c>
      <c r="R41" s="94"/>
      <c r="S41" s="410"/>
      <c r="T41" s="94"/>
      <c r="U41" s="410"/>
      <c r="V41" s="414">
        <v>1.3571</v>
      </c>
      <c r="W41" s="415" t="s">
        <v>811</v>
      </c>
      <c r="X41" s="418"/>
      <c r="Y41" s="415"/>
      <c r="Z41" s="418"/>
      <c r="AA41" s="415"/>
    </row>
    <row r="42" spans="1:27" s="206" customFormat="1" x14ac:dyDescent="0.25">
      <c r="A42" s="84" t="str">
        <f t="shared" si="2"/>
        <v>USG 7489XT</v>
      </c>
      <c r="B42" s="84" t="str">
        <f t="shared" si="3"/>
        <v>R2X</v>
      </c>
      <c r="C42" s="84" t="s">
        <v>552</v>
      </c>
      <c r="D42" s="414">
        <v>63.166800000000002</v>
      </c>
      <c r="E42" s="415" t="s">
        <v>798</v>
      </c>
      <c r="F42" s="418">
        <v>61.673999999999999</v>
      </c>
      <c r="G42" s="415" t="s">
        <v>714</v>
      </c>
      <c r="H42" s="418">
        <v>62.1937</v>
      </c>
      <c r="I42" s="415" t="s">
        <v>707</v>
      </c>
      <c r="J42" s="414">
        <v>13.1983</v>
      </c>
      <c r="K42" s="415" t="s">
        <v>818</v>
      </c>
      <c r="L42" s="418">
        <v>12.848800000000001</v>
      </c>
      <c r="M42" s="415" t="s">
        <v>743</v>
      </c>
      <c r="N42" s="418">
        <v>13.3659</v>
      </c>
      <c r="O42" s="415" t="s">
        <v>700</v>
      </c>
      <c r="P42" s="96">
        <v>37.985599999999998</v>
      </c>
      <c r="Q42" s="410" t="s">
        <v>819</v>
      </c>
      <c r="R42" s="94">
        <v>38.5809</v>
      </c>
      <c r="S42" s="410" t="s">
        <v>820</v>
      </c>
      <c r="T42" s="94">
        <v>39.535899999999998</v>
      </c>
      <c r="U42" s="410" t="s">
        <v>705</v>
      </c>
      <c r="V42" s="414">
        <v>1.2142999999999999</v>
      </c>
      <c r="W42" s="415" t="s">
        <v>809</v>
      </c>
      <c r="X42" s="418">
        <v>1.2361</v>
      </c>
      <c r="Y42" s="415" t="s">
        <v>789</v>
      </c>
      <c r="Z42" s="418">
        <v>1.25</v>
      </c>
      <c r="AA42" s="415" t="s">
        <v>705</v>
      </c>
    </row>
    <row r="43" spans="1:27" s="206" customFormat="1" x14ac:dyDescent="0.25">
      <c r="A43" s="446" t="str">
        <f t="shared" si="2"/>
        <v>Mission Seed A4950X</v>
      </c>
      <c r="B43" s="446" t="str">
        <f t="shared" si="3"/>
        <v>R2X, STS</v>
      </c>
      <c r="C43" s="446" t="s">
        <v>509</v>
      </c>
      <c r="D43" s="414">
        <v>63.043300000000002</v>
      </c>
      <c r="E43" s="415" t="s">
        <v>798</v>
      </c>
      <c r="F43" s="418"/>
      <c r="G43" s="415"/>
      <c r="H43" s="418"/>
      <c r="I43" s="415"/>
      <c r="J43" s="414">
        <v>13.464600000000001</v>
      </c>
      <c r="K43" s="415" t="s">
        <v>754</v>
      </c>
      <c r="L43" s="418"/>
      <c r="M43" s="415"/>
      <c r="N43" s="418"/>
      <c r="O43" s="415"/>
      <c r="P43" s="96">
        <v>43.055599999999998</v>
      </c>
      <c r="Q43" s="410" t="s">
        <v>738</v>
      </c>
      <c r="R43" s="94"/>
      <c r="S43" s="410"/>
      <c r="T43" s="94"/>
      <c r="U43" s="410"/>
      <c r="V43" s="414">
        <v>1.7619</v>
      </c>
      <c r="W43" s="415" t="s">
        <v>799</v>
      </c>
      <c r="X43" s="418"/>
      <c r="Y43" s="415"/>
      <c r="Z43" s="418"/>
      <c r="AA43" s="415"/>
    </row>
    <row r="44" spans="1:27" s="206" customFormat="1" x14ac:dyDescent="0.25">
      <c r="A44" s="84" t="str">
        <f t="shared" si="2"/>
        <v>Taylor Seed T4990XS</v>
      </c>
      <c r="B44" s="84" t="str">
        <f t="shared" si="3"/>
        <v>R2X</v>
      </c>
      <c r="C44" s="84" t="s">
        <v>537</v>
      </c>
      <c r="D44" s="414">
        <v>62.771000000000001</v>
      </c>
      <c r="E44" s="415" t="s">
        <v>798</v>
      </c>
      <c r="F44" s="418"/>
      <c r="G44" s="415"/>
      <c r="H44" s="418"/>
      <c r="I44" s="445"/>
      <c r="J44" s="414">
        <v>13.595000000000001</v>
      </c>
      <c r="K44" s="415" t="s">
        <v>707</v>
      </c>
      <c r="L44" s="418"/>
      <c r="M44" s="415"/>
      <c r="N44" s="418"/>
      <c r="O44" s="415"/>
      <c r="P44" s="96">
        <v>42.944400000000002</v>
      </c>
      <c r="Q44" s="410" t="s">
        <v>725</v>
      </c>
      <c r="R44" s="94"/>
      <c r="S44" s="410"/>
      <c r="T44" s="94"/>
      <c r="U44" s="410"/>
      <c r="V44" s="414">
        <v>1.5476000000000001</v>
      </c>
      <c r="W44" s="415" t="s">
        <v>804</v>
      </c>
      <c r="X44" s="418"/>
      <c r="Y44" s="415"/>
      <c r="Z44" s="418"/>
      <c r="AA44" s="415"/>
    </row>
    <row r="45" spans="1:27" s="206" customFormat="1" x14ac:dyDescent="0.25">
      <c r="A45" s="84" t="str">
        <f t="shared" si="2"/>
        <v>Progeny P4970RX</v>
      </c>
      <c r="B45" s="84" t="str">
        <f t="shared" si="3"/>
        <v>R2X</v>
      </c>
      <c r="C45" s="84" t="s">
        <v>526</v>
      </c>
      <c r="D45" s="414">
        <v>62.428699999999999</v>
      </c>
      <c r="E45" s="415" t="s">
        <v>879</v>
      </c>
      <c r="F45" s="418"/>
      <c r="G45" s="415"/>
      <c r="H45" s="418"/>
      <c r="I45" s="415"/>
      <c r="J45" s="414">
        <v>13.533300000000001</v>
      </c>
      <c r="K45" s="415" t="s">
        <v>743</v>
      </c>
      <c r="L45" s="418"/>
      <c r="M45" s="415"/>
      <c r="N45" s="418"/>
      <c r="O45" s="415"/>
      <c r="P45" s="96">
        <v>39.452399999999997</v>
      </c>
      <c r="Q45" s="410" t="s">
        <v>801</v>
      </c>
      <c r="R45" s="94"/>
      <c r="S45" s="410"/>
      <c r="T45" s="94"/>
      <c r="U45" s="410"/>
      <c r="V45" s="414">
        <v>1.7857000000000001</v>
      </c>
      <c r="W45" s="415" t="s">
        <v>869</v>
      </c>
      <c r="X45" s="418"/>
      <c r="Y45" s="415"/>
      <c r="Z45" s="418"/>
      <c r="AA45" s="415"/>
    </row>
    <row r="46" spans="1:27" s="206" customFormat="1" x14ac:dyDescent="0.25">
      <c r="A46" s="84" t="str">
        <f t="shared" si="2"/>
        <v>VA V17-0437</v>
      </c>
      <c r="B46" s="84" t="str">
        <f t="shared" si="3"/>
        <v>Conv.</v>
      </c>
      <c r="C46" s="84" t="s">
        <v>556</v>
      </c>
      <c r="D46" s="414">
        <v>62.254899999999999</v>
      </c>
      <c r="E46" s="415" t="s">
        <v>876</v>
      </c>
      <c r="F46" s="418"/>
      <c r="G46" s="415"/>
      <c r="H46" s="418"/>
      <c r="I46" s="415"/>
      <c r="J46" s="414">
        <v>13.583299999999999</v>
      </c>
      <c r="K46" s="415" t="s">
        <v>712</v>
      </c>
      <c r="L46" s="418"/>
      <c r="M46" s="415"/>
      <c r="N46" s="418"/>
      <c r="O46" s="415"/>
      <c r="P46" s="96">
        <v>36.555599999999998</v>
      </c>
      <c r="Q46" s="100" t="s">
        <v>1254</v>
      </c>
      <c r="R46" s="94"/>
      <c r="S46" s="410"/>
      <c r="T46" s="94"/>
      <c r="U46" s="410"/>
      <c r="V46" s="414">
        <v>1.7381</v>
      </c>
      <c r="W46" s="415" t="s">
        <v>740</v>
      </c>
      <c r="X46" s="418"/>
      <c r="Y46" s="415"/>
      <c r="Z46" s="418"/>
      <c r="AA46" s="415"/>
    </row>
    <row r="47" spans="1:27" s="206" customFormat="1" x14ac:dyDescent="0.25">
      <c r="A47" s="84" t="str">
        <f t="shared" si="2"/>
        <v>NK Seed S49F5X</v>
      </c>
      <c r="B47" s="84" t="str">
        <f t="shared" si="3"/>
        <v>R2X</v>
      </c>
      <c r="C47" s="84" t="s">
        <v>515</v>
      </c>
      <c r="D47" s="414">
        <v>62.057499999999997</v>
      </c>
      <c r="E47" s="415" t="s">
        <v>836</v>
      </c>
      <c r="F47" s="418">
        <v>57.847700000000003</v>
      </c>
      <c r="G47" s="415" t="s">
        <v>715</v>
      </c>
      <c r="H47" s="418"/>
      <c r="I47" s="415"/>
      <c r="J47" s="414">
        <v>13.063800000000001</v>
      </c>
      <c r="K47" s="415" t="s">
        <v>846</v>
      </c>
      <c r="L47" s="418">
        <v>12.7338</v>
      </c>
      <c r="M47" s="415" t="s">
        <v>738</v>
      </c>
      <c r="N47" s="418"/>
      <c r="O47" s="415"/>
      <c r="P47" s="96">
        <v>38.055599999999998</v>
      </c>
      <c r="Q47" s="410" t="s">
        <v>819</v>
      </c>
      <c r="R47" s="94">
        <v>37.796300000000002</v>
      </c>
      <c r="S47" s="410" t="s">
        <v>794</v>
      </c>
      <c r="T47" s="94"/>
      <c r="U47" s="410"/>
      <c r="V47" s="414">
        <v>1.5952</v>
      </c>
      <c r="W47" s="415" t="s">
        <v>827</v>
      </c>
      <c r="X47" s="418">
        <v>1.5693999999999999</v>
      </c>
      <c r="Y47" s="415" t="s">
        <v>720</v>
      </c>
      <c r="Z47" s="418"/>
      <c r="AA47" s="415"/>
    </row>
    <row r="48" spans="1:27" s="206" customFormat="1" x14ac:dyDescent="0.25">
      <c r="A48" s="446" t="str">
        <f t="shared" si="2"/>
        <v>Credenz CZ 4869 X</v>
      </c>
      <c r="B48" s="446" t="str">
        <f t="shared" si="3"/>
        <v>R2X</v>
      </c>
      <c r="C48" s="446" t="s">
        <v>454</v>
      </c>
      <c r="D48" s="414">
        <v>61.7712</v>
      </c>
      <c r="E48" s="415" t="s">
        <v>836</v>
      </c>
      <c r="F48" s="418">
        <v>59.472999999999999</v>
      </c>
      <c r="G48" s="415" t="s">
        <v>709</v>
      </c>
      <c r="H48" s="418"/>
      <c r="I48" s="415"/>
      <c r="J48" s="414">
        <v>13.1296</v>
      </c>
      <c r="K48" s="415" t="s">
        <v>837</v>
      </c>
      <c r="L48" s="418">
        <v>12.938800000000001</v>
      </c>
      <c r="M48" s="415" t="s">
        <v>743</v>
      </c>
      <c r="N48" s="418"/>
      <c r="O48" s="415"/>
      <c r="P48" s="96">
        <v>41.642899999999997</v>
      </c>
      <c r="Q48" s="410" t="s">
        <v>740</v>
      </c>
      <c r="R48" s="94">
        <v>41.333300000000001</v>
      </c>
      <c r="S48" s="410" t="s">
        <v>713</v>
      </c>
      <c r="T48" s="94"/>
      <c r="U48" s="410"/>
      <c r="V48" s="414">
        <v>1.5238</v>
      </c>
      <c r="W48" s="415" t="s">
        <v>838</v>
      </c>
      <c r="X48" s="418">
        <v>1.8056000000000001</v>
      </c>
      <c r="Y48" s="415" t="s">
        <v>707</v>
      </c>
      <c r="Z48" s="418"/>
      <c r="AA48" s="415"/>
    </row>
    <row r="49" spans="1:27" s="206" customFormat="1" x14ac:dyDescent="0.25">
      <c r="A49" s="84" t="str">
        <f t="shared" si="2"/>
        <v>Credenz CZ 4979 X</v>
      </c>
      <c r="B49" s="84" t="str">
        <f t="shared" si="3"/>
        <v>R2X</v>
      </c>
      <c r="C49" s="84" t="s">
        <v>455</v>
      </c>
      <c r="D49" s="414">
        <v>61.5867</v>
      </c>
      <c r="E49" s="415" t="s">
        <v>839</v>
      </c>
      <c r="F49" s="418">
        <v>57.835900000000002</v>
      </c>
      <c r="G49" s="415" t="s">
        <v>715</v>
      </c>
      <c r="H49" s="418"/>
      <c r="I49" s="415"/>
      <c r="J49" s="414">
        <v>13.440799999999999</v>
      </c>
      <c r="K49" s="415" t="s">
        <v>791</v>
      </c>
      <c r="L49" s="418">
        <v>12.990500000000001</v>
      </c>
      <c r="M49" s="415" t="s">
        <v>714</v>
      </c>
      <c r="N49" s="418"/>
      <c r="O49" s="415"/>
      <c r="P49" s="96">
        <v>42.325400000000002</v>
      </c>
      <c r="Q49" s="410" t="s">
        <v>840</v>
      </c>
      <c r="R49" s="94">
        <v>42.036999999999999</v>
      </c>
      <c r="S49" s="410" t="s">
        <v>700</v>
      </c>
      <c r="T49" s="94"/>
      <c r="U49" s="410"/>
      <c r="V49" s="414">
        <v>1.7381</v>
      </c>
      <c r="W49" s="415" t="s">
        <v>740</v>
      </c>
      <c r="X49" s="418">
        <v>1.8925000000000001</v>
      </c>
      <c r="Y49" s="415" t="s">
        <v>702</v>
      </c>
      <c r="Z49" s="418"/>
      <c r="AA49" s="415"/>
    </row>
    <row r="50" spans="1:27" s="206" customFormat="1" x14ac:dyDescent="0.25">
      <c r="A50" s="446" t="str">
        <f t="shared" si="2"/>
        <v>Asgrow AG46X6</v>
      </c>
      <c r="B50" s="446" t="str">
        <f t="shared" si="3"/>
        <v>R2X</v>
      </c>
      <c r="C50" s="446" t="s">
        <v>442</v>
      </c>
      <c r="D50" s="414">
        <v>61.531300000000002</v>
      </c>
      <c r="E50" s="415" t="s">
        <v>803</v>
      </c>
      <c r="F50" s="418">
        <v>60.310899999999997</v>
      </c>
      <c r="G50" s="415" t="s">
        <v>713</v>
      </c>
      <c r="H50" s="418">
        <v>58.811399999999999</v>
      </c>
      <c r="I50" s="415" t="s">
        <v>705</v>
      </c>
      <c r="J50" s="414">
        <v>12.8706</v>
      </c>
      <c r="K50" s="415" t="s">
        <v>804</v>
      </c>
      <c r="L50" s="418">
        <v>12.7</v>
      </c>
      <c r="M50" s="415" t="s">
        <v>741</v>
      </c>
      <c r="N50" s="418">
        <v>13.200200000000001</v>
      </c>
      <c r="O50" s="415" t="s">
        <v>706</v>
      </c>
      <c r="P50" s="96">
        <v>40.246000000000002</v>
      </c>
      <c r="Q50" s="410" t="s">
        <v>805</v>
      </c>
      <c r="R50" s="94">
        <v>40.129600000000003</v>
      </c>
      <c r="S50" s="410" t="s">
        <v>769</v>
      </c>
      <c r="T50" s="94">
        <v>41.049399999999999</v>
      </c>
      <c r="U50" s="410" t="s">
        <v>703</v>
      </c>
      <c r="V50" s="414">
        <v>1.5476000000000001</v>
      </c>
      <c r="W50" s="415" t="s">
        <v>804</v>
      </c>
      <c r="X50" s="418">
        <v>1.4974000000000001</v>
      </c>
      <c r="Y50" s="415" t="s">
        <v>733</v>
      </c>
      <c r="Z50" s="418">
        <v>1.7306999999999999</v>
      </c>
      <c r="AA50" s="415" t="s">
        <v>704</v>
      </c>
    </row>
    <row r="51" spans="1:27" s="206" customFormat="1" x14ac:dyDescent="0.25">
      <c r="A51" s="84" t="str">
        <f t="shared" si="2"/>
        <v>Progeny P4821RX</v>
      </c>
      <c r="B51" s="84" t="str">
        <f t="shared" si="3"/>
        <v>R2X</v>
      </c>
      <c r="C51" s="84" t="s">
        <v>524</v>
      </c>
      <c r="D51" s="414">
        <v>60.776600000000002</v>
      </c>
      <c r="E51" s="415" t="s">
        <v>822</v>
      </c>
      <c r="F51" s="418">
        <v>60.456000000000003</v>
      </c>
      <c r="G51" s="415" t="s">
        <v>713</v>
      </c>
      <c r="H51" s="418"/>
      <c r="I51" s="415"/>
      <c r="J51" s="414">
        <v>13.1479</v>
      </c>
      <c r="K51" s="415" t="s">
        <v>823</v>
      </c>
      <c r="L51" s="418">
        <v>12.761699999999999</v>
      </c>
      <c r="M51" s="415" t="s">
        <v>720</v>
      </c>
      <c r="N51" s="418"/>
      <c r="O51" s="415"/>
      <c r="P51" s="96">
        <v>39.6905</v>
      </c>
      <c r="Q51" s="410" t="s">
        <v>824</v>
      </c>
      <c r="R51" s="94">
        <v>39.75</v>
      </c>
      <c r="S51" s="410" t="s">
        <v>788</v>
      </c>
      <c r="T51" s="94"/>
      <c r="U51" s="410"/>
      <c r="V51" s="414">
        <v>1.6667000000000001</v>
      </c>
      <c r="W51" s="415" t="s">
        <v>825</v>
      </c>
      <c r="X51" s="418">
        <v>1.625</v>
      </c>
      <c r="Y51" s="415" t="s">
        <v>700</v>
      </c>
      <c r="Z51" s="418"/>
      <c r="AA51" s="415"/>
    </row>
    <row r="52" spans="1:27" x14ac:dyDescent="0.25">
      <c r="A52" s="84" t="str">
        <f t="shared" si="2"/>
        <v>Armor A49-D14</v>
      </c>
      <c r="B52" s="84" t="str">
        <f t="shared" si="3"/>
        <v>R2X</v>
      </c>
      <c r="C52" s="84" t="s">
        <v>436</v>
      </c>
      <c r="D52" s="414">
        <v>60.733899999999998</v>
      </c>
      <c r="E52" s="415" t="s">
        <v>822</v>
      </c>
      <c r="F52" s="418"/>
      <c r="G52" s="415"/>
      <c r="H52" s="418"/>
      <c r="I52" s="415"/>
      <c r="J52" s="414">
        <v>13.4275</v>
      </c>
      <c r="K52" s="415" t="s">
        <v>816</v>
      </c>
      <c r="L52" s="418"/>
      <c r="M52" s="415"/>
      <c r="N52" s="418"/>
      <c r="O52" s="415"/>
      <c r="P52" s="96">
        <v>38.960299999999997</v>
      </c>
      <c r="Q52" s="410" t="s">
        <v>855</v>
      </c>
      <c r="R52" s="94"/>
      <c r="S52" s="410"/>
      <c r="T52" s="94"/>
      <c r="U52" s="410"/>
      <c r="V52" s="414">
        <v>1.6429</v>
      </c>
      <c r="W52" s="415" t="s">
        <v>856</v>
      </c>
      <c r="X52" s="418"/>
      <c r="Y52" s="415"/>
      <c r="Z52" s="418"/>
      <c r="AA52" s="415"/>
    </row>
    <row r="53" spans="1:27" x14ac:dyDescent="0.25">
      <c r="A53" s="450" t="str">
        <f t="shared" si="2"/>
        <v>GoSoy 481E19</v>
      </c>
      <c r="B53" s="446" t="str">
        <f t="shared" si="3"/>
        <v>E3</v>
      </c>
      <c r="C53" s="446" t="s">
        <v>484</v>
      </c>
      <c r="D53" s="414">
        <v>60.525300000000001</v>
      </c>
      <c r="E53" s="415" t="s">
        <v>848</v>
      </c>
      <c r="F53" s="418"/>
      <c r="G53" s="415"/>
      <c r="H53" s="418"/>
      <c r="I53" s="415"/>
      <c r="J53" s="414">
        <v>13.4</v>
      </c>
      <c r="K53" s="415" t="s">
        <v>816</v>
      </c>
      <c r="L53" s="418"/>
      <c r="M53" s="415"/>
      <c r="N53" s="418"/>
      <c r="O53" s="415"/>
      <c r="P53" s="96">
        <v>42.071399999999997</v>
      </c>
      <c r="Q53" s="410" t="s">
        <v>869</v>
      </c>
      <c r="R53" s="94"/>
      <c r="S53" s="410"/>
      <c r="T53" s="94"/>
      <c r="U53" s="410"/>
      <c r="V53" s="414">
        <v>1.2381</v>
      </c>
      <c r="W53" s="415" t="s">
        <v>830</v>
      </c>
      <c r="X53" s="418"/>
      <c r="Y53" s="415"/>
      <c r="Z53" s="418"/>
      <c r="AA53" s="415"/>
    </row>
    <row r="54" spans="1:27" x14ac:dyDescent="0.25">
      <c r="A54" s="84" t="str">
        <f t="shared" si="2"/>
        <v>Dyna-Gro S49EN79</v>
      </c>
      <c r="B54" s="84" t="str">
        <f t="shared" si="3"/>
        <v>E3</v>
      </c>
      <c r="C54" s="84" t="s">
        <v>470</v>
      </c>
      <c r="D54" s="414">
        <v>60.523499999999999</v>
      </c>
      <c r="E54" s="415" t="s">
        <v>848</v>
      </c>
      <c r="F54" s="418">
        <v>57.635100000000001</v>
      </c>
      <c r="G54" s="415" t="s">
        <v>715</v>
      </c>
      <c r="H54" s="418"/>
      <c r="I54" s="415"/>
      <c r="J54" s="414">
        <v>13.0633</v>
      </c>
      <c r="K54" s="415" t="s">
        <v>846</v>
      </c>
      <c r="L54" s="418">
        <v>12.9671</v>
      </c>
      <c r="M54" s="415" t="s">
        <v>714</v>
      </c>
      <c r="N54" s="418"/>
      <c r="O54" s="415"/>
      <c r="P54" s="96">
        <v>39.912700000000001</v>
      </c>
      <c r="Q54" s="410" t="s">
        <v>849</v>
      </c>
      <c r="R54" s="94">
        <v>39.213000000000001</v>
      </c>
      <c r="S54" s="410" t="s">
        <v>716</v>
      </c>
      <c r="T54" s="94"/>
      <c r="U54" s="410"/>
      <c r="V54" s="414">
        <v>1.881</v>
      </c>
      <c r="W54" s="415" t="s">
        <v>833</v>
      </c>
      <c r="X54" s="418">
        <v>1.7917000000000001</v>
      </c>
      <c r="Y54" s="415" t="s">
        <v>712</v>
      </c>
      <c r="Z54" s="418"/>
      <c r="AA54" s="415"/>
    </row>
    <row r="55" spans="1:27" x14ac:dyDescent="0.25">
      <c r="A55" s="446" t="str">
        <f t="shared" si="2"/>
        <v>GoSoy 48C17S</v>
      </c>
      <c r="B55" s="446" t="str">
        <f t="shared" si="3"/>
        <v>STS</v>
      </c>
      <c r="C55" s="446" t="s">
        <v>486</v>
      </c>
      <c r="D55" s="414">
        <v>60.455300000000001</v>
      </c>
      <c r="E55" s="415" t="s">
        <v>848</v>
      </c>
      <c r="F55" s="418"/>
      <c r="G55" s="415"/>
      <c r="H55" s="418"/>
      <c r="I55" s="415"/>
      <c r="J55" s="414">
        <v>13.1738</v>
      </c>
      <c r="K55" s="415" t="s">
        <v>818</v>
      </c>
      <c r="L55" s="418"/>
      <c r="M55" s="415"/>
      <c r="N55" s="418"/>
      <c r="O55" s="415"/>
      <c r="P55" s="96">
        <v>37.714300000000001</v>
      </c>
      <c r="Q55" s="410" t="s">
        <v>1254</v>
      </c>
      <c r="R55" s="94"/>
      <c r="S55" s="410"/>
      <c r="T55" s="94"/>
      <c r="U55" s="410"/>
      <c r="V55" s="414">
        <v>1.7381</v>
      </c>
      <c r="W55" s="415" t="s">
        <v>740</v>
      </c>
      <c r="X55" s="418"/>
      <c r="Y55" s="415"/>
      <c r="Z55" s="418"/>
      <c r="AA55" s="415"/>
    </row>
    <row r="56" spans="1:27" x14ac:dyDescent="0.25">
      <c r="A56" s="84" t="str">
        <f t="shared" si="2"/>
        <v>Progeny P4602LR</v>
      </c>
      <c r="B56" s="84" t="str">
        <f t="shared" si="3"/>
        <v>LLGT27</v>
      </c>
      <c r="C56" s="84" t="s">
        <v>522</v>
      </c>
      <c r="D56" s="414">
        <v>60.398000000000003</v>
      </c>
      <c r="E56" s="415" t="s">
        <v>848</v>
      </c>
      <c r="F56" s="418"/>
      <c r="G56" s="415"/>
      <c r="H56" s="418"/>
      <c r="I56" s="415"/>
      <c r="J56" s="414">
        <v>13.135400000000001</v>
      </c>
      <c r="K56" s="415" t="s">
        <v>823</v>
      </c>
      <c r="L56" s="418"/>
      <c r="M56" s="415"/>
      <c r="N56" s="418"/>
      <c r="O56" s="415"/>
      <c r="P56" s="96">
        <v>38.968299999999999</v>
      </c>
      <c r="Q56" s="410" t="s">
        <v>855</v>
      </c>
      <c r="R56" s="94"/>
      <c r="S56" s="410"/>
      <c r="T56" s="94"/>
      <c r="U56" s="410"/>
      <c r="V56" s="414">
        <v>1.5713999999999999</v>
      </c>
      <c r="W56" s="415" t="s">
        <v>881</v>
      </c>
      <c r="X56" s="418"/>
      <c r="Y56" s="415"/>
      <c r="Z56" s="418"/>
      <c r="AA56" s="415"/>
    </row>
    <row r="57" spans="1:27" x14ac:dyDescent="0.25">
      <c r="A57" s="84" t="str">
        <f t="shared" si="2"/>
        <v>Progeny P4902E3</v>
      </c>
      <c r="B57" s="84" t="str">
        <f t="shared" si="3"/>
        <v>E3</v>
      </c>
      <c r="C57" s="84" t="s">
        <v>520</v>
      </c>
      <c r="D57" s="414">
        <v>60.263100000000001</v>
      </c>
      <c r="E57" s="415" t="s">
        <v>838</v>
      </c>
      <c r="F57" s="418"/>
      <c r="G57" s="415"/>
      <c r="H57" s="418"/>
      <c r="I57" s="415"/>
      <c r="J57" s="414">
        <v>13.2621</v>
      </c>
      <c r="K57" s="415" t="s">
        <v>853</v>
      </c>
      <c r="L57" s="418"/>
      <c r="M57" s="415"/>
      <c r="N57" s="418"/>
      <c r="O57" s="415"/>
      <c r="P57" s="96">
        <v>41.127000000000002</v>
      </c>
      <c r="Q57" s="410" t="s">
        <v>826</v>
      </c>
      <c r="R57" s="94"/>
      <c r="S57" s="410"/>
      <c r="T57" s="94"/>
      <c r="U57" s="410"/>
      <c r="V57" s="414">
        <v>1.9762</v>
      </c>
      <c r="W57" s="415" t="s">
        <v>725</v>
      </c>
      <c r="X57" s="418"/>
      <c r="Y57" s="415"/>
      <c r="Z57" s="418"/>
      <c r="AA57" s="415"/>
    </row>
    <row r="58" spans="1:27" x14ac:dyDescent="0.25">
      <c r="A58" s="446" t="str">
        <f t="shared" si="2"/>
        <v>Credenz CZ 4730 X</v>
      </c>
      <c r="B58" s="446" t="str">
        <f t="shared" si="3"/>
        <v>R2X</v>
      </c>
      <c r="C58" s="446" t="s">
        <v>451</v>
      </c>
      <c r="D58" s="414">
        <v>60.159700000000001</v>
      </c>
      <c r="E58" s="415" t="s">
        <v>862</v>
      </c>
      <c r="F58" s="418"/>
      <c r="G58" s="415"/>
      <c r="H58" s="418"/>
      <c r="I58" s="415"/>
      <c r="J58" s="414">
        <v>12.8354</v>
      </c>
      <c r="K58" s="415" t="s">
        <v>863</v>
      </c>
      <c r="L58" s="418"/>
      <c r="M58" s="415"/>
      <c r="N58" s="418"/>
      <c r="O58" s="415"/>
      <c r="P58" s="96">
        <v>40.293700000000001</v>
      </c>
      <c r="Q58" s="410" t="s">
        <v>829</v>
      </c>
      <c r="R58" s="94"/>
      <c r="S58" s="410"/>
      <c r="T58" s="94"/>
      <c r="U58" s="410"/>
      <c r="V58" s="414">
        <v>1.4762</v>
      </c>
      <c r="W58" s="415" t="s">
        <v>817</v>
      </c>
      <c r="X58" s="418"/>
      <c r="Y58" s="415"/>
      <c r="Z58" s="418"/>
      <c r="AA58" s="415"/>
    </row>
    <row r="59" spans="1:27" x14ac:dyDescent="0.25">
      <c r="A59" s="446" t="str">
        <f t="shared" si="2"/>
        <v>Credenz CZ 4810 X</v>
      </c>
      <c r="B59" s="446" t="str">
        <f t="shared" si="3"/>
        <v>R2X</v>
      </c>
      <c r="C59" s="446" t="s">
        <v>453</v>
      </c>
      <c r="D59" s="414">
        <v>59.997999999999998</v>
      </c>
      <c r="E59" s="415" t="s">
        <v>795</v>
      </c>
      <c r="F59" s="418"/>
      <c r="G59" s="415"/>
      <c r="H59" s="418"/>
      <c r="I59" s="445"/>
      <c r="J59" s="414">
        <v>12.974600000000001</v>
      </c>
      <c r="K59" s="415" t="s">
        <v>814</v>
      </c>
      <c r="L59" s="418"/>
      <c r="M59" s="415"/>
      <c r="N59" s="418"/>
      <c r="O59" s="415"/>
      <c r="P59" s="96">
        <v>38.984099999999998</v>
      </c>
      <c r="Q59" s="410" t="s">
        <v>855</v>
      </c>
      <c r="R59" s="94"/>
      <c r="S59" s="410"/>
      <c r="T59" s="94"/>
      <c r="U59" s="410"/>
      <c r="V59" s="414">
        <v>1.6904999999999999</v>
      </c>
      <c r="W59" s="415" t="s">
        <v>756</v>
      </c>
      <c r="X59" s="418"/>
      <c r="Y59" s="415"/>
      <c r="Z59" s="418"/>
      <c r="AA59" s="415"/>
    </row>
    <row r="60" spans="1:27" x14ac:dyDescent="0.25">
      <c r="A60" s="446" t="str">
        <f t="shared" si="2"/>
        <v xml:space="preserve">VA V16-0293 </v>
      </c>
      <c r="B60" s="446" t="str">
        <f t="shared" si="3"/>
        <v>Conv.</v>
      </c>
      <c r="C60" s="446" t="s">
        <v>555</v>
      </c>
      <c r="D60" s="414">
        <v>59.901299999999999</v>
      </c>
      <c r="E60" s="415" t="s">
        <v>795</v>
      </c>
      <c r="F60" s="418"/>
      <c r="G60" s="415"/>
      <c r="H60" s="418"/>
      <c r="I60" s="415"/>
      <c r="J60" s="414">
        <v>13.308299999999999</v>
      </c>
      <c r="K60" s="415" t="s">
        <v>806</v>
      </c>
      <c r="L60" s="418"/>
      <c r="M60" s="415"/>
      <c r="N60" s="418"/>
      <c r="O60" s="415"/>
      <c r="P60" s="96">
        <v>43.150799999999997</v>
      </c>
      <c r="Q60" s="410" t="s">
        <v>720</v>
      </c>
      <c r="R60" s="94"/>
      <c r="S60" s="410"/>
      <c r="T60" s="94"/>
      <c r="U60" s="410"/>
      <c r="V60" s="414">
        <v>1.6904999999999999</v>
      </c>
      <c r="W60" s="415" t="s">
        <v>756</v>
      </c>
      <c r="X60" s="418"/>
      <c r="Y60" s="415"/>
      <c r="Z60" s="418"/>
      <c r="AA60" s="415"/>
    </row>
    <row r="61" spans="1:27" x14ac:dyDescent="0.25">
      <c r="A61" s="83" t="str">
        <f t="shared" si="2"/>
        <v>GoSoy GT Ireane</v>
      </c>
      <c r="B61" s="84" t="str">
        <f t="shared" si="3"/>
        <v>RR1</v>
      </c>
      <c r="C61" s="84" t="s">
        <v>485</v>
      </c>
      <c r="D61" s="414">
        <v>59.860100000000003</v>
      </c>
      <c r="E61" s="415" t="s">
        <v>795</v>
      </c>
      <c r="F61" s="418"/>
      <c r="G61" s="415"/>
      <c r="H61" s="418"/>
      <c r="I61" s="445"/>
      <c r="J61" s="414">
        <v>12.7554</v>
      </c>
      <c r="K61" s="415" t="s">
        <v>796</v>
      </c>
      <c r="L61" s="418"/>
      <c r="M61" s="415"/>
      <c r="N61" s="418"/>
      <c r="O61" s="415"/>
      <c r="P61" s="96">
        <v>33.150799999999997</v>
      </c>
      <c r="Q61" s="410" t="s">
        <v>921</v>
      </c>
      <c r="R61" s="94"/>
      <c r="S61" s="410"/>
      <c r="T61" s="94"/>
      <c r="U61" s="410"/>
      <c r="V61" s="414">
        <v>1.2857000000000001</v>
      </c>
      <c r="W61" s="415" t="s">
        <v>797</v>
      </c>
      <c r="X61" s="418"/>
      <c r="Y61" s="415"/>
      <c r="Z61" s="418"/>
      <c r="AA61" s="415"/>
    </row>
    <row r="62" spans="1:27" x14ac:dyDescent="0.25">
      <c r="A62" s="446" t="str">
        <f t="shared" si="2"/>
        <v>MO S16-7922C</v>
      </c>
      <c r="B62" s="446" t="str">
        <f t="shared" si="3"/>
        <v>Conv.</v>
      </c>
      <c r="C62" s="446" t="s">
        <v>510</v>
      </c>
      <c r="D62" s="414">
        <v>59.698900000000002</v>
      </c>
      <c r="E62" s="415" t="s">
        <v>866</v>
      </c>
      <c r="F62" s="418"/>
      <c r="G62" s="415"/>
      <c r="H62" s="418"/>
      <c r="I62" s="445"/>
      <c r="J62" s="414">
        <v>13.206300000000001</v>
      </c>
      <c r="K62" s="415" t="s">
        <v>828</v>
      </c>
      <c r="L62" s="418"/>
      <c r="M62" s="415"/>
      <c r="N62" s="418"/>
      <c r="O62" s="445"/>
      <c r="P62" s="96">
        <v>41.478299999999997</v>
      </c>
      <c r="Q62" s="410" t="s">
        <v>756</v>
      </c>
      <c r="R62" s="94"/>
      <c r="S62" s="410"/>
      <c r="T62" s="94"/>
      <c r="U62" s="410"/>
      <c r="V62" s="414">
        <v>2.0952000000000002</v>
      </c>
      <c r="W62" s="415" t="s">
        <v>731</v>
      </c>
      <c r="X62" s="418"/>
      <c r="Y62" s="415"/>
      <c r="Z62" s="418"/>
      <c r="AA62" s="415"/>
    </row>
    <row r="63" spans="1:27" x14ac:dyDescent="0.25">
      <c r="A63" s="84" t="str">
        <f t="shared" si="2"/>
        <v>AGS GS47X19</v>
      </c>
      <c r="B63" s="84" t="str">
        <f t="shared" si="3"/>
        <v>R2X</v>
      </c>
      <c r="C63" s="84" t="s">
        <v>428</v>
      </c>
      <c r="D63" s="414">
        <v>59.654800000000002</v>
      </c>
      <c r="E63" s="415" t="s">
        <v>866</v>
      </c>
      <c r="F63" s="418"/>
      <c r="G63" s="415"/>
      <c r="H63" s="418"/>
      <c r="I63" s="415"/>
      <c r="J63" s="414">
        <v>13.6158</v>
      </c>
      <c r="K63" s="415" t="s">
        <v>702</v>
      </c>
      <c r="L63" s="418"/>
      <c r="M63" s="415"/>
      <c r="N63" s="418"/>
      <c r="O63" s="415"/>
      <c r="P63" s="96">
        <v>38.277799999999999</v>
      </c>
      <c r="Q63" s="410" t="s">
        <v>832</v>
      </c>
      <c r="R63" s="94"/>
      <c r="S63" s="410"/>
      <c r="T63" s="94"/>
      <c r="U63" s="410"/>
      <c r="V63" s="414">
        <v>1.619</v>
      </c>
      <c r="W63" s="415" t="s">
        <v>827</v>
      </c>
      <c r="X63" s="418"/>
      <c r="Y63" s="415"/>
      <c r="Z63" s="418"/>
      <c r="AA63" s="415"/>
    </row>
    <row r="64" spans="1:27" x14ac:dyDescent="0.25">
      <c r="A64" s="84" t="str">
        <f t="shared" si="2"/>
        <v>USG 7491ETS</v>
      </c>
      <c r="B64" s="84" t="str">
        <f t="shared" si="3"/>
        <v>E3, STS</v>
      </c>
      <c r="C64" s="84" t="s">
        <v>548</v>
      </c>
      <c r="D64" s="414">
        <v>59.535200000000003</v>
      </c>
      <c r="E64" s="415" t="s">
        <v>866</v>
      </c>
      <c r="F64" s="418"/>
      <c r="G64" s="415"/>
      <c r="H64" s="418"/>
      <c r="I64" s="415"/>
      <c r="J64" s="414">
        <v>12.8117</v>
      </c>
      <c r="K64" s="415" t="s">
        <v>872</v>
      </c>
      <c r="L64" s="418"/>
      <c r="M64" s="415"/>
      <c r="N64" s="418"/>
      <c r="O64" s="415"/>
      <c r="P64" s="96">
        <v>37.460299999999997</v>
      </c>
      <c r="Q64" s="100" t="s">
        <v>1254</v>
      </c>
      <c r="R64" s="94"/>
      <c r="S64" s="410"/>
      <c r="T64" s="94"/>
      <c r="U64" s="410"/>
      <c r="V64" s="414">
        <v>2.1429</v>
      </c>
      <c r="W64" s="415" t="s">
        <v>703</v>
      </c>
      <c r="X64" s="418"/>
      <c r="Y64" s="415"/>
      <c r="Z64" s="418"/>
      <c r="AA64" s="415"/>
    </row>
    <row r="65" spans="1:29" x14ac:dyDescent="0.25">
      <c r="A65" s="446" t="str">
        <f t="shared" si="2"/>
        <v>Local Seed Co. LS4706GL</v>
      </c>
      <c r="B65" s="446" t="str">
        <f t="shared" si="3"/>
        <v>GT, LL</v>
      </c>
      <c r="C65" s="446" t="s">
        <v>494</v>
      </c>
      <c r="D65" s="414">
        <v>59.311900000000001</v>
      </c>
      <c r="E65" s="415" t="s">
        <v>866</v>
      </c>
      <c r="F65" s="418"/>
      <c r="G65" s="415"/>
      <c r="H65" s="418"/>
      <c r="I65" s="415"/>
      <c r="J65" s="414">
        <v>13.008800000000001</v>
      </c>
      <c r="K65" s="415" t="s">
        <v>836</v>
      </c>
      <c r="L65" s="418"/>
      <c r="M65" s="415"/>
      <c r="N65" s="418"/>
      <c r="O65" s="415"/>
      <c r="P65" s="96">
        <v>38.674599999999998</v>
      </c>
      <c r="Q65" s="410" t="s">
        <v>870</v>
      </c>
      <c r="R65" s="94"/>
      <c r="S65" s="410"/>
      <c r="T65" s="94"/>
      <c r="U65" s="410"/>
      <c r="V65" s="414">
        <v>1.3571</v>
      </c>
      <c r="W65" s="415" t="s">
        <v>811</v>
      </c>
      <c r="X65" s="418"/>
      <c r="Y65" s="415"/>
      <c r="Z65" s="418"/>
      <c r="AA65" s="415"/>
    </row>
    <row r="66" spans="1:29" s="206" customFormat="1" x14ac:dyDescent="0.25">
      <c r="A66" s="84" t="str">
        <f t="shared" si="2"/>
        <v>DONMARIO Seeds DM 48E73</v>
      </c>
      <c r="B66" s="84" t="str">
        <f t="shared" si="3"/>
        <v>E3</v>
      </c>
      <c r="C66" s="84" t="s">
        <v>479</v>
      </c>
      <c r="D66" s="414">
        <v>59.267600000000002</v>
      </c>
      <c r="E66" s="415" t="s">
        <v>864</v>
      </c>
      <c r="F66" s="418"/>
      <c r="G66" s="415"/>
      <c r="H66" s="418"/>
      <c r="I66" s="445"/>
      <c r="J66" s="414">
        <v>13.075799999999999</v>
      </c>
      <c r="K66" s="415" t="s">
        <v>883</v>
      </c>
      <c r="L66" s="418"/>
      <c r="M66" s="415"/>
      <c r="N66" s="418"/>
      <c r="O66" s="415"/>
      <c r="P66" s="96">
        <v>36.325400000000002</v>
      </c>
      <c r="Q66" s="100" t="s">
        <v>1254</v>
      </c>
      <c r="R66" s="94"/>
      <c r="S66" s="410"/>
      <c r="T66" s="94"/>
      <c r="U66" s="410"/>
      <c r="V66" s="414">
        <v>1.2857000000000001</v>
      </c>
      <c r="W66" s="415" t="s">
        <v>797</v>
      </c>
      <c r="X66" s="418"/>
      <c r="Y66" s="415"/>
      <c r="Z66" s="418"/>
      <c r="AA66" s="415"/>
    </row>
    <row r="67" spans="1:29" s="206" customFormat="1" x14ac:dyDescent="0.25">
      <c r="A67" s="84" t="str">
        <f t="shared" si="2"/>
        <v>MO S16-5540R</v>
      </c>
      <c r="B67" s="84" t="str">
        <f t="shared" si="3"/>
        <v>RR</v>
      </c>
      <c r="C67" s="84" t="s">
        <v>512</v>
      </c>
      <c r="D67" s="414">
        <v>59.163499999999999</v>
      </c>
      <c r="E67" s="415" t="s">
        <v>864</v>
      </c>
      <c r="F67" s="418"/>
      <c r="G67" s="415"/>
      <c r="H67" s="418"/>
      <c r="I67" s="415"/>
      <c r="J67" s="414">
        <v>13.5075</v>
      </c>
      <c r="K67" s="415" t="s">
        <v>743</v>
      </c>
      <c r="L67" s="418"/>
      <c r="M67" s="415"/>
      <c r="N67" s="418"/>
      <c r="O67" s="415"/>
      <c r="P67" s="96">
        <v>38.351700000000001</v>
      </c>
      <c r="Q67" s="410" t="s">
        <v>865</v>
      </c>
      <c r="R67" s="94"/>
      <c r="S67" s="410"/>
      <c r="T67" s="94"/>
      <c r="U67" s="410"/>
      <c r="V67" s="414">
        <v>1.881</v>
      </c>
      <c r="W67" s="415" t="s">
        <v>833</v>
      </c>
      <c r="X67" s="418"/>
      <c r="Y67" s="415"/>
      <c r="Z67" s="418"/>
      <c r="AA67" s="415"/>
    </row>
    <row r="68" spans="1:29" s="206" customFormat="1" x14ac:dyDescent="0.25">
      <c r="A68" s="446" t="str">
        <f t="shared" si="2"/>
        <v>USG 7480XT</v>
      </c>
      <c r="B68" s="446" t="str">
        <f t="shared" si="3"/>
        <v>R2X</v>
      </c>
      <c r="C68" s="446" t="s">
        <v>551</v>
      </c>
      <c r="D68" s="414">
        <v>57.704500000000003</v>
      </c>
      <c r="E68" s="415" t="s">
        <v>797</v>
      </c>
      <c r="F68" s="418">
        <v>57.864600000000003</v>
      </c>
      <c r="G68" s="415" t="s">
        <v>715</v>
      </c>
      <c r="H68" s="418"/>
      <c r="I68" s="415"/>
      <c r="J68" s="414">
        <v>13.3246</v>
      </c>
      <c r="K68" s="415" t="s">
        <v>812</v>
      </c>
      <c r="L68" s="418">
        <v>13.076000000000001</v>
      </c>
      <c r="M68" s="415" t="s">
        <v>707</v>
      </c>
      <c r="N68" s="418"/>
      <c r="O68" s="415"/>
      <c r="P68" s="96">
        <v>38.246000000000002</v>
      </c>
      <c r="Q68" s="410" t="s">
        <v>832</v>
      </c>
      <c r="R68" s="94">
        <v>38.601900000000001</v>
      </c>
      <c r="S68" s="410" t="s">
        <v>820</v>
      </c>
      <c r="T68" s="94"/>
      <c r="U68" s="410"/>
      <c r="V68" s="414">
        <v>1.881</v>
      </c>
      <c r="W68" s="415" t="s">
        <v>833</v>
      </c>
      <c r="X68" s="418">
        <v>2.0417000000000001</v>
      </c>
      <c r="Y68" s="415" t="s">
        <v>702</v>
      </c>
      <c r="Z68" s="418"/>
      <c r="AA68" s="415"/>
    </row>
    <row r="69" spans="1:29" s="206" customFormat="1" x14ac:dyDescent="0.25">
      <c r="A69" s="84" t="str">
        <f t="shared" ref="A69:A76" si="4">VLOOKUP(C69,VL_SOY_2020,2,FALSE)</f>
        <v>USG 7471ETS</v>
      </c>
      <c r="B69" s="84" t="str">
        <f t="shared" ref="B69:B76" si="5">VLOOKUP(C69,VL_SOY_2020,4,FALSE)</f>
        <v>E3, STS</v>
      </c>
      <c r="C69" s="84" t="s">
        <v>547</v>
      </c>
      <c r="D69" s="414">
        <v>57.500100000000003</v>
      </c>
      <c r="E69" s="415" t="s">
        <v>830</v>
      </c>
      <c r="F69" s="418"/>
      <c r="G69" s="415"/>
      <c r="H69" s="418"/>
      <c r="I69" s="415"/>
      <c r="J69" s="414">
        <v>13.4383</v>
      </c>
      <c r="K69" s="415" t="s">
        <v>791</v>
      </c>
      <c r="L69" s="418"/>
      <c r="M69" s="415"/>
      <c r="N69" s="418"/>
      <c r="O69" s="415"/>
      <c r="P69" s="96">
        <v>38.8095</v>
      </c>
      <c r="Q69" s="410" t="s">
        <v>875</v>
      </c>
      <c r="R69" s="94"/>
      <c r="S69" s="410"/>
      <c r="T69" s="94"/>
      <c r="U69" s="410"/>
      <c r="V69" s="414">
        <v>2.2381000000000002</v>
      </c>
      <c r="W69" s="415" t="s">
        <v>704</v>
      </c>
      <c r="X69" s="418"/>
      <c r="Y69" s="415"/>
      <c r="Z69" s="418"/>
      <c r="AA69" s="415"/>
    </row>
    <row r="70" spans="1:29" s="206" customFormat="1" x14ac:dyDescent="0.25">
      <c r="A70" s="84" t="str">
        <f t="shared" si="4"/>
        <v>Credenz CZ 4770 X</v>
      </c>
      <c r="B70" s="84" t="str">
        <f t="shared" si="5"/>
        <v>R2X</v>
      </c>
      <c r="C70" s="84" t="s">
        <v>452</v>
      </c>
      <c r="D70" s="414">
        <v>57.451999999999998</v>
      </c>
      <c r="E70" s="415" t="s">
        <v>830</v>
      </c>
      <c r="F70" s="418"/>
      <c r="G70" s="415"/>
      <c r="H70" s="418"/>
      <c r="I70" s="415"/>
      <c r="J70" s="414">
        <v>13.3383</v>
      </c>
      <c r="K70" s="415" t="s">
        <v>812</v>
      </c>
      <c r="L70" s="418"/>
      <c r="M70" s="415"/>
      <c r="N70" s="418"/>
      <c r="O70" s="415"/>
      <c r="P70" s="96">
        <v>38.984099999999998</v>
      </c>
      <c r="Q70" s="410" t="s">
        <v>855</v>
      </c>
      <c r="R70" s="94"/>
      <c r="S70" s="410"/>
      <c r="T70" s="94"/>
      <c r="U70" s="410"/>
      <c r="V70" s="414">
        <v>1.6429</v>
      </c>
      <c r="W70" s="415" t="s">
        <v>856</v>
      </c>
      <c r="X70" s="418"/>
      <c r="Y70" s="415"/>
      <c r="Z70" s="418"/>
      <c r="AA70" s="415"/>
    </row>
    <row r="71" spans="1:29" s="206" customFormat="1" x14ac:dyDescent="0.25">
      <c r="A71" s="84" t="str">
        <f t="shared" si="4"/>
        <v>Credenz CZ 4600 X</v>
      </c>
      <c r="B71" s="84" t="str">
        <f t="shared" si="5"/>
        <v>R2X</v>
      </c>
      <c r="C71" s="84" t="s">
        <v>450</v>
      </c>
      <c r="D71" s="414">
        <v>57.233400000000003</v>
      </c>
      <c r="E71" s="415" t="s">
        <v>809</v>
      </c>
      <c r="F71" s="418"/>
      <c r="G71" s="415"/>
      <c r="H71" s="418"/>
      <c r="I71" s="415"/>
      <c r="J71" s="414">
        <v>12.725</v>
      </c>
      <c r="K71" s="415" t="s">
        <v>768</v>
      </c>
      <c r="L71" s="418"/>
      <c r="M71" s="415"/>
      <c r="N71" s="418"/>
      <c r="O71" s="415"/>
      <c r="P71" s="96">
        <v>38.142899999999997</v>
      </c>
      <c r="Q71" s="410" t="s">
        <v>861</v>
      </c>
      <c r="R71" s="94"/>
      <c r="S71" s="410"/>
      <c r="T71" s="94"/>
      <c r="U71" s="410"/>
      <c r="V71" s="414">
        <v>1.5</v>
      </c>
      <c r="W71" s="415" t="s">
        <v>842</v>
      </c>
      <c r="X71" s="418"/>
      <c r="Y71" s="415"/>
      <c r="Z71" s="418"/>
      <c r="AA71" s="415"/>
    </row>
    <row r="72" spans="1:29" s="206" customFormat="1" x14ac:dyDescent="0.25">
      <c r="A72" s="446" t="str">
        <f t="shared" si="4"/>
        <v>DONMARIO Seeds DM 49X13</v>
      </c>
      <c r="B72" s="446" t="str">
        <f t="shared" si="5"/>
        <v>R2X</v>
      </c>
      <c r="C72" s="446" t="s">
        <v>481</v>
      </c>
      <c r="D72" s="414">
        <v>56.881799999999998</v>
      </c>
      <c r="E72" s="415" t="s">
        <v>850</v>
      </c>
      <c r="F72" s="418"/>
      <c r="G72" s="415"/>
      <c r="H72" s="418"/>
      <c r="I72" s="415"/>
      <c r="J72" s="414">
        <v>13.1258</v>
      </c>
      <c r="K72" s="415" t="s">
        <v>837</v>
      </c>
      <c r="L72" s="418"/>
      <c r="M72" s="415"/>
      <c r="N72" s="418"/>
      <c r="O72" s="415"/>
      <c r="P72" s="96">
        <v>39.722200000000001</v>
      </c>
      <c r="Q72" s="410" t="s">
        <v>882</v>
      </c>
      <c r="R72" s="94"/>
      <c r="S72" s="410"/>
      <c r="T72" s="94"/>
      <c r="U72" s="410"/>
      <c r="V72" s="414">
        <v>2.0238</v>
      </c>
      <c r="W72" s="415" t="s">
        <v>738</v>
      </c>
      <c r="X72" s="418"/>
      <c r="Y72" s="415"/>
      <c r="Z72" s="418"/>
      <c r="AA72" s="415"/>
    </row>
    <row r="73" spans="1:29" s="206" customFormat="1" x14ac:dyDescent="0.25">
      <c r="A73" s="446" t="str">
        <f t="shared" si="4"/>
        <v xml:space="preserve">AR R16-259 </v>
      </c>
      <c r="B73" s="446" t="str">
        <f t="shared" si="5"/>
        <v>Conv.</v>
      </c>
      <c r="C73" s="446" t="s">
        <v>431</v>
      </c>
      <c r="D73" s="414">
        <v>55.167099999999998</v>
      </c>
      <c r="E73" s="415" t="s">
        <v>852</v>
      </c>
      <c r="F73" s="418"/>
      <c r="G73" s="415"/>
      <c r="H73" s="418"/>
      <c r="I73" s="415"/>
      <c r="J73" s="414">
        <v>13.2479</v>
      </c>
      <c r="K73" s="415" t="s">
        <v>853</v>
      </c>
      <c r="L73" s="418"/>
      <c r="M73" s="415"/>
      <c r="N73" s="418"/>
      <c r="O73" s="415"/>
      <c r="P73" s="96">
        <v>41.007899999999999</v>
      </c>
      <c r="Q73" s="410" t="s">
        <v>854</v>
      </c>
      <c r="R73" s="94"/>
      <c r="S73" s="410"/>
      <c r="T73" s="94"/>
      <c r="U73" s="410"/>
      <c r="V73" s="414">
        <v>1.6904999999999999</v>
      </c>
      <c r="W73" s="415" t="s">
        <v>756</v>
      </c>
      <c r="X73" s="418"/>
      <c r="Y73" s="415"/>
      <c r="Z73" s="418"/>
      <c r="AA73" s="415"/>
    </row>
    <row r="74" spans="1:29" s="206" customFormat="1" x14ac:dyDescent="0.25">
      <c r="A74" s="446" t="str">
        <f t="shared" si="4"/>
        <v>VA V17-0462</v>
      </c>
      <c r="B74" s="446" t="str">
        <f t="shared" si="5"/>
        <v>Conv.</v>
      </c>
      <c r="C74" s="446" t="s">
        <v>557</v>
      </c>
      <c r="D74" s="414">
        <v>54.243600000000001</v>
      </c>
      <c r="E74" s="415" t="s">
        <v>877</v>
      </c>
      <c r="F74" s="418"/>
      <c r="G74" s="415"/>
      <c r="H74" s="418"/>
      <c r="I74" s="415"/>
      <c r="J74" s="414">
        <v>13.1533</v>
      </c>
      <c r="K74" s="415" t="s">
        <v>823</v>
      </c>
      <c r="L74" s="418"/>
      <c r="M74" s="415"/>
      <c r="N74" s="418"/>
      <c r="O74" s="415"/>
      <c r="P74" s="96">
        <v>33.951700000000002</v>
      </c>
      <c r="Q74" s="100" t="s">
        <v>1255</v>
      </c>
      <c r="R74" s="94"/>
      <c r="S74" s="410"/>
      <c r="T74" s="94"/>
      <c r="U74" s="410"/>
      <c r="V74" s="414">
        <v>2.0609999999999999</v>
      </c>
      <c r="W74" s="415" t="s">
        <v>720</v>
      </c>
      <c r="X74" s="418"/>
      <c r="Y74" s="415"/>
      <c r="Z74" s="418"/>
      <c r="AA74" s="415"/>
    </row>
    <row r="75" spans="1:29" s="206" customFormat="1" x14ac:dyDescent="0.25">
      <c r="A75" s="446" t="str">
        <f t="shared" si="4"/>
        <v>TN Exp TN18-4110</v>
      </c>
      <c r="B75" s="446" t="str">
        <f t="shared" si="5"/>
        <v>Conv.</v>
      </c>
      <c r="C75" s="446" t="s">
        <v>539</v>
      </c>
      <c r="D75" s="414">
        <v>50.922600000000003</v>
      </c>
      <c r="E75" s="415" t="s">
        <v>858</v>
      </c>
      <c r="F75" s="418"/>
      <c r="G75" s="415"/>
      <c r="H75" s="418"/>
      <c r="I75" s="445"/>
      <c r="J75" s="414">
        <v>12.8238</v>
      </c>
      <c r="K75" s="415" t="s">
        <v>859</v>
      </c>
      <c r="L75" s="418"/>
      <c r="M75" s="415"/>
      <c r="N75" s="418"/>
      <c r="O75" s="445"/>
      <c r="P75" s="96">
        <v>29.585100000000001</v>
      </c>
      <c r="Q75" s="410" t="s">
        <v>1256</v>
      </c>
      <c r="R75" s="94"/>
      <c r="S75" s="410"/>
      <c r="T75" s="94"/>
      <c r="U75" s="410"/>
      <c r="V75" s="414">
        <v>1.6904999999999999</v>
      </c>
      <c r="W75" s="415" t="s">
        <v>756</v>
      </c>
      <c r="X75" s="418"/>
      <c r="Y75" s="415"/>
      <c r="Z75" s="418"/>
      <c r="AA75" s="415"/>
    </row>
    <row r="76" spans="1:29" s="206" customFormat="1" x14ac:dyDescent="0.25">
      <c r="A76" s="84" t="str">
        <f t="shared" si="4"/>
        <v xml:space="preserve">AR R15-2422 </v>
      </c>
      <c r="B76" s="84" t="str">
        <f t="shared" si="5"/>
        <v>Conv.</v>
      </c>
      <c r="C76" s="84" t="s">
        <v>430</v>
      </c>
      <c r="D76" s="414">
        <v>49.6509</v>
      </c>
      <c r="E76" s="415" t="s">
        <v>851</v>
      </c>
      <c r="F76" s="418"/>
      <c r="G76" s="415"/>
      <c r="H76" s="418"/>
      <c r="I76" s="415"/>
      <c r="J76" s="414">
        <v>13.5059</v>
      </c>
      <c r="K76" s="415" t="s">
        <v>721</v>
      </c>
      <c r="L76" s="418"/>
      <c r="M76" s="415"/>
      <c r="N76" s="418"/>
      <c r="O76" s="415"/>
      <c r="P76" s="96">
        <v>41.714300000000001</v>
      </c>
      <c r="Q76" s="410" t="s">
        <v>799</v>
      </c>
      <c r="R76" s="94"/>
      <c r="S76" s="410"/>
      <c r="T76" s="94"/>
      <c r="U76" s="410"/>
      <c r="V76" s="414">
        <v>2.7618999999999998</v>
      </c>
      <c r="W76" s="415" t="s">
        <v>702</v>
      </c>
      <c r="X76" s="418"/>
      <c r="Y76" s="415"/>
      <c r="Z76" s="418"/>
      <c r="AA76" s="415"/>
    </row>
    <row r="77" spans="1:29" ht="12.75" customHeight="1" x14ac:dyDescent="0.25">
      <c r="A77" s="186" t="s">
        <v>12</v>
      </c>
      <c r="B77" s="179"/>
      <c r="C77" s="190"/>
      <c r="D77" s="623">
        <v>62.698099999999997</v>
      </c>
      <c r="E77" s="624"/>
      <c r="F77" s="624">
        <v>61.477699999999999</v>
      </c>
      <c r="G77" s="624"/>
      <c r="H77" s="624">
        <v>61.658099999999997</v>
      </c>
      <c r="I77" s="624"/>
      <c r="J77" s="316">
        <v>13.1877</v>
      </c>
      <c r="K77" s="317"/>
      <c r="L77" s="317">
        <v>12.793200000000001</v>
      </c>
      <c r="M77" s="317"/>
      <c r="N77" s="317">
        <v>13.334</v>
      </c>
      <c r="O77" s="318"/>
      <c r="P77" s="292">
        <v>40.405000000000001</v>
      </c>
      <c r="Q77" s="293"/>
      <c r="R77" s="293">
        <v>40.359499999999997</v>
      </c>
      <c r="S77" s="293"/>
      <c r="T77" s="293">
        <v>41.202199999999998</v>
      </c>
      <c r="U77" s="294"/>
      <c r="V77" s="316">
        <v>1.601</v>
      </c>
      <c r="W77" s="317"/>
      <c r="X77" s="317">
        <v>1.5284</v>
      </c>
      <c r="Y77" s="317"/>
      <c r="Z77" s="317">
        <v>1.5914999999999999</v>
      </c>
      <c r="AA77" s="296"/>
    </row>
    <row r="78" spans="1:29" ht="12.75" customHeight="1" x14ac:dyDescent="0.25">
      <c r="A78" s="85" t="s">
        <v>65</v>
      </c>
      <c r="B78" s="88"/>
      <c r="C78" s="88"/>
      <c r="D78" s="603">
        <v>4.2888000000000002</v>
      </c>
      <c r="E78" s="627"/>
      <c r="F78" s="629">
        <v>4.5743999999999998</v>
      </c>
      <c r="G78" s="629"/>
      <c r="H78" s="629">
        <v>4.4157999999999999</v>
      </c>
      <c r="I78" s="630"/>
      <c r="J78" s="301">
        <v>0.73729999999999996</v>
      </c>
      <c r="K78" s="302"/>
      <c r="L78" s="302">
        <v>0.7399</v>
      </c>
      <c r="M78" s="302"/>
      <c r="N78" s="302">
        <v>0.62990000000000002</v>
      </c>
      <c r="O78" s="303"/>
      <c r="P78" s="298">
        <v>3.0289000000000001</v>
      </c>
      <c r="Q78" s="299"/>
      <c r="R78" s="299">
        <v>3.5253999999999999</v>
      </c>
      <c r="S78" s="299"/>
      <c r="T78" s="299">
        <v>3.5594000000000001</v>
      </c>
      <c r="U78" s="300"/>
      <c r="V78" s="301">
        <v>0.2361</v>
      </c>
      <c r="W78" s="302"/>
      <c r="X78" s="302">
        <v>0.2298</v>
      </c>
      <c r="Y78" s="302"/>
      <c r="Z78" s="302">
        <v>0.2243</v>
      </c>
      <c r="AA78" s="302"/>
    </row>
    <row r="79" spans="1:29" ht="12.75" customHeight="1" x14ac:dyDescent="0.35">
      <c r="A79" s="86" t="s">
        <v>45</v>
      </c>
      <c r="B79" s="45"/>
      <c r="C79" s="45"/>
      <c r="D79" s="604">
        <v>4.88</v>
      </c>
      <c r="E79" s="631"/>
      <c r="F79" s="631">
        <v>3.11</v>
      </c>
      <c r="G79" s="631"/>
      <c r="H79" s="631">
        <v>2.54</v>
      </c>
      <c r="I79" s="632"/>
      <c r="J79" s="307">
        <v>0.48</v>
      </c>
      <c r="K79" s="308"/>
      <c r="L79" s="308">
        <v>0.37</v>
      </c>
      <c r="M79" s="308"/>
      <c r="N79" s="308">
        <v>0.3</v>
      </c>
      <c r="O79" s="309"/>
      <c r="P79" s="304">
        <v>1.61</v>
      </c>
      <c r="Q79" s="305"/>
      <c r="R79" s="305">
        <v>1.05</v>
      </c>
      <c r="S79" s="305"/>
      <c r="T79" s="305">
        <v>0.87</v>
      </c>
      <c r="U79" s="306"/>
      <c r="V79" s="307">
        <v>0.35</v>
      </c>
      <c r="W79" s="308"/>
      <c r="X79" s="308">
        <v>0.25</v>
      </c>
      <c r="Y79" s="308"/>
      <c r="Z79" s="308">
        <v>0.23</v>
      </c>
      <c r="AA79" s="308"/>
    </row>
    <row r="80" spans="1:29" ht="12.75" customHeight="1" x14ac:dyDescent="0.25">
      <c r="A80" s="86" t="s">
        <v>66</v>
      </c>
      <c r="B80" s="45"/>
      <c r="C80" s="45"/>
      <c r="D80" s="319">
        <v>13.738427078999999</v>
      </c>
      <c r="E80" s="320"/>
      <c r="F80" s="320">
        <v>11.814560336</v>
      </c>
      <c r="G80" s="320"/>
      <c r="H80" s="320">
        <v>11.755078132</v>
      </c>
      <c r="I80" s="321"/>
      <c r="J80" s="304">
        <v>6.4037678972999998</v>
      </c>
      <c r="K80" s="305"/>
      <c r="L80" s="305">
        <v>6.7563817150999999</v>
      </c>
      <c r="M80" s="305"/>
      <c r="N80" s="305">
        <v>6.3197799578999998</v>
      </c>
      <c r="O80" s="306"/>
      <c r="P80" s="304">
        <v>6.5833542363999999</v>
      </c>
      <c r="Q80" s="305"/>
      <c r="R80" s="305">
        <v>5.6096836204000002</v>
      </c>
      <c r="S80" s="305"/>
      <c r="T80" s="305">
        <v>5.5865844467999999</v>
      </c>
      <c r="U80" s="306"/>
      <c r="V80" s="304" t="s">
        <v>218</v>
      </c>
      <c r="W80" s="305"/>
      <c r="X80" s="305" t="s">
        <v>218</v>
      </c>
      <c r="Y80" s="305"/>
      <c r="Z80" s="305" t="s">
        <v>218</v>
      </c>
      <c r="AA80" s="305"/>
      <c r="AC80" s="31" t="s">
        <v>27</v>
      </c>
    </row>
    <row r="81" spans="1:27" ht="13.8" thickBot="1" x14ac:dyDescent="0.3">
      <c r="A81" s="182" t="s">
        <v>210</v>
      </c>
      <c r="B81" s="183"/>
      <c r="C81" s="183"/>
      <c r="D81" s="310">
        <f>3*7</f>
        <v>21</v>
      </c>
      <c r="E81" s="311"/>
      <c r="F81" s="311">
        <f>3*7*2</f>
        <v>42</v>
      </c>
      <c r="G81" s="311"/>
      <c r="H81" s="311">
        <f>3*6*3</f>
        <v>54</v>
      </c>
      <c r="I81" s="312"/>
      <c r="J81" s="310">
        <f>3*7</f>
        <v>21</v>
      </c>
      <c r="K81" s="311"/>
      <c r="L81" s="311">
        <f>3*7*2</f>
        <v>42</v>
      </c>
      <c r="M81" s="311"/>
      <c r="N81" s="311">
        <f>3*6*3</f>
        <v>54</v>
      </c>
      <c r="O81" s="312"/>
      <c r="P81" s="310">
        <f>3*7</f>
        <v>21</v>
      </c>
      <c r="Q81" s="311"/>
      <c r="R81" s="311">
        <f>3*7*2</f>
        <v>42</v>
      </c>
      <c r="S81" s="311"/>
      <c r="T81" s="311">
        <f>3*6*3</f>
        <v>54</v>
      </c>
      <c r="U81" s="312"/>
      <c r="V81" s="310">
        <f>3*7</f>
        <v>21</v>
      </c>
      <c r="W81" s="311"/>
      <c r="X81" s="311">
        <f>3*7*2</f>
        <v>42</v>
      </c>
      <c r="Y81" s="311"/>
      <c r="Z81" s="311">
        <f>3*6*3</f>
        <v>54</v>
      </c>
      <c r="AA81" s="311"/>
    </row>
    <row r="82" spans="1:27" s="1" customFormat="1" x14ac:dyDescent="0.25">
      <c r="A82" s="9"/>
      <c r="B82" s="9"/>
      <c r="C82" s="9"/>
      <c r="D82" s="14"/>
      <c r="E82" s="14"/>
      <c r="F82" s="14"/>
      <c r="G82" s="14"/>
      <c r="H82" s="14"/>
      <c r="I82" s="14"/>
      <c r="J82" s="15"/>
      <c r="K82" s="15"/>
      <c r="L82" s="15"/>
      <c r="M82" s="15"/>
      <c r="N82" s="15"/>
      <c r="O82" s="15"/>
      <c r="P82" s="43"/>
      <c r="Q82" s="43"/>
      <c r="R82" s="43"/>
      <c r="S82" s="43"/>
      <c r="T82" s="43"/>
      <c r="U82" s="43"/>
      <c r="V82" s="15"/>
      <c r="W82" s="15"/>
      <c r="X82" s="15"/>
      <c r="Y82" s="15"/>
      <c r="Z82" s="15"/>
      <c r="AA82" s="15"/>
    </row>
    <row r="83" spans="1:27" s="1" customFormat="1" x14ac:dyDescent="0.25">
      <c r="A83" s="13"/>
      <c r="B83" s="9"/>
      <c r="C83" s="9"/>
      <c r="D83" s="13"/>
      <c r="E83" s="13"/>
      <c r="F83" s="13"/>
      <c r="G83" s="13"/>
      <c r="H83" s="13"/>
      <c r="I83" s="13"/>
      <c r="J83" s="43"/>
      <c r="K83" s="43"/>
      <c r="L83" s="43"/>
      <c r="M83" s="43"/>
      <c r="N83" s="43"/>
      <c r="O83" s="43"/>
      <c r="P83" s="122"/>
      <c r="Q83" s="122"/>
      <c r="R83" s="122"/>
      <c r="S83" s="122"/>
      <c r="T83" s="122"/>
      <c r="U83" s="122"/>
      <c r="V83" s="43"/>
      <c r="W83" s="43"/>
      <c r="X83" s="43"/>
      <c r="Y83" s="43"/>
      <c r="Z83" s="43"/>
      <c r="AA83" s="4"/>
    </row>
    <row r="84" spans="1:27" s="1" customFormat="1" x14ac:dyDescent="0.25">
      <c r="A84" s="13"/>
      <c r="B84" s="10"/>
      <c r="C84" s="10"/>
      <c r="D84" s="13"/>
      <c r="E84" s="13"/>
      <c r="F84" s="13"/>
      <c r="G84" s="13"/>
      <c r="H84" s="13"/>
      <c r="I84" s="13"/>
      <c r="J84" s="43"/>
      <c r="K84" s="43"/>
      <c r="L84" s="43"/>
      <c r="M84" s="43"/>
      <c r="N84" s="43"/>
      <c r="O84" s="43"/>
      <c r="P84" s="123"/>
      <c r="Q84" s="123"/>
      <c r="R84" s="123"/>
      <c r="S84" s="123"/>
      <c r="T84" s="123"/>
      <c r="U84" s="123"/>
      <c r="V84" s="43"/>
      <c r="W84" s="43"/>
      <c r="X84" s="43"/>
      <c r="Y84" s="43"/>
      <c r="Z84" s="43"/>
      <c r="AA84" s="4"/>
    </row>
    <row r="85" spans="1:27" s="1" customFormat="1" x14ac:dyDescent="0.25">
      <c r="A85" s="13"/>
      <c r="B85" s="9"/>
      <c r="C85" s="9"/>
      <c r="D85" s="13"/>
      <c r="E85" s="13"/>
      <c r="F85" s="13"/>
      <c r="G85" s="13"/>
      <c r="H85" s="13"/>
      <c r="I85" s="13"/>
      <c r="J85" s="43"/>
      <c r="K85" s="43"/>
      <c r="L85" s="43"/>
      <c r="M85" s="43"/>
      <c r="N85" s="43"/>
      <c r="O85" s="43"/>
      <c r="P85" s="43"/>
      <c r="Q85" s="43"/>
      <c r="R85" s="43"/>
      <c r="S85" s="43"/>
      <c r="T85" s="43"/>
      <c r="U85" s="43"/>
      <c r="V85" s="43"/>
      <c r="W85" s="43"/>
      <c r="X85" s="43"/>
      <c r="Y85" s="43"/>
      <c r="Z85" s="43"/>
      <c r="AA85" s="4"/>
    </row>
    <row r="86" spans="1:27" s="1" customFormat="1" x14ac:dyDescent="0.25">
      <c r="A86" s="13"/>
      <c r="B86" s="9"/>
      <c r="C86" s="9"/>
      <c r="D86" s="13"/>
      <c r="E86" s="13"/>
      <c r="F86" s="13"/>
      <c r="G86" s="13"/>
      <c r="H86" s="13"/>
      <c r="I86" s="13"/>
      <c r="J86" s="43"/>
      <c r="K86" s="43"/>
      <c r="L86" s="43"/>
      <c r="M86" s="43"/>
      <c r="N86" s="43"/>
      <c r="O86" s="43"/>
      <c r="P86" s="43"/>
      <c r="Q86" s="43"/>
      <c r="R86" s="43"/>
      <c r="S86" s="43"/>
      <c r="T86" s="43"/>
      <c r="U86" s="43"/>
      <c r="V86" s="43"/>
      <c r="W86" s="43"/>
      <c r="X86" s="43"/>
      <c r="Y86" s="43"/>
      <c r="Z86" s="43"/>
      <c r="AA86" s="4"/>
    </row>
    <row r="87" spans="1:27" s="1" customFormat="1" x14ac:dyDescent="0.25">
      <c r="A87" s="13"/>
      <c r="B87" s="9"/>
      <c r="C87" s="9"/>
      <c r="D87" s="13"/>
      <c r="E87" s="13"/>
      <c r="F87" s="13"/>
      <c r="G87" s="13"/>
      <c r="H87" s="13"/>
      <c r="I87" s="13"/>
      <c r="J87" s="43"/>
      <c r="K87" s="43"/>
      <c r="L87" s="43"/>
      <c r="M87" s="43"/>
      <c r="N87" s="43"/>
      <c r="O87" s="43"/>
      <c r="P87" s="43"/>
      <c r="Q87" s="43"/>
      <c r="R87" s="43"/>
      <c r="S87" s="43"/>
      <c r="T87" s="43"/>
      <c r="U87" s="43"/>
      <c r="V87" s="43"/>
      <c r="W87" s="43"/>
      <c r="X87" s="43"/>
      <c r="Y87" s="43"/>
      <c r="Z87" s="43"/>
      <c r="AA87" s="4"/>
    </row>
    <row r="88" spans="1:27" s="1" customFormat="1" x14ac:dyDescent="0.25">
      <c r="A88" s="13"/>
      <c r="B88" s="10"/>
      <c r="C88" s="10"/>
      <c r="D88" s="13"/>
      <c r="E88" s="13"/>
      <c r="F88" s="13"/>
      <c r="G88" s="13"/>
      <c r="H88" s="13"/>
      <c r="I88" s="13"/>
      <c r="J88" s="43"/>
      <c r="K88" s="43"/>
      <c r="L88" s="43"/>
      <c r="M88" s="43"/>
      <c r="N88" s="43"/>
      <c r="O88" s="43"/>
      <c r="P88" s="43"/>
      <c r="Q88" s="43"/>
      <c r="R88" s="43"/>
      <c r="S88" s="43"/>
      <c r="T88" s="43"/>
      <c r="U88" s="43"/>
      <c r="V88" s="43"/>
      <c r="W88" s="43"/>
      <c r="X88" s="43"/>
      <c r="Y88" s="43"/>
      <c r="Z88" s="43"/>
      <c r="AA88" s="4"/>
    </row>
    <row r="89" spans="1:27" s="1" customFormat="1" x14ac:dyDescent="0.25">
      <c r="A89" s="13"/>
      <c r="B89" s="9"/>
      <c r="C89" s="9"/>
      <c r="D89" s="13"/>
      <c r="E89" s="13"/>
      <c r="F89" s="13"/>
      <c r="G89" s="13"/>
      <c r="H89" s="13"/>
      <c r="I89" s="13"/>
      <c r="J89" s="43"/>
      <c r="K89" s="43"/>
      <c r="L89" s="43"/>
      <c r="M89" s="43"/>
      <c r="N89" s="43"/>
      <c r="O89" s="43"/>
      <c r="P89" s="43"/>
      <c r="Q89" s="43"/>
      <c r="R89" s="43"/>
      <c r="S89" s="43"/>
      <c r="T89" s="43"/>
      <c r="U89" s="43"/>
      <c r="V89" s="43"/>
      <c r="W89" s="43"/>
      <c r="X89" s="43"/>
      <c r="Y89" s="43"/>
      <c r="Z89" s="43"/>
      <c r="AA89" s="4"/>
    </row>
    <row r="90" spans="1:27" s="1" customFormat="1" x14ac:dyDescent="0.25">
      <c r="A90" s="184"/>
      <c r="B90" s="10"/>
      <c r="C90" s="10"/>
      <c r="D90" s="184"/>
      <c r="E90" s="184"/>
      <c r="F90" s="184"/>
      <c r="G90" s="184"/>
      <c r="H90" s="184"/>
      <c r="I90" s="184"/>
      <c r="J90" s="63"/>
      <c r="K90" s="63"/>
      <c r="L90" s="63"/>
      <c r="M90" s="63"/>
      <c r="N90" s="63"/>
      <c r="O90" s="63"/>
      <c r="P90" s="63"/>
      <c r="Q90" s="63"/>
      <c r="R90" s="63"/>
      <c r="S90" s="63"/>
      <c r="T90" s="63"/>
      <c r="U90" s="63"/>
      <c r="V90" s="43"/>
      <c r="W90" s="43"/>
      <c r="X90" s="43"/>
      <c r="Y90" s="43"/>
      <c r="Z90" s="43"/>
      <c r="AA90" s="4"/>
    </row>
    <row r="91" spans="1:27" x14ac:dyDescent="0.25">
      <c r="A91" s="13"/>
      <c r="B91" s="10"/>
      <c r="C91" s="10"/>
      <c r="D91" s="13"/>
      <c r="E91" s="13"/>
      <c r="F91" s="13"/>
      <c r="G91" s="13"/>
      <c r="H91" s="13"/>
      <c r="I91" s="13"/>
      <c r="V91" s="43"/>
      <c r="W91" s="43"/>
      <c r="X91" s="43"/>
      <c r="Y91" s="43"/>
      <c r="Z91" s="43"/>
      <c r="AA91" s="4"/>
    </row>
    <row r="92" spans="1:27" ht="15.6" x14ac:dyDescent="0.25">
      <c r="A92" s="5"/>
      <c r="B92" s="9"/>
      <c r="C92" s="9"/>
      <c r="D92" s="124"/>
      <c r="E92" s="124"/>
      <c r="F92" s="124"/>
      <c r="G92" s="124"/>
      <c r="H92" s="124"/>
      <c r="I92" s="124"/>
      <c r="J92" s="8"/>
      <c r="K92" s="8"/>
      <c r="L92" s="8"/>
      <c r="M92" s="8"/>
      <c r="N92" s="8"/>
      <c r="O92" s="8"/>
      <c r="P92" s="8"/>
      <c r="Q92" s="8"/>
      <c r="R92" s="8"/>
      <c r="S92" s="8"/>
      <c r="T92" s="8"/>
      <c r="U92" s="8"/>
    </row>
    <row r="93" spans="1:27" x14ac:dyDescent="0.25">
      <c r="B93" s="31"/>
      <c r="C93" s="208"/>
    </row>
  </sheetData>
  <sortState ref="A5:AC76">
    <sortCondition descending="1" ref="D5:D76"/>
  </sortState>
  <mergeCells count="17">
    <mergeCell ref="T3:U3"/>
    <mergeCell ref="V3:W3"/>
    <mergeCell ref="X3:Y3"/>
    <mergeCell ref="Z3:AA3"/>
    <mergeCell ref="A1:AA1"/>
    <mergeCell ref="D3:E3"/>
    <mergeCell ref="F3:G3"/>
    <mergeCell ref="H3:I3"/>
    <mergeCell ref="J3:K3"/>
    <mergeCell ref="L3:M3"/>
    <mergeCell ref="N3:O3"/>
    <mergeCell ref="D2:I2"/>
    <mergeCell ref="J2:O2"/>
    <mergeCell ref="P2:U2"/>
    <mergeCell ref="V2:AA2"/>
    <mergeCell ref="P3:Q3"/>
    <mergeCell ref="R3:S3"/>
  </mergeCells>
  <conditionalFormatting sqref="O5:O76">
    <cfRule type="containsText" priority="1" stopIfTrue="1" operator="containsText" text="AA">
      <formula>NOT(ISERROR(SEARCH("AA",O5)))</formula>
    </cfRule>
    <cfRule type="containsText" dxfId="283" priority="2" operator="containsText" text="A">
      <formula>NOT(ISERROR(SEARCH("A",O5)))</formula>
    </cfRule>
  </conditionalFormatting>
  <conditionalFormatting sqref="S5:S76">
    <cfRule type="containsText" priority="15" stopIfTrue="1" operator="containsText" text="AA">
      <formula>NOT(ISERROR(SEARCH("AA",S5)))</formula>
    </cfRule>
    <cfRule type="containsText" dxfId="282" priority="16" operator="containsText" text="A">
      <formula>NOT(ISERROR(SEARCH("A",S5)))</formula>
    </cfRule>
  </conditionalFormatting>
  <conditionalFormatting sqref="U5:U76">
    <cfRule type="containsText" priority="13" stopIfTrue="1" operator="containsText" text="AA">
      <formula>NOT(ISERROR(SEARCH("AA",U5)))</formula>
    </cfRule>
    <cfRule type="containsText" dxfId="281" priority="14" operator="containsText" text="A">
      <formula>NOT(ISERROR(SEARCH("A",U5)))</formula>
    </cfRule>
  </conditionalFormatting>
  <conditionalFormatting sqref="E5:E76">
    <cfRule type="containsText" priority="23" stopIfTrue="1" operator="containsText" text="AA">
      <formula>NOT(ISERROR(SEARCH("AA",E5)))</formula>
    </cfRule>
    <cfRule type="containsText" dxfId="280" priority="24" operator="containsText" text="A">
      <formula>NOT(ISERROR(SEARCH("A",E5)))</formula>
    </cfRule>
  </conditionalFormatting>
  <conditionalFormatting sqref="G5:G76">
    <cfRule type="containsText" priority="21" stopIfTrue="1" operator="containsText" text="AA">
      <formula>NOT(ISERROR(SEARCH("AA",G5)))</formula>
    </cfRule>
    <cfRule type="containsText" dxfId="279" priority="22" operator="containsText" text="A">
      <formula>NOT(ISERROR(SEARCH("A",G5)))</formula>
    </cfRule>
  </conditionalFormatting>
  <conditionalFormatting sqref="I5:I76">
    <cfRule type="containsText" priority="19" stopIfTrue="1" operator="containsText" text="AA">
      <formula>NOT(ISERROR(SEARCH("AA",I5)))</formula>
    </cfRule>
    <cfRule type="containsText" dxfId="278" priority="20" operator="containsText" text="A">
      <formula>NOT(ISERROR(SEARCH("A",I5)))</formula>
    </cfRule>
  </conditionalFormatting>
  <conditionalFormatting sqref="Q5:Q76">
    <cfRule type="containsText" priority="17" stopIfTrue="1" operator="containsText" text="AA">
      <formula>NOT(ISERROR(SEARCH("AA",Q5)))</formula>
    </cfRule>
    <cfRule type="containsText" dxfId="277" priority="18" operator="containsText" text="A">
      <formula>NOT(ISERROR(SEARCH("A",Q5)))</formula>
    </cfRule>
  </conditionalFormatting>
  <conditionalFormatting sqref="W5:W76">
    <cfRule type="containsText" priority="11" stopIfTrue="1" operator="containsText" text="AA">
      <formula>NOT(ISERROR(SEARCH("AA",W5)))</formula>
    </cfRule>
    <cfRule type="containsText" dxfId="276" priority="12" operator="containsText" text="A">
      <formula>NOT(ISERROR(SEARCH("A",W5)))</formula>
    </cfRule>
  </conditionalFormatting>
  <conditionalFormatting sqref="Y5:Y76">
    <cfRule type="containsText" priority="9" stopIfTrue="1" operator="containsText" text="AA">
      <formula>NOT(ISERROR(SEARCH("AA",Y5)))</formula>
    </cfRule>
    <cfRule type="containsText" dxfId="275" priority="10" operator="containsText" text="A">
      <formula>NOT(ISERROR(SEARCH("A",Y5)))</formula>
    </cfRule>
  </conditionalFormatting>
  <conditionalFormatting sqref="AA5:AA76">
    <cfRule type="containsText" priority="7" stopIfTrue="1" operator="containsText" text="AA">
      <formula>NOT(ISERROR(SEARCH("AA",AA5)))</formula>
    </cfRule>
    <cfRule type="containsText" dxfId="274" priority="8" operator="containsText" text="A">
      <formula>NOT(ISERROR(SEARCH("A",AA5)))</formula>
    </cfRule>
  </conditionalFormatting>
  <conditionalFormatting sqref="K5:K76">
    <cfRule type="containsText" priority="5" stopIfTrue="1" operator="containsText" text="AA">
      <formula>NOT(ISERROR(SEARCH("AA",K5)))</formula>
    </cfRule>
    <cfRule type="containsText" dxfId="273" priority="6" operator="containsText" text="A">
      <formula>NOT(ISERROR(SEARCH("A",K5)))</formula>
    </cfRule>
  </conditionalFormatting>
  <conditionalFormatting sqref="M5:M76">
    <cfRule type="containsText" priority="3" stopIfTrue="1" operator="containsText" text="AA">
      <formula>NOT(ISERROR(SEARCH("AA",M5)))</formula>
    </cfRule>
    <cfRule type="containsText" dxfId="272" priority="4" operator="containsText" text="A">
      <formula>NOT(ISERROR(SEARCH("A",M5)))</formula>
    </cfRule>
  </conditionalFormatting>
  <conditionalFormatting sqref="D5:D76">
    <cfRule type="aboveAverage" dxfId="271" priority="25"/>
  </conditionalFormatting>
  <conditionalFormatting sqref="F5:F76">
    <cfRule type="aboveAverage" dxfId="270" priority="26"/>
  </conditionalFormatting>
  <conditionalFormatting sqref="H5:H76">
    <cfRule type="aboveAverage" dxfId="269" priority="27"/>
  </conditionalFormatting>
  <conditionalFormatting sqref="P5:P76">
    <cfRule type="aboveAverage" dxfId="268" priority="28"/>
  </conditionalFormatting>
  <conditionalFormatting sqref="R5:R76">
    <cfRule type="aboveAverage" dxfId="267" priority="29"/>
  </conditionalFormatting>
  <conditionalFormatting sqref="T5:T76">
    <cfRule type="aboveAverage" dxfId="266" priority="30"/>
  </conditionalFormatting>
  <conditionalFormatting sqref="V5:V76">
    <cfRule type="aboveAverage" dxfId="265" priority="31"/>
  </conditionalFormatting>
  <conditionalFormatting sqref="X5:X76">
    <cfRule type="aboveAverage" dxfId="264" priority="32"/>
  </conditionalFormatting>
  <conditionalFormatting sqref="Z5:Z76">
    <cfRule type="aboveAverage" dxfId="263" priority="33"/>
  </conditionalFormatting>
  <conditionalFormatting sqref="J5:J76">
    <cfRule type="aboveAverage" dxfId="262" priority="34"/>
  </conditionalFormatting>
  <conditionalFormatting sqref="L5:L76">
    <cfRule type="aboveAverage" dxfId="261" priority="35"/>
  </conditionalFormatting>
  <conditionalFormatting sqref="N5:N76">
    <cfRule type="aboveAverage" dxfId="260" priority="36"/>
  </conditionalFormatting>
  <conditionalFormatting sqref="A5:AA76">
    <cfRule type="expression" dxfId="259" priority="37">
      <formula>MOD(ROW(),2)=0</formula>
    </cfRule>
  </conditionalFormatting>
  <pageMargins left="0.5" right="0.5" top="0.5" bottom="0.5" header="0.3" footer="0.3"/>
  <pageSetup paperSize="5" scale="84" fitToHeight="2" orientation="landscape"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H51"/>
  <sheetViews>
    <sheetView zoomScaleNormal="100" workbookViewId="0">
      <selection activeCell="E37" sqref="E37"/>
    </sheetView>
  </sheetViews>
  <sheetFormatPr defaultRowHeight="13.2" x14ac:dyDescent="0.25"/>
  <cols>
    <col min="1" max="1" width="15" style="3" customWidth="1"/>
    <col min="2" max="2" width="23" style="16" customWidth="1"/>
    <col min="3" max="3" width="15.5546875" style="16" customWidth="1"/>
    <col min="4" max="4" width="14.6640625" style="3" customWidth="1"/>
    <col min="5" max="5" width="19.109375" style="16" customWidth="1"/>
    <col min="6" max="6" width="17.5546875" style="3" customWidth="1"/>
    <col min="7" max="7" width="32.88671875" style="16" customWidth="1"/>
  </cols>
  <sheetData>
    <row r="1" spans="1:8" ht="15" customHeight="1" x14ac:dyDescent="0.25">
      <c r="A1" s="141" t="s">
        <v>406</v>
      </c>
      <c r="C1" s="141"/>
      <c r="D1" s="43"/>
      <c r="E1" s="141"/>
      <c r="F1" s="141"/>
      <c r="G1" s="141"/>
    </row>
    <row r="2" spans="1:8" x14ac:dyDescent="0.25">
      <c r="A2" s="102"/>
      <c r="C2" s="106"/>
      <c r="D2" s="63" t="s">
        <v>27</v>
      </c>
      <c r="E2" s="106"/>
      <c r="F2" s="63" t="s">
        <v>136</v>
      </c>
      <c r="G2" s="106"/>
    </row>
    <row r="3" spans="1:8" s="31" customFormat="1" ht="13.8" thickBot="1" x14ac:dyDescent="0.3">
      <c r="A3" s="61" t="s">
        <v>130</v>
      </c>
      <c r="C3" s="62"/>
      <c r="D3" s="63"/>
      <c r="E3" s="63"/>
      <c r="F3" s="63"/>
      <c r="G3" s="130"/>
    </row>
    <row r="4" spans="1:8" s="64" customFormat="1" ht="26.4" x14ac:dyDescent="0.25">
      <c r="A4" s="48" t="s">
        <v>3</v>
      </c>
      <c r="B4" s="48" t="s">
        <v>76</v>
      </c>
      <c r="C4" s="48" t="s">
        <v>36</v>
      </c>
      <c r="D4" s="336" t="s">
        <v>4</v>
      </c>
      <c r="E4" s="197" t="s">
        <v>5</v>
      </c>
      <c r="F4" s="197" t="s">
        <v>131</v>
      </c>
      <c r="G4" s="216" t="s">
        <v>6</v>
      </c>
    </row>
    <row r="5" spans="1:8" s="50" customFormat="1" hidden="1" x14ac:dyDescent="0.25">
      <c r="A5" s="65" t="s">
        <v>43</v>
      </c>
      <c r="B5" s="142" t="s">
        <v>42</v>
      </c>
      <c r="C5" s="142" t="s">
        <v>44</v>
      </c>
      <c r="D5" s="143" t="s">
        <v>46</v>
      </c>
      <c r="E5" s="143" t="s">
        <v>47</v>
      </c>
      <c r="F5" s="144" t="s">
        <v>48</v>
      </c>
      <c r="G5" s="145" t="s">
        <v>49</v>
      </c>
    </row>
    <row r="6" spans="1:8" s="31" customFormat="1" x14ac:dyDescent="0.25">
      <c r="A6" s="132" t="s">
        <v>1</v>
      </c>
      <c r="B6" s="132" t="s">
        <v>137</v>
      </c>
      <c r="C6" s="132" t="s">
        <v>37</v>
      </c>
      <c r="D6" s="133">
        <v>43962</v>
      </c>
      <c r="E6" s="133">
        <v>44111</v>
      </c>
      <c r="F6" s="104">
        <v>140000</v>
      </c>
      <c r="G6" s="134" t="s">
        <v>415</v>
      </c>
    </row>
    <row r="7" spans="1:8" s="31" customFormat="1" x14ac:dyDescent="0.25">
      <c r="A7" s="135" t="s">
        <v>1</v>
      </c>
      <c r="B7" s="135" t="s">
        <v>75</v>
      </c>
      <c r="C7" s="136" t="s">
        <v>132</v>
      </c>
      <c r="D7" s="137">
        <v>43962</v>
      </c>
      <c r="E7" s="137">
        <v>44111</v>
      </c>
      <c r="F7" s="105">
        <v>140000</v>
      </c>
      <c r="G7" s="138" t="s">
        <v>416</v>
      </c>
    </row>
    <row r="8" spans="1:8" s="208" customFormat="1" x14ac:dyDescent="0.25">
      <c r="A8" s="372" t="s">
        <v>417</v>
      </c>
      <c r="B8" s="372" t="s">
        <v>418</v>
      </c>
      <c r="C8" s="373" t="s">
        <v>132</v>
      </c>
      <c r="D8" s="374">
        <v>43965</v>
      </c>
      <c r="E8" s="374">
        <v>44137</v>
      </c>
      <c r="F8" s="104">
        <v>140000</v>
      </c>
      <c r="G8" s="130" t="s">
        <v>419</v>
      </c>
    </row>
    <row r="9" spans="1:8" s="31" customFormat="1" x14ac:dyDescent="0.25">
      <c r="A9" s="375" t="s">
        <v>2</v>
      </c>
      <c r="B9" s="375" t="s">
        <v>11</v>
      </c>
      <c r="C9" s="375" t="s">
        <v>37</v>
      </c>
      <c r="D9" s="376">
        <v>43963</v>
      </c>
      <c r="E9" s="376">
        <v>44111</v>
      </c>
      <c r="F9" s="377">
        <v>140000</v>
      </c>
      <c r="G9" s="378" t="s">
        <v>39</v>
      </c>
      <c r="H9" s="129"/>
    </row>
    <row r="10" spans="1:8" s="31" customFormat="1" x14ac:dyDescent="0.25">
      <c r="A10" s="373" t="s">
        <v>0</v>
      </c>
      <c r="B10" s="373" t="s">
        <v>0</v>
      </c>
      <c r="C10" s="373" t="s">
        <v>37</v>
      </c>
      <c r="D10" s="374">
        <v>43985</v>
      </c>
      <c r="E10" s="374">
        <v>44119</v>
      </c>
      <c r="F10" s="171">
        <v>140000</v>
      </c>
      <c r="G10" s="130" t="s">
        <v>7</v>
      </c>
      <c r="H10" s="129"/>
    </row>
    <row r="11" spans="1:8" s="31" customFormat="1" x14ac:dyDescent="0.25">
      <c r="A11" s="375" t="s">
        <v>0</v>
      </c>
      <c r="B11" s="375" t="s">
        <v>0</v>
      </c>
      <c r="C11" s="375" t="s">
        <v>132</v>
      </c>
      <c r="D11" s="376">
        <v>43984</v>
      </c>
      <c r="E11" s="376">
        <v>44112</v>
      </c>
      <c r="F11" s="377">
        <v>140000</v>
      </c>
      <c r="G11" s="378" t="s">
        <v>7</v>
      </c>
      <c r="H11" s="129"/>
    </row>
    <row r="12" spans="1:8" s="31" customFormat="1" ht="12.45" customHeight="1" thickBot="1" x14ac:dyDescent="0.3">
      <c r="A12" s="379" t="s">
        <v>34</v>
      </c>
      <c r="B12" s="379" t="s">
        <v>33</v>
      </c>
      <c r="C12" s="379" t="s">
        <v>132</v>
      </c>
      <c r="D12" s="380">
        <v>43971</v>
      </c>
      <c r="E12" s="380">
        <v>44110</v>
      </c>
      <c r="F12" s="381">
        <v>140000</v>
      </c>
      <c r="G12" s="382" t="s">
        <v>208</v>
      </c>
    </row>
    <row r="13" spans="1:8" s="31" customFormat="1" ht="12.45" customHeight="1" x14ac:dyDescent="0.25">
      <c r="A13" s="62"/>
      <c r="B13" s="62"/>
      <c r="C13" s="62"/>
      <c r="D13" s="131"/>
      <c r="E13" s="131"/>
      <c r="F13" s="63"/>
      <c r="G13" s="130"/>
    </row>
    <row r="14" spans="1:8" s="31" customFormat="1" ht="13.8" thickBot="1" x14ac:dyDescent="0.3">
      <c r="A14" s="61" t="s">
        <v>133</v>
      </c>
      <c r="C14" s="61"/>
      <c r="D14" s="131"/>
      <c r="E14" s="131"/>
      <c r="F14" s="63"/>
      <c r="G14" s="130"/>
    </row>
    <row r="15" spans="1:8" s="64" customFormat="1" ht="26.4" x14ac:dyDescent="0.25">
      <c r="A15" s="115" t="s">
        <v>3</v>
      </c>
      <c r="B15" s="115" t="s">
        <v>76</v>
      </c>
      <c r="C15" s="115" t="s">
        <v>36</v>
      </c>
      <c r="D15" s="119" t="s">
        <v>4</v>
      </c>
      <c r="E15" s="119" t="s">
        <v>5</v>
      </c>
      <c r="F15" s="119" t="s">
        <v>131</v>
      </c>
      <c r="G15" s="219" t="s">
        <v>6</v>
      </c>
    </row>
    <row r="16" spans="1:8" s="50" customFormat="1" hidden="1" x14ac:dyDescent="0.25">
      <c r="A16" s="66" t="s">
        <v>43</v>
      </c>
      <c r="B16" s="201" t="s">
        <v>42</v>
      </c>
      <c r="C16" s="201" t="s">
        <v>44</v>
      </c>
      <c r="D16" s="210" t="s">
        <v>46</v>
      </c>
      <c r="E16" s="202" t="s">
        <v>47</v>
      </c>
      <c r="F16" s="217" t="s">
        <v>48</v>
      </c>
      <c r="G16" s="218" t="s">
        <v>49</v>
      </c>
    </row>
    <row r="17" spans="1:8" s="31" customFormat="1" x14ac:dyDescent="0.25">
      <c r="A17" s="132" t="s">
        <v>35</v>
      </c>
      <c r="B17" s="132" t="s">
        <v>38</v>
      </c>
      <c r="C17" s="132" t="s">
        <v>37</v>
      </c>
      <c r="D17" s="133">
        <v>43999</v>
      </c>
      <c r="E17" s="139">
        <v>44166</v>
      </c>
      <c r="F17" s="104">
        <v>140000</v>
      </c>
      <c r="G17" s="140" t="s">
        <v>221</v>
      </c>
    </row>
    <row r="18" spans="1:8" s="31" customFormat="1" x14ac:dyDescent="0.25">
      <c r="A18" s="136" t="s">
        <v>1</v>
      </c>
      <c r="B18" s="136" t="s">
        <v>75</v>
      </c>
      <c r="C18" s="136" t="s">
        <v>37</v>
      </c>
      <c r="D18" s="137">
        <v>43962</v>
      </c>
      <c r="E18" s="137">
        <v>44112</v>
      </c>
      <c r="F18" s="105">
        <v>140000</v>
      </c>
      <c r="G18" s="138" t="s">
        <v>415</v>
      </c>
    </row>
    <row r="19" spans="1:8" s="31" customFormat="1" x14ac:dyDescent="0.25">
      <c r="A19" s="132" t="s">
        <v>1</v>
      </c>
      <c r="B19" s="132" t="s">
        <v>75</v>
      </c>
      <c r="C19" s="132" t="s">
        <v>132</v>
      </c>
      <c r="D19" s="133">
        <v>43962</v>
      </c>
      <c r="E19" s="133">
        <v>44111</v>
      </c>
      <c r="F19" s="104">
        <v>140000</v>
      </c>
      <c r="G19" s="134" t="s">
        <v>416</v>
      </c>
    </row>
    <row r="20" spans="1:8" s="208" customFormat="1" x14ac:dyDescent="0.25">
      <c r="A20" s="375" t="s">
        <v>417</v>
      </c>
      <c r="B20" s="375" t="s">
        <v>418</v>
      </c>
      <c r="C20" s="375" t="s">
        <v>132</v>
      </c>
      <c r="D20" s="376">
        <v>43965</v>
      </c>
      <c r="E20" s="376">
        <v>44137</v>
      </c>
      <c r="F20" s="377">
        <v>140000</v>
      </c>
      <c r="G20" s="378" t="s">
        <v>419</v>
      </c>
    </row>
    <row r="21" spans="1:8" s="31" customFormat="1" x14ac:dyDescent="0.25">
      <c r="A21" s="373" t="s">
        <v>2</v>
      </c>
      <c r="B21" s="373" t="s">
        <v>11</v>
      </c>
      <c r="C21" s="373" t="s">
        <v>37</v>
      </c>
      <c r="D21" s="374">
        <v>43963</v>
      </c>
      <c r="E21" s="374">
        <v>44118</v>
      </c>
      <c r="F21" s="171">
        <v>140000</v>
      </c>
      <c r="G21" s="130" t="s">
        <v>39</v>
      </c>
      <c r="H21" s="129"/>
    </row>
    <row r="22" spans="1:8" s="31" customFormat="1" x14ac:dyDescent="0.25">
      <c r="A22" s="375" t="s">
        <v>0</v>
      </c>
      <c r="B22" s="375" t="s">
        <v>0</v>
      </c>
      <c r="C22" s="375" t="s">
        <v>37</v>
      </c>
      <c r="D22" s="376">
        <v>43985</v>
      </c>
      <c r="E22" s="376">
        <v>44125</v>
      </c>
      <c r="F22" s="377">
        <v>140000</v>
      </c>
      <c r="G22" s="378" t="s">
        <v>7</v>
      </c>
      <c r="H22" s="129"/>
    </row>
    <row r="23" spans="1:8" s="31" customFormat="1" x14ac:dyDescent="0.25">
      <c r="A23" s="373" t="s">
        <v>0</v>
      </c>
      <c r="B23" s="373" t="s">
        <v>0</v>
      </c>
      <c r="C23" s="373" t="s">
        <v>132</v>
      </c>
      <c r="D23" s="374">
        <v>43984</v>
      </c>
      <c r="E23" s="374">
        <v>44125</v>
      </c>
      <c r="F23" s="171">
        <v>140000</v>
      </c>
      <c r="G23" s="130" t="s">
        <v>7</v>
      </c>
      <c r="H23" s="129"/>
    </row>
    <row r="24" spans="1:8" s="36" customFormat="1" ht="12.45" customHeight="1" thickBot="1" x14ac:dyDescent="0.3">
      <c r="A24" s="383" t="s">
        <v>34</v>
      </c>
      <c r="B24" s="383" t="s">
        <v>33</v>
      </c>
      <c r="C24" s="383" t="s">
        <v>132</v>
      </c>
      <c r="D24" s="384">
        <v>43971</v>
      </c>
      <c r="E24" s="384">
        <v>44117</v>
      </c>
      <c r="F24" s="385">
        <v>140000</v>
      </c>
      <c r="G24" s="386" t="s">
        <v>208</v>
      </c>
    </row>
    <row r="25" spans="1:8" s="36" customFormat="1" ht="12.45" customHeight="1" x14ac:dyDescent="0.25">
      <c r="B25" s="62"/>
      <c r="C25" s="62"/>
      <c r="D25" s="131"/>
      <c r="E25" s="131"/>
      <c r="F25" s="63"/>
      <c r="G25" s="130"/>
    </row>
    <row r="26" spans="1:8" s="31" customFormat="1" ht="13.8" thickBot="1" x14ac:dyDescent="0.3">
      <c r="A26" s="61" t="s">
        <v>134</v>
      </c>
      <c r="C26" s="61"/>
      <c r="D26" s="131"/>
      <c r="E26" s="131"/>
      <c r="F26" s="63"/>
      <c r="G26" s="130"/>
    </row>
    <row r="27" spans="1:8" s="64" customFormat="1" ht="26.4" x14ac:dyDescent="0.25">
      <c r="A27" s="115" t="s">
        <v>3</v>
      </c>
      <c r="B27" s="115" t="s">
        <v>76</v>
      </c>
      <c r="C27" s="115" t="s">
        <v>36</v>
      </c>
      <c r="D27" s="119" t="s">
        <v>4</v>
      </c>
      <c r="E27" s="119" t="s">
        <v>5</v>
      </c>
      <c r="F27" s="119" t="s">
        <v>131</v>
      </c>
      <c r="G27" s="219" t="s">
        <v>6</v>
      </c>
    </row>
    <row r="28" spans="1:8" s="50" customFormat="1" hidden="1" x14ac:dyDescent="0.25">
      <c r="A28" s="66" t="s">
        <v>43</v>
      </c>
      <c r="B28" s="201" t="s">
        <v>42</v>
      </c>
      <c r="C28" s="201" t="s">
        <v>44</v>
      </c>
      <c r="D28" s="210" t="s">
        <v>46</v>
      </c>
      <c r="E28" s="210" t="s">
        <v>47</v>
      </c>
      <c r="F28" s="217" t="s">
        <v>48</v>
      </c>
      <c r="G28" s="218" t="s">
        <v>49</v>
      </c>
    </row>
    <row r="29" spans="1:8" s="31" customFormat="1" x14ac:dyDescent="0.25">
      <c r="A29" s="132" t="s">
        <v>35</v>
      </c>
      <c r="B29" s="132" t="s">
        <v>38</v>
      </c>
      <c r="C29" s="132" t="s">
        <v>37</v>
      </c>
      <c r="D29" s="133">
        <v>43999</v>
      </c>
      <c r="E29" s="139">
        <v>44166</v>
      </c>
      <c r="F29" s="104">
        <v>140000</v>
      </c>
      <c r="G29" s="140" t="s">
        <v>221</v>
      </c>
    </row>
    <row r="30" spans="1:8" s="31" customFormat="1" x14ac:dyDescent="0.25">
      <c r="A30" s="136" t="s">
        <v>1</v>
      </c>
      <c r="B30" s="136" t="s">
        <v>75</v>
      </c>
      <c r="C30" s="136" t="s">
        <v>37</v>
      </c>
      <c r="D30" s="137">
        <v>43962</v>
      </c>
      <c r="E30" s="137">
        <v>44112</v>
      </c>
      <c r="F30" s="105">
        <v>140000</v>
      </c>
      <c r="G30" s="138" t="s">
        <v>415</v>
      </c>
    </row>
    <row r="31" spans="1:8" s="31" customFormat="1" x14ac:dyDescent="0.25">
      <c r="A31" s="132" t="s">
        <v>1</v>
      </c>
      <c r="B31" s="132" t="s">
        <v>75</v>
      </c>
      <c r="C31" s="132" t="s">
        <v>132</v>
      </c>
      <c r="D31" s="133">
        <v>43962</v>
      </c>
      <c r="E31" s="133">
        <v>44111</v>
      </c>
      <c r="F31" s="104">
        <v>140000</v>
      </c>
      <c r="G31" s="134" t="s">
        <v>416</v>
      </c>
    </row>
    <row r="32" spans="1:8" s="208" customFormat="1" x14ac:dyDescent="0.25">
      <c r="A32" s="375" t="s">
        <v>417</v>
      </c>
      <c r="B32" s="375" t="s">
        <v>418</v>
      </c>
      <c r="C32" s="375" t="s">
        <v>132</v>
      </c>
      <c r="D32" s="376">
        <v>43965</v>
      </c>
      <c r="E32" s="376">
        <v>44138</v>
      </c>
      <c r="F32" s="377">
        <v>140000</v>
      </c>
      <c r="G32" s="378" t="s">
        <v>419</v>
      </c>
    </row>
    <row r="33" spans="1:8" s="31" customFormat="1" x14ac:dyDescent="0.25">
      <c r="A33" s="544" t="s">
        <v>2</v>
      </c>
      <c r="B33" s="544" t="s">
        <v>11</v>
      </c>
      <c r="C33" s="544" t="s">
        <v>37</v>
      </c>
      <c r="D33" s="545">
        <v>43963</v>
      </c>
      <c r="E33" s="545">
        <v>44124</v>
      </c>
      <c r="F33" s="546">
        <v>140000</v>
      </c>
      <c r="G33" s="547" t="s">
        <v>39</v>
      </c>
    </row>
    <row r="34" spans="1:8" s="31" customFormat="1" x14ac:dyDescent="0.25">
      <c r="A34" s="375" t="s">
        <v>0</v>
      </c>
      <c r="B34" s="375" t="s">
        <v>0</v>
      </c>
      <c r="C34" s="375" t="s">
        <v>37</v>
      </c>
      <c r="D34" s="376">
        <v>43985</v>
      </c>
      <c r="E34" s="376">
        <v>44140</v>
      </c>
      <c r="F34" s="377">
        <v>140000</v>
      </c>
      <c r="G34" s="378" t="s">
        <v>7</v>
      </c>
      <c r="H34" s="129"/>
    </row>
    <row r="35" spans="1:8" s="31" customFormat="1" x14ac:dyDescent="0.25">
      <c r="A35" s="544" t="s">
        <v>0</v>
      </c>
      <c r="B35" s="544" t="s">
        <v>0</v>
      </c>
      <c r="C35" s="544" t="s">
        <v>132</v>
      </c>
      <c r="D35" s="545">
        <v>43984</v>
      </c>
      <c r="E35" s="545">
        <v>44138</v>
      </c>
      <c r="F35" s="546">
        <v>140000</v>
      </c>
      <c r="G35" s="547" t="s">
        <v>7</v>
      </c>
      <c r="H35" s="129"/>
    </row>
    <row r="36" spans="1:8" s="36" customFormat="1" ht="12.45" customHeight="1" thickBot="1" x14ac:dyDescent="0.3">
      <c r="A36" s="383" t="s">
        <v>34</v>
      </c>
      <c r="B36" s="383" t="s">
        <v>33</v>
      </c>
      <c r="C36" s="383" t="s">
        <v>132</v>
      </c>
      <c r="D36" s="384">
        <v>43971</v>
      </c>
      <c r="E36" s="384">
        <v>44126</v>
      </c>
      <c r="F36" s="385">
        <v>140000</v>
      </c>
      <c r="G36" s="386" t="s">
        <v>208</v>
      </c>
    </row>
    <row r="37" spans="1:8" s="36" customFormat="1" ht="12.45" customHeight="1" x14ac:dyDescent="0.25">
      <c r="A37" s="62"/>
      <c r="B37" s="62"/>
      <c r="C37" s="62"/>
      <c r="D37" s="131"/>
      <c r="E37" s="131"/>
      <c r="F37" s="63"/>
      <c r="G37" s="130"/>
    </row>
    <row r="38" spans="1:8" s="31" customFormat="1" ht="13.8" thickBot="1" x14ac:dyDescent="0.3">
      <c r="A38" s="61" t="s">
        <v>135</v>
      </c>
      <c r="C38" s="61"/>
      <c r="D38" s="131"/>
      <c r="E38" s="131"/>
      <c r="F38" s="63"/>
      <c r="G38" s="130"/>
    </row>
    <row r="39" spans="1:8" s="64" customFormat="1" ht="26.4" x14ac:dyDescent="0.25">
      <c r="A39" s="115" t="s">
        <v>3</v>
      </c>
      <c r="B39" s="115" t="s">
        <v>76</v>
      </c>
      <c r="C39" s="115" t="s">
        <v>36</v>
      </c>
      <c r="D39" s="119" t="s">
        <v>4</v>
      </c>
      <c r="E39" s="119" t="s">
        <v>5</v>
      </c>
      <c r="F39" s="119" t="s">
        <v>131</v>
      </c>
      <c r="G39" s="219" t="s">
        <v>6</v>
      </c>
    </row>
    <row r="40" spans="1:8" s="50" customFormat="1" hidden="1" x14ac:dyDescent="0.25">
      <c r="A40" s="66" t="s">
        <v>43</v>
      </c>
      <c r="B40" s="201" t="s">
        <v>42</v>
      </c>
      <c r="C40" s="201" t="s">
        <v>44</v>
      </c>
      <c r="D40" s="210" t="s">
        <v>46</v>
      </c>
      <c r="E40" s="210" t="s">
        <v>47</v>
      </c>
      <c r="F40" s="217" t="s">
        <v>48</v>
      </c>
      <c r="G40" s="218" t="s">
        <v>49</v>
      </c>
    </row>
    <row r="41" spans="1:8" s="31" customFormat="1" x14ac:dyDescent="0.25">
      <c r="A41" s="132" t="s">
        <v>35</v>
      </c>
      <c r="B41" s="132" t="s">
        <v>38</v>
      </c>
      <c r="C41" s="132" t="s">
        <v>37</v>
      </c>
      <c r="D41" s="133">
        <v>43999</v>
      </c>
      <c r="E41" s="139">
        <v>44166</v>
      </c>
      <c r="F41" s="104">
        <v>140000</v>
      </c>
      <c r="G41" s="140" t="s">
        <v>221</v>
      </c>
    </row>
    <row r="42" spans="1:8" s="31" customFormat="1" x14ac:dyDescent="0.25">
      <c r="A42" s="136" t="s">
        <v>1</v>
      </c>
      <c r="B42" s="136" t="s">
        <v>75</v>
      </c>
      <c r="C42" s="136" t="s">
        <v>37</v>
      </c>
      <c r="D42" s="137">
        <v>43962</v>
      </c>
      <c r="E42" s="137">
        <v>44117</v>
      </c>
      <c r="F42" s="105">
        <v>140000</v>
      </c>
      <c r="G42" s="138" t="s">
        <v>415</v>
      </c>
    </row>
    <row r="43" spans="1:8" s="31" customFormat="1" x14ac:dyDescent="0.25">
      <c r="A43" s="132" t="s">
        <v>1</v>
      </c>
      <c r="B43" s="132" t="s">
        <v>75</v>
      </c>
      <c r="C43" s="132" t="s">
        <v>132</v>
      </c>
      <c r="D43" s="133">
        <v>43962</v>
      </c>
      <c r="E43" s="133">
        <v>44118</v>
      </c>
      <c r="F43" s="104">
        <v>140000</v>
      </c>
      <c r="G43" s="134" t="s">
        <v>416</v>
      </c>
    </row>
    <row r="44" spans="1:8" s="208" customFormat="1" x14ac:dyDescent="0.25">
      <c r="A44" s="375" t="s">
        <v>417</v>
      </c>
      <c r="B44" s="375" t="s">
        <v>418</v>
      </c>
      <c r="C44" s="375" t="s">
        <v>132</v>
      </c>
      <c r="D44" s="376">
        <v>43965</v>
      </c>
      <c r="E44" s="376">
        <v>44139</v>
      </c>
      <c r="F44" s="377">
        <v>140000</v>
      </c>
      <c r="G44" s="378" t="s">
        <v>419</v>
      </c>
    </row>
    <row r="45" spans="1:8" s="31" customFormat="1" x14ac:dyDescent="0.25">
      <c r="A45" s="391" t="s">
        <v>2</v>
      </c>
      <c r="B45" s="391" t="s">
        <v>11</v>
      </c>
      <c r="C45" s="391" t="s">
        <v>37</v>
      </c>
      <c r="D45" s="392">
        <v>43963</v>
      </c>
      <c r="E45" s="392">
        <v>44126</v>
      </c>
      <c r="F45" s="393">
        <v>140000</v>
      </c>
      <c r="G45" s="394" t="s">
        <v>39</v>
      </c>
    </row>
    <row r="46" spans="1:8" s="31" customFormat="1" x14ac:dyDescent="0.25">
      <c r="A46" s="387" t="s">
        <v>0</v>
      </c>
      <c r="B46" s="387" t="s">
        <v>0</v>
      </c>
      <c r="C46" s="387" t="s">
        <v>37</v>
      </c>
      <c r="D46" s="388">
        <v>43985</v>
      </c>
      <c r="E46" s="388">
        <v>44140</v>
      </c>
      <c r="F46" s="389">
        <v>140000</v>
      </c>
      <c r="G46" s="390" t="s">
        <v>7</v>
      </c>
      <c r="H46" s="129"/>
    </row>
    <row r="47" spans="1:8" s="31" customFormat="1" x14ac:dyDescent="0.25">
      <c r="A47" s="373" t="s">
        <v>0</v>
      </c>
      <c r="B47" s="373" t="s">
        <v>0</v>
      </c>
      <c r="C47" s="373" t="s">
        <v>132</v>
      </c>
      <c r="D47" s="374">
        <v>43984</v>
      </c>
      <c r="E47" s="374">
        <v>44138</v>
      </c>
      <c r="F47" s="171">
        <v>140000</v>
      </c>
      <c r="G47" s="130" t="s">
        <v>7</v>
      </c>
      <c r="H47" s="129"/>
    </row>
    <row r="48" spans="1:8" s="36" customFormat="1" ht="12.45" customHeight="1" thickBot="1" x14ac:dyDescent="0.3">
      <c r="A48" s="395" t="s">
        <v>34</v>
      </c>
      <c r="B48" s="395" t="s">
        <v>33</v>
      </c>
      <c r="C48" s="395" t="s">
        <v>132</v>
      </c>
      <c r="D48" s="396">
        <v>43971</v>
      </c>
      <c r="E48" s="396">
        <v>44137</v>
      </c>
      <c r="F48" s="397">
        <v>140000</v>
      </c>
      <c r="G48" s="398" t="s">
        <v>208</v>
      </c>
    </row>
    <row r="49" spans="1:7" s="36" customFormat="1" ht="12.45" customHeight="1" x14ac:dyDescent="0.25">
      <c r="A49" s="62"/>
      <c r="B49" s="62"/>
      <c r="C49" s="62"/>
      <c r="D49" s="131"/>
      <c r="E49" s="131"/>
      <c r="F49" s="63"/>
      <c r="G49" s="130"/>
    </row>
    <row r="50" spans="1:7" s="206" customFormat="1" ht="15" customHeight="1" x14ac:dyDescent="0.25">
      <c r="A50" s="141"/>
      <c r="B50" s="16"/>
      <c r="C50" s="141"/>
      <c r="D50" s="43"/>
      <c r="E50" s="141"/>
      <c r="F50" s="141"/>
      <c r="G50" s="141"/>
    </row>
    <row r="51" spans="1:7" s="206" customFormat="1" ht="15" customHeight="1" x14ac:dyDescent="0.25">
      <c r="A51" s="141"/>
      <c r="B51" s="16"/>
      <c r="C51" s="141"/>
      <c r="D51" s="43"/>
      <c r="E51" s="141"/>
      <c r="F51" s="141"/>
      <c r="G51" s="141"/>
    </row>
  </sheetData>
  <phoneticPr fontId="0" type="noConversion"/>
  <pageMargins left="0.5" right="0.5" top="0.5" bottom="0.5" header="0.3" footer="0.3"/>
  <pageSetup paperSize="5" scale="85" orientation="landscape" r:id="rId1"/>
  <headerFooter alignWithMargins="0"/>
  <rowBreaks count="1" manualBreakCount="1">
    <brk id="48" max="6"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C93"/>
  <sheetViews>
    <sheetView zoomScaleNormal="100" workbookViewId="0">
      <selection activeCell="A2" sqref="A1:A1048576"/>
    </sheetView>
  </sheetViews>
  <sheetFormatPr defaultColWidth="9.109375" defaultRowHeight="13.2" x14ac:dyDescent="0.25"/>
  <cols>
    <col min="1" max="1" width="25.77734375" style="206" customWidth="1"/>
    <col min="2" max="2" width="10.6640625" style="207" customWidth="1"/>
    <col min="3" max="3" width="10.6640625" style="207" hidden="1" customWidth="1"/>
    <col min="4" max="9" width="5.6640625" style="3" customWidth="1"/>
    <col min="10" max="15" width="5.6640625" style="43" customWidth="1"/>
    <col min="16" max="26" width="5.6640625" style="206" customWidth="1"/>
    <col min="27" max="27" width="5.6640625" style="223" customWidth="1"/>
    <col min="28" max="16384" width="9.109375" style="206"/>
  </cols>
  <sheetData>
    <row r="1" spans="1:27" ht="30" customHeight="1" thickBot="1" x14ac:dyDescent="0.3">
      <c r="A1" s="668" t="s">
        <v>1189</v>
      </c>
      <c r="B1" s="668"/>
      <c r="C1" s="668"/>
      <c r="D1" s="668"/>
      <c r="E1" s="668"/>
      <c r="F1" s="668"/>
      <c r="G1" s="668"/>
      <c r="H1" s="668"/>
      <c r="I1" s="668"/>
      <c r="J1" s="668"/>
      <c r="K1" s="668"/>
      <c r="L1" s="668"/>
      <c r="M1" s="668"/>
      <c r="N1" s="668"/>
      <c r="O1" s="668"/>
      <c r="P1" s="668"/>
      <c r="Q1" s="668"/>
      <c r="R1" s="668"/>
      <c r="S1" s="668"/>
      <c r="T1" s="668"/>
      <c r="U1" s="668"/>
      <c r="V1" s="668"/>
      <c r="W1" s="668"/>
      <c r="X1" s="668"/>
      <c r="Y1" s="668"/>
      <c r="Z1" s="668"/>
      <c r="AA1" s="668"/>
    </row>
    <row r="2" spans="1:27" ht="40.200000000000003" customHeight="1" x14ac:dyDescent="0.25">
      <c r="A2" s="48" t="s">
        <v>149</v>
      </c>
      <c r="B2" s="47" t="s">
        <v>68</v>
      </c>
      <c r="C2" s="47"/>
      <c r="D2" s="669" t="s">
        <v>50</v>
      </c>
      <c r="E2" s="670"/>
      <c r="F2" s="670"/>
      <c r="G2" s="670"/>
      <c r="H2" s="670"/>
      <c r="I2" s="671"/>
      <c r="J2" s="669" t="s">
        <v>209</v>
      </c>
      <c r="K2" s="670"/>
      <c r="L2" s="670"/>
      <c r="M2" s="670"/>
      <c r="N2" s="670"/>
      <c r="O2" s="671"/>
      <c r="P2" s="672" t="s">
        <v>223</v>
      </c>
      <c r="Q2" s="673"/>
      <c r="R2" s="673"/>
      <c r="S2" s="673"/>
      <c r="T2" s="673"/>
      <c r="U2" s="674"/>
      <c r="V2" s="672" t="s">
        <v>224</v>
      </c>
      <c r="W2" s="673"/>
      <c r="X2" s="673"/>
      <c r="Y2" s="673"/>
      <c r="Z2" s="673"/>
      <c r="AA2" s="673"/>
    </row>
    <row r="3" spans="1:27" ht="20.100000000000001" customHeight="1" x14ac:dyDescent="0.25">
      <c r="A3" s="113"/>
      <c r="B3" s="112"/>
      <c r="C3" s="112"/>
      <c r="D3" s="665" t="s">
        <v>69</v>
      </c>
      <c r="E3" s="666"/>
      <c r="F3" s="666" t="s">
        <v>70</v>
      </c>
      <c r="G3" s="666"/>
      <c r="H3" s="666" t="s">
        <v>71</v>
      </c>
      <c r="I3" s="667"/>
      <c r="J3" s="665" t="s">
        <v>69</v>
      </c>
      <c r="K3" s="666"/>
      <c r="L3" s="666" t="s">
        <v>70</v>
      </c>
      <c r="M3" s="666"/>
      <c r="N3" s="666" t="s">
        <v>71</v>
      </c>
      <c r="O3" s="667"/>
      <c r="P3" s="665" t="s">
        <v>69</v>
      </c>
      <c r="Q3" s="666"/>
      <c r="R3" s="666" t="s">
        <v>70</v>
      </c>
      <c r="S3" s="666"/>
      <c r="T3" s="666" t="s">
        <v>71</v>
      </c>
      <c r="U3" s="667"/>
      <c r="V3" s="665" t="s">
        <v>69</v>
      </c>
      <c r="W3" s="666"/>
      <c r="X3" s="666" t="s">
        <v>70</v>
      </c>
      <c r="Y3" s="666"/>
      <c r="Z3" s="666" t="s">
        <v>71</v>
      </c>
      <c r="AA3" s="666"/>
    </row>
    <row r="4" spans="1:27" ht="78.75" hidden="1" customHeight="1" x14ac:dyDescent="0.25">
      <c r="A4" s="89" t="s">
        <v>40</v>
      </c>
      <c r="B4" s="55" t="s">
        <v>68</v>
      </c>
      <c r="C4" s="55"/>
      <c r="D4" s="198" t="s">
        <v>77</v>
      </c>
      <c r="E4" s="199" t="s">
        <v>80</v>
      </c>
      <c r="F4" s="199" t="s">
        <v>78</v>
      </c>
      <c r="G4" s="199" t="s">
        <v>81</v>
      </c>
      <c r="H4" s="199" t="s">
        <v>79</v>
      </c>
      <c r="I4" s="200" t="s">
        <v>82</v>
      </c>
      <c r="J4" s="198" t="s">
        <v>126</v>
      </c>
      <c r="K4" s="199" t="s">
        <v>127</v>
      </c>
      <c r="L4" s="199" t="s">
        <v>128</v>
      </c>
      <c r="M4" s="199" t="s">
        <v>129</v>
      </c>
      <c r="N4" s="199" t="s">
        <v>252</v>
      </c>
      <c r="O4" s="200" t="s">
        <v>253</v>
      </c>
      <c r="P4" s="198" t="s">
        <v>247</v>
      </c>
      <c r="Q4" s="272" t="s">
        <v>257</v>
      </c>
      <c r="R4" s="199" t="s">
        <v>248</v>
      </c>
      <c r="S4" s="199" t="s">
        <v>254</v>
      </c>
      <c r="T4" s="199" t="s">
        <v>256</v>
      </c>
      <c r="U4" s="199" t="s">
        <v>255</v>
      </c>
      <c r="V4" s="228" t="s">
        <v>249</v>
      </c>
      <c r="W4" s="272" t="s">
        <v>258</v>
      </c>
      <c r="X4" s="229" t="s">
        <v>250</v>
      </c>
      <c r="Y4" s="229" t="s">
        <v>259</v>
      </c>
      <c r="Z4" s="229" t="s">
        <v>260</v>
      </c>
      <c r="AA4" s="229" t="s">
        <v>261</v>
      </c>
    </row>
    <row r="5" spans="1:27" x14ac:dyDescent="0.25">
      <c r="A5" s="448" t="str">
        <f t="shared" ref="A5:A36" si="0">VLOOKUP(C5,VL_SOY_2020,2,FALSE)</f>
        <v>Local Seed Co. LS4795XS**</v>
      </c>
      <c r="B5" s="449" t="str">
        <f t="shared" ref="B5:B36" si="1">VLOOKUP(C5,VL_SOY_2020,4,FALSE)</f>
        <v>R2X, STS</v>
      </c>
      <c r="C5" s="449" t="s">
        <v>502</v>
      </c>
      <c r="D5" s="414">
        <v>69.692099999999996</v>
      </c>
      <c r="E5" s="415" t="s">
        <v>702</v>
      </c>
      <c r="F5" s="416">
        <v>63.877200000000002</v>
      </c>
      <c r="G5" s="417" t="s">
        <v>707</v>
      </c>
      <c r="H5" s="418"/>
      <c r="I5" s="415"/>
      <c r="J5" s="96">
        <v>139.66999999999999</v>
      </c>
      <c r="K5" s="410" t="s">
        <v>864</v>
      </c>
      <c r="L5" s="193">
        <v>134.53</v>
      </c>
      <c r="M5" s="413" t="s">
        <v>780</v>
      </c>
      <c r="N5" s="94"/>
      <c r="O5" s="410"/>
      <c r="P5" s="414">
        <v>38.0319</v>
      </c>
      <c r="Q5" s="415" t="s">
        <v>894</v>
      </c>
      <c r="R5" s="416">
        <v>38.089399999999998</v>
      </c>
      <c r="S5" s="417" t="s">
        <v>745</v>
      </c>
      <c r="T5" s="418"/>
      <c r="U5" s="415"/>
      <c r="V5" s="414">
        <v>23.3247</v>
      </c>
      <c r="W5" s="415" t="s">
        <v>700</v>
      </c>
      <c r="X5" s="416">
        <v>23.5928</v>
      </c>
      <c r="Y5" s="417" t="s">
        <v>707</v>
      </c>
      <c r="Z5" s="418"/>
      <c r="AA5" s="415"/>
    </row>
    <row r="6" spans="1:27" x14ac:dyDescent="0.25">
      <c r="A6" s="446" t="str">
        <f t="shared" si="0"/>
        <v>LG Seeds LGS4899RX</v>
      </c>
      <c r="B6" s="446" t="str">
        <f t="shared" si="1"/>
        <v>R2X, STS</v>
      </c>
      <c r="C6" s="446" t="s">
        <v>490</v>
      </c>
      <c r="D6" s="414">
        <v>69.578000000000003</v>
      </c>
      <c r="E6" s="415" t="s">
        <v>702</v>
      </c>
      <c r="F6" s="418">
        <v>62.584800000000001</v>
      </c>
      <c r="G6" s="415" t="s">
        <v>712</v>
      </c>
      <c r="H6" s="418"/>
      <c r="I6" s="415"/>
      <c r="J6" s="96">
        <v>139.9</v>
      </c>
      <c r="K6" s="410" t="s">
        <v>899</v>
      </c>
      <c r="L6" s="94">
        <v>134.61000000000001</v>
      </c>
      <c r="M6" s="410" t="s">
        <v>776</v>
      </c>
      <c r="N6" s="94"/>
      <c r="O6" s="410"/>
      <c r="P6" s="414">
        <v>38.683</v>
      </c>
      <c r="Q6" s="415" t="s">
        <v>900</v>
      </c>
      <c r="R6" s="418">
        <v>38.721299999999999</v>
      </c>
      <c r="S6" s="415" t="s">
        <v>775</v>
      </c>
      <c r="T6" s="418"/>
      <c r="U6" s="415"/>
      <c r="V6" s="414">
        <v>23.209800000000001</v>
      </c>
      <c r="W6" s="415" t="s">
        <v>720</v>
      </c>
      <c r="X6" s="418">
        <v>23.535399999999999</v>
      </c>
      <c r="Y6" s="415" t="s">
        <v>703</v>
      </c>
      <c r="Z6" s="418"/>
      <c r="AA6" s="415"/>
    </row>
    <row r="7" spans="1:27" x14ac:dyDescent="0.25">
      <c r="A7" s="84" t="str">
        <f t="shared" si="0"/>
        <v>Asgrow AG48X9</v>
      </c>
      <c r="B7" s="84" t="str">
        <f t="shared" si="1"/>
        <v>R2X</v>
      </c>
      <c r="C7" s="84" t="s">
        <v>443</v>
      </c>
      <c r="D7" s="414">
        <v>69.004000000000005</v>
      </c>
      <c r="E7" s="415" t="s">
        <v>707</v>
      </c>
      <c r="F7" s="418">
        <v>63.847999999999999</v>
      </c>
      <c r="G7" s="415" t="s">
        <v>707</v>
      </c>
      <c r="H7" s="418">
        <v>63.130299999999998</v>
      </c>
      <c r="I7" s="415" t="s">
        <v>702</v>
      </c>
      <c r="J7" s="96">
        <v>140.38</v>
      </c>
      <c r="K7" s="410" t="s">
        <v>859</v>
      </c>
      <c r="L7" s="94">
        <v>135.25</v>
      </c>
      <c r="M7" s="410" t="s">
        <v>773</v>
      </c>
      <c r="N7" s="94">
        <v>134.52000000000001</v>
      </c>
      <c r="O7" s="410" t="s">
        <v>705</v>
      </c>
      <c r="P7" s="414">
        <v>38.414900000000003</v>
      </c>
      <c r="Q7" s="415" t="s">
        <v>885</v>
      </c>
      <c r="R7" s="418">
        <v>38.223399999999998</v>
      </c>
      <c r="S7" s="415" t="s">
        <v>722</v>
      </c>
      <c r="T7" s="418">
        <v>38.478900000000003</v>
      </c>
      <c r="U7" s="415" t="s">
        <v>705</v>
      </c>
      <c r="V7" s="414">
        <v>22.98</v>
      </c>
      <c r="W7" s="415" t="s">
        <v>733</v>
      </c>
      <c r="X7" s="418">
        <v>23.4971</v>
      </c>
      <c r="Y7" s="415" t="s">
        <v>700</v>
      </c>
      <c r="Z7" s="418">
        <v>23.3247</v>
      </c>
      <c r="AA7" s="415" t="s">
        <v>702</v>
      </c>
    </row>
    <row r="8" spans="1:27" x14ac:dyDescent="0.25">
      <c r="A8" s="84" t="str">
        <f t="shared" si="0"/>
        <v>Croplan CP4811XS</v>
      </c>
      <c r="B8" s="84" t="str">
        <f t="shared" si="1"/>
        <v>R2X</v>
      </c>
      <c r="C8" s="84" t="s">
        <v>464</v>
      </c>
      <c r="D8" s="414">
        <v>68.495900000000006</v>
      </c>
      <c r="E8" s="415" t="s">
        <v>712</v>
      </c>
      <c r="F8" s="418"/>
      <c r="G8" s="415"/>
      <c r="H8" s="418"/>
      <c r="I8" s="415"/>
      <c r="J8" s="96">
        <v>140.43</v>
      </c>
      <c r="K8" s="410" t="s">
        <v>863</v>
      </c>
      <c r="L8" s="94"/>
      <c r="M8" s="410"/>
      <c r="N8" s="94"/>
      <c r="O8" s="410"/>
      <c r="P8" s="414">
        <v>38.338299999999997</v>
      </c>
      <c r="Q8" s="415" t="s">
        <v>885</v>
      </c>
      <c r="R8" s="418"/>
      <c r="S8" s="415"/>
      <c r="T8" s="418"/>
      <c r="U8" s="415"/>
      <c r="V8" s="414">
        <v>23.0183</v>
      </c>
      <c r="W8" s="415" t="s">
        <v>733</v>
      </c>
      <c r="X8" s="418"/>
      <c r="Y8" s="415"/>
      <c r="Z8" s="418"/>
      <c r="AA8" s="415"/>
    </row>
    <row r="9" spans="1:27" x14ac:dyDescent="0.25">
      <c r="A9" s="446" t="str">
        <f t="shared" si="0"/>
        <v xml:space="preserve">Dyna-Gro S49XS76*** </v>
      </c>
      <c r="B9" s="446" t="str">
        <f t="shared" si="1"/>
        <v>R2X, STS</v>
      </c>
      <c r="C9" s="446" t="s">
        <v>478</v>
      </c>
      <c r="D9" s="414">
        <v>68.456900000000005</v>
      </c>
      <c r="E9" s="415" t="s">
        <v>712</v>
      </c>
      <c r="F9" s="418">
        <v>64.483900000000006</v>
      </c>
      <c r="G9" s="415" t="s">
        <v>702</v>
      </c>
      <c r="H9" s="418">
        <v>63.7361</v>
      </c>
      <c r="I9" s="445" t="s">
        <v>702</v>
      </c>
      <c r="J9" s="96">
        <v>143.52000000000001</v>
      </c>
      <c r="K9" s="410" t="s">
        <v>714</v>
      </c>
      <c r="L9" s="94">
        <v>138.03</v>
      </c>
      <c r="M9" s="410" t="s">
        <v>707</v>
      </c>
      <c r="N9" s="94">
        <v>138.11000000000001</v>
      </c>
      <c r="O9" s="410" t="s">
        <v>702</v>
      </c>
      <c r="P9" s="414">
        <v>39.180900000000001</v>
      </c>
      <c r="Q9" s="415" t="s">
        <v>829</v>
      </c>
      <c r="R9" s="418">
        <v>38.855400000000003</v>
      </c>
      <c r="S9" s="415" t="s">
        <v>736</v>
      </c>
      <c r="T9" s="418">
        <v>39.296900000000001</v>
      </c>
      <c r="U9" s="415" t="s">
        <v>701</v>
      </c>
      <c r="V9" s="414">
        <v>22.175699999999999</v>
      </c>
      <c r="W9" s="415" t="s">
        <v>811</v>
      </c>
      <c r="X9" s="418">
        <v>22.386399999999998</v>
      </c>
      <c r="Y9" s="415" t="s">
        <v>787</v>
      </c>
      <c r="Z9" s="418">
        <v>22.341999999999999</v>
      </c>
      <c r="AA9" s="415" t="s">
        <v>701</v>
      </c>
    </row>
    <row r="10" spans="1:27" x14ac:dyDescent="0.25">
      <c r="A10" s="446" t="str">
        <f t="shared" si="0"/>
        <v>Local Seed Co. LS4999X**</v>
      </c>
      <c r="B10" s="446" t="str">
        <f t="shared" si="1"/>
        <v>R2X</v>
      </c>
      <c r="C10" s="446" t="s">
        <v>497</v>
      </c>
      <c r="D10" s="414">
        <v>68.365499999999997</v>
      </c>
      <c r="E10" s="415" t="s">
        <v>714</v>
      </c>
      <c r="F10" s="418">
        <v>64.596999999999994</v>
      </c>
      <c r="G10" s="415" t="s">
        <v>702</v>
      </c>
      <c r="H10" s="418"/>
      <c r="I10" s="415"/>
      <c r="J10" s="96">
        <v>140.94999999999999</v>
      </c>
      <c r="K10" s="410" t="s">
        <v>895</v>
      </c>
      <c r="L10" s="94">
        <v>135.81</v>
      </c>
      <c r="M10" s="410" t="s">
        <v>771</v>
      </c>
      <c r="N10" s="94"/>
      <c r="O10" s="410"/>
      <c r="P10" s="414">
        <v>39.985199999999999</v>
      </c>
      <c r="Q10" s="415" t="s">
        <v>773</v>
      </c>
      <c r="R10" s="418">
        <v>39.104300000000002</v>
      </c>
      <c r="S10" s="415" t="s">
        <v>733</v>
      </c>
      <c r="T10" s="418"/>
      <c r="U10" s="415"/>
      <c r="V10" s="414">
        <v>21.7927</v>
      </c>
      <c r="W10" s="415" t="s">
        <v>907</v>
      </c>
      <c r="X10" s="418">
        <v>22.558700000000002</v>
      </c>
      <c r="Y10" s="415" t="s">
        <v>788</v>
      </c>
      <c r="Z10" s="418"/>
      <c r="AA10" s="415"/>
    </row>
    <row r="11" spans="1:27" x14ac:dyDescent="0.25">
      <c r="A11" s="84" t="str">
        <f t="shared" si="0"/>
        <v>LG Seeds LGS4632RX</v>
      </c>
      <c r="B11" s="84" t="str">
        <f t="shared" si="1"/>
        <v>R2X, STS</v>
      </c>
      <c r="C11" s="84" t="s">
        <v>489</v>
      </c>
      <c r="D11" s="414">
        <v>67.567499999999995</v>
      </c>
      <c r="E11" s="415" t="s">
        <v>743</v>
      </c>
      <c r="F11" s="418"/>
      <c r="G11" s="415"/>
      <c r="H11" s="418"/>
      <c r="I11" s="415"/>
      <c r="J11" s="96">
        <v>139.52000000000001</v>
      </c>
      <c r="K11" s="410" t="s">
        <v>830</v>
      </c>
      <c r="L11" s="94"/>
      <c r="M11" s="410"/>
      <c r="N11" s="94"/>
      <c r="O11" s="410"/>
      <c r="P11" s="414">
        <v>37.878700000000002</v>
      </c>
      <c r="Q11" s="415" t="s">
        <v>921</v>
      </c>
      <c r="R11" s="418"/>
      <c r="S11" s="415"/>
      <c r="T11" s="418"/>
      <c r="U11" s="415"/>
      <c r="V11" s="414">
        <v>23.133199999999999</v>
      </c>
      <c r="W11" s="415" t="s">
        <v>781</v>
      </c>
      <c r="X11" s="418"/>
      <c r="Y11" s="415"/>
      <c r="Z11" s="418"/>
      <c r="AA11" s="415"/>
    </row>
    <row r="12" spans="1:27" x14ac:dyDescent="0.25">
      <c r="A12" s="446" t="str">
        <f t="shared" si="0"/>
        <v>AgriGold G4620RX</v>
      </c>
      <c r="B12" s="446" t="str">
        <f t="shared" si="1"/>
        <v>R2X</v>
      </c>
      <c r="C12" s="446" t="s">
        <v>425</v>
      </c>
      <c r="D12" s="414">
        <v>67.522300000000001</v>
      </c>
      <c r="E12" s="415" t="s">
        <v>743</v>
      </c>
      <c r="F12" s="418"/>
      <c r="G12" s="415"/>
      <c r="H12" s="418"/>
      <c r="I12" s="445"/>
      <c r="J12" s="96">
        <v>139.43</v>
      </c>
      <c r="K12" s="410" t="s">
        <v>809</v>
      </c>
      <c r="L12" s="94"/>
      <c r="M12" s="410"/>
      <c r="N12" s="94"/>
      <c r="O12" s="432"/>
      <c r="P12" s="414">
        <v>39.448999999999998</v>
      </c>
      <c r="Q12" s="415" t="s">
        <v>895</v>
      </c>
      <c r="R12" s="418"/>
      <c r="S12" s="415"/>
      <c r="T12" s="418"/>
      <c r="U12" s="415"/>
      <c r="V12" s="414">
        <v>22.252300000000002</v>
      </c>
      <c r="W12" s="415" t="s">
        <v>862</v>
      </c>
      <c r="X12" s="418"/>
      <c r="Y12" s="415"/>
      <c r="Z12" s="418"/>
      <c r="AA12" s="415"/>
    </row>
    <row r="13" spans="1:27" x14ac:dyDescent="0.25">
      <c r="A13" s="446" t="str">
        <f t="shared" si="0"/>
        <v>Progeny 4851RX</v>
      </c>
      <c r="B13" s="446" t="str">
        <f t="shared" si="1"/>
        <v>R2X</v>
      </c>
      <c r="C13" s="446" t="s">
        <v>525</v>
      </c>
      <c r="D13" s="414">
        <v>67.081699999999998</v>
      </c>
      <c r="E13" s="415" t="s">
        <v>721</v>
      </c>
      <c r="F13" s="418"/>
      <c r="G13" s="415"/>
      <c r="H13" s="418"/>
      <c r="I13" s="445"/>
      <c r="J13" s="96">
        <v>140.57</v>
      </c>
      <c r="K13" s="410" t="s">
        <v>863</v>
      </c>
      <c r="L13" s="94"/>
      <c r="M13" s="410"/>
      <c r="N13" s="94"/>
      <c r="O13" s="432"/>
      <c r="P13" s="414">
        <v>39.180900000000001</v>
      </c>
      <c r="Q13" s="415" t="s">
        <v>829</v>
      </c>
      <c r="R13" s="418"/>
      <c r="S13" s="415"/>
      <c r="T13" s="418"/>
      <c r="U13" s="415"/>
      <c r="V13" s="414">
        <v>22.482099999999999</v>
      </c>
      <c r="W13" s="415" t="s">
        <v>763</v>
      </c>
      <c r="X13" s="418"/>
      <c r="Y13" s="415"/>
      <c r="Z13" s="418"/>
      <c r="AA13" s="415"/>
    </row>
    <row r="14" spans="1:27" x14ac:dyDescent="0.25">
      <c r="A14" s="84" t="str">
        <f t="shared" si="0"/>
        <v xml:space="preserve">Progeny P4816RX** </v>
      </c>
      <c r="B14" s="84" t="str">
        <f t="shared" si="1"/>
        <v>R2X, STS</v>
      </c>
      <c r="C14" s="84" t="s">
        <v>534</v>
      </c>
      <c r="D14" s="414">
        <v>66.648099999999999</v>
      </c>
      <c r="E14" s="415" t="s">
        <v>754</v>
      </c>
      <c r="F14" s="418">
        <v>62.023200000000003</v>
      </c>
      <c r="G14" s="415" t="s">
        <v>714</v>
      </c>
      <c r="H14" s="418">
        <v>61.396799999999999</v>
      </c>
      <c r="I14" s="415" t="s">
        <v>712</v>
      </c>
      <c r="J14" s="96">
        <v>142.76</v>
      </c>
      <c r="K14" s="410" t="s">
        <v>754</v>
      </c>
      <c r="L14" s="94">
        <v>136.94</v>
      </c>
      <c r="M14" s="410" t="s">
        <v>705</v>
      </c>
      <c r="N14" s="94">
        <v>136.87</v>
      </c>
      <c r="O14" s="410" t="s">
        <v>704</v>
      </c>
      <c r="P14" s="414">
        <v>39.8703</v>
      </c>
      <c r="Q14" s="415" t="s">
        <v>732</v>
      </c>
      <c r="R14" s="418">
        <v>39.7363</v>
      </c>
      <c r="S14" s="415" t="s">
        <v>700</v>
      </c>
      <c r="T14" s="418">
        <v>39.934800000000003</v>
      </c>
      <c r="U14" s="415" t="s">
        <v>707</v>
      </c>
      <c r="V14" s="414">
        <v>21.831</v>
      </c>
      <c r="W14" s="415" t="s">
        <v>889</v>
      </c>
      <c r="X14" s="418">
        <v>22.252300000000002</v>
      </c>
      <c r="Y14" s="415" t="s">
        <v>749</v>
      </c>
      <c r="Z14" s="418">
        <v>22.1555</v>
      </c>
      <c r="AA14" s="415" t="s">
        <v>706</v>
      </c>
    </row>
    <row r="15" spans="1:27" x14ac:dyDescent="0.25">
      <c r="A15" s="84" t="str">
        <f t="shared" si="0"/>
        <v>Mission Seed A4828X</v>
      </c>
      <c r="B15" s="84" t="str">
        <f t="shared" si="1"/>
        <v>R2X, STS</v>
      </c>
      <c r="C15" s="84" t="s">
        <v>508</v>
      </c>
      <c r="D15" s="414">
        <v>66.590999999999994</v>
      </c>
      <c r="E15" s="415" t="s">
        <v>754</v>
      </c>
      <c r="F15" s="418"/>
      <c r="G15" s="415"/>
      <c r="H15" s="418"/>
      <c r="I15" s="415"/>
      <c r="J15" s="96">
        <v>141.05000000000001</v>
      </c>
      <c r="K15" s="410" t="s">
        <v>826</v>
      </c>
      <c r="L15" s="94"/>
      <c r="M15" s="410"/>
      <c r="N15" s="94"/>
      <c r="O15" s="410"/>
      <c r="P15" s="414">
        <v>37.610599999999998</v>
      </c>
      <c r="Q15" s="415" t="s">
        <v>920</v>
      </c>
      <c r="R15" s="418"/>
      <c r="S15" s="415"/>
      <c r="T15" s="418"/>
      <c r="U15" s="415"/>
      <c r="V15" s="414">
        <v>23.477900000000002</v>
      </c>
      <c r="W15" s="415" t="s">
        <v>712</v>
      </c>
      <c r="X15" s="418"/>
      <c r="Y15" s="415"/>
      <c r="Z15" s="418"/>
      <c r="AA15" s="415"/>
    </row>
    <row r="16" spans="1:27" x14ac:dyDescent="0.25">
      <c r="A16" s="446" t="str">
        <f t="shared" si="0"/>
        <v>Armor A46-D09</v>
      </c>
      <c r="B16" s="446" t="str">
        <f t="shared" si="1"/>
        <v>R2X</v>
      </c>
      <c r="C16" s="446" t="s">
        <v>434</v>
      </c>
      <c r="D16" s="414">
        <v>66.468599999999995</v>
      </c>
      <c r="E16" s="415" t="s">
        <v>791</v>
      </c>
      <c r="F16" s="418">
        <v>61.659500000000001</v>
      </c>
      <c r="G16" s="415" t="s">
        <v>714</v>
      </c>
      <c r="H16" s="418"/>
      <c r="I16" s="415"/>
      <c r="J16" s="96">
        <v>142.19</v>
      </c>
      <c r="K16" s="410" t="s">
        <v>840</v>
      </c>
      <c r="L16" s="94">
        <v>135.56</v>
      </c>
      <c r="M16" s="410" t="s">
        <v>739</v>
      </c>
      <c r="N16" s="94"/>
      <c r="O16" s="410"/>
      <c r="P16" s="414">
        <v>38.146799999999999</v>
      </c>
      <c r="Q16" s="415" t="s">
        <v>897</v>
      </c>
      <c r="R16" s="418">
        <v>38.127699999999997</v>
      </c>
      <c r="S16" s="415" t="s">
        <v>780</v>
      </c>
      <c r="T16" s="418"/>
      <c r="U16" s="415"/>
      <c r="V16" s="414">
        <v>23.0566</v>
      </c>
      <c r="W16" s="415" t="s">
        <v>843</v>
      </c>
      <c r="X16" s="418">
        <v>23.535399999999999</v>
      </c>
      <c r="Y16" s="415" t="s">
        <v>703</v>
      </c>
      <c r="Z16" s="418"/>
      <c r="AA16" s="415"/>
    </row>
    <row r="17" spans="1:27" x14ac:dyDescent="0.25">
      <c r="A17" s="84" t="str">
        <f t="shared" si="0"/>
        <v>USG 7470XT**</v>
      </c>
      <c r="B17" s="84" t="str">
        <f t="shared" si="1"/>
        <v>R2X</v>
      </c>
      <c r="C17" s="84" t="s">
        <v>550</v>
      </c>
      <c r="D17" s="414">
        <v>66.403199999999998</v>
      </c>
      <c r="E17" s="415" t="s">
        <v>816</v>
      </c>
      <c r="F17" s="418">
        <v>63.034300000000002</v>
      </c>
      <c r="G17" s="415" t="s">
        <v>712</v>
      </c>
      <c r="H17" s="418"/>
      <c r="I17" s="415"/>
      <c r="J17" s="96">
        <v>139.66999999999999</v>
      </c>
      <c r="K17" s="410" t="s">
        <v>864</v>
      </c>
      <c r="L17" s="94">
        <v>134.88999999999999</v>
      </c>
      <c r="M17" s="410" t="s">
        <v>766</v>
      </c>
      <c r="N17" s="94"/>
      <c r="O17" s="410"/>
      <c r="P17" s="414">
        <v>40.368200000000002</v>
      </c>
      <c r="Q17" s="415" t="s">
        <v>741</v>
      </c>
      <c r="R17" s="418">
        <v>40.061799999999998</v>
      </c>
      <c r="S17" s="415" t="s">
        <v>707</v>
      </c>
      <c r="T17" s="418"/>
      <c r="U17" s="415"/>
      <c r="V17" s="414">
        <v>21.907599999999999</v>
      </c>
      <c r="W17" s="415" t="s">
        <v>901</v>
      </c>
      <c r="X17" s="418">
        <v>22.194900000000001</v>
      </c>
      <c r="Y17" s="415" t="s">
        <v>749</v>
      </c>
      <c r="Z17" s="418"/>
      <c r="AA17" s="415"/>
    </row>
    <row r="18" spans="1:27" x14ac:dyDescent="0.25">
      <c r="A18" s="84" t="str">
        <f t="shared" si="0"/>
        <v>Progeny P4775E3S</v>
      </c>
      <c r="B18" s="84" t="str">
        <f t="shared" si="1"/>
        <v>E3, STS</v>
      </c>
      <c r="C18" s="84" t="s">
        <v>516</v>
      </c>
      <c r="D18" s="414">
        <v>66.351699999999994</v>
      </c>
      <c r="E18" s="415" t="s">
        <v>816</v>
      </c>
      <c r="F18" s="418"/>
      <c r="G18" s="415"/>
      <c r="H18" s="418"/>
      <c r="I18" s="415"/>
      <c r="J18" s="96">
        <v>137.66999999999999</v>
      </c>
      <c r="K18" s="410" t="s">
        <v>912</v>
      </c>
      <c r="L18" s="94"/>
      <c r="M18" s="410"/>
      <c r="N18" s="94"/>
      <c r="O18" s="410"/>
      <c r="P18" s="414">
        <v>39.832000000000001</v>
      </c>
      <c r="Q18" s="415" t="s">
        <v>893</v>
      </c>
      <c r="R18" s="418"/>
      <c r="S18" s="415"/>
      <c r="T18" s="418"/>
      <c r="U18" s="415"/>
      <c r="V18" s="414">
        <v>22.4438</v>
      </c>
      <c r="W18" s="415" t="s">
        <v>902</v>
      </c>
      <c r="X18" s="418"/>
      <c r="Y18" s="415"/>
      <c r="Z18" s="418"/>
      <c r="AA18" s="415"/>
    </row>
    <row r="19" spans="1:27" x14ac:dyDescent="0.25">
      <c r="A19" s="446" t="str">
        <f t="shared" si="0"/>
        <v>Local Seed Co. LS4806XS</v>
      </c>
      <c r="B19" s="446" t="str">
        <f t="shared" si="1"/>
        <v>R2X, STS</v>
      </c>
      <c r="C19" s="446" t="s">
        <v>504</v>
      </c>
      <c r="D19" s="414">
        <v>66.241299999999995</v>
      </c>
      <c r="E19" s="415" t="s">
        <v>816</v>
      </c>
      <c r="F19" s="418"/>
      <c r="G19" s="415"/>
      <c r="H19" s="418"/>
      <c r="I19" s="415"/>
      <c r="J19" s="96">
        <v>139.81</v>
      </c>
      <c r="K19" s="410" t="s">
        <v>909</v>
      </c>
      <c r="L19" s="94"/>
      <c r="M19" s="410"/>
      <c r="N19" s="94"/>
      <c r="O19" s="410"/>
      <c r="P19" s="414">
        <v>39.0047</v>
      </c>
      <c r="Q19" s="415" t="s">
        <v>915</v>
      </c>
      <c r="R19" s="418"/>
      <c r="S19" s="415"/>
      <c r="T19" s="418"/>
      <c r="U19" s="415"/>
      <c r="V19" s="414">
        <v>22.941700000000001</v>
      </c>
      <c r="W19" s="415" t="s">
        <v>757</v>
      </c>
      <c r="X19" s="418"/>
      <c r="Y19" s="415"/>
      <c r="Z19" s="418"/>
      <c r="AA19" s="415"/>
    </row>
    <row r="20" spans="1:27" x14ac:dyDescent="0.25">
      <c r="A20" s="84" t="str">
        <f t="shared" si="0"/>
        <v>Local Seed Co. LS4607XS</v>
      </c>
      <c r="B20" s="84" t="str">
        <f t="shared" si="1"/>
        <v>R2X, STS</v>
      </c>
      <c r="C20" s="84" t="s">
        <v>503</v>
      </c>
      <c r="D20" s="414">
        <v>66.0929</v>
      </c>
      <c r="E20" s="415" t="s">
        <v>816</v>
      </c>
      <c r="F20" s="418"/>
      <c r="G20" s="415"/>
      <c r="H20" s="418"/>
      <c r="I20" s="415"/>
      <c r="J20" s="96">
        <v>139.43</v>
      </c>
      <c r="K20" s="410" t="s">
        <v>809</v>
      </c>
      <c r="L20" s="94"/>
      <c r="M20" s="410"/>
      <c r="N20" s="94"/>
      <c r="O20" s="410"/>
      <c r="P20" s="414">
        <v>38.261699999999998</v>
      </c>
      <c r="Q20" s="415" t="s">
        <v>905</v>
      </c>
      <c r="R20" s="418"/>
      <c r="S20" s="415"/>
      <c r="T20" s="418"/>
      <c r="U20" s="415"/>
      <c r="V20" s="414">
        <v>23.171500000000002</v>
      </c>
      <c r="W20" s="415" t="s">
        <v>781</v>
      </c>
      <c r="X20" s="418"/>
      <c r="Y20" s="415"/>
      <c r="Z20" s="418"/>
      <c r="AA20" s="415"/>
    </row>
    <row r="21" spans="1:27" x14ac:dyDescent="0.25">
      <c r="A21" s="446" t="str">
        <f t="shared" si="0"/>
        <v>Mission Seed A4618X</v>
      </c>
      <c r="B21" s="446" t="str">
        <f t="shared" si="1"/>
        <v>R2X, STS</v>
      </c>
      <c r="C21" s="446" t="s">
        <v>507</v>
      </c>
      <c r="D21" s="414">
        <v>66.079099999999997</v>
      </c>
      <c r="E21" s="415" t="s">
        <v>816</v>
      </c>
      <c r="F21" s="418"/>
      <c r="G21" s="415"/>
      <c r="H21" s="418"/>
      <c r="I21" s="415"/>
      <c r="J21" s="96">
        <v>140.86000000000001</v>
      </c>
      <c r="K21" s="410" t="s">
        <v>835</v>
      </c>
      <c r="L21" s="94"/>
      <c r="M21" s="410"/>
      <c r="N21" s="94"/>
      <c r="O21" s="410"/>
      <c r="P21" s="414">
        <v>39.448999999999998</v>
      </c>
      <c r="Q21" s="415" t="s">
        <v>895</v>
      </c>
      <c r="R21" s="418"/>
      <c r="S21" s="415"/>
      <c r="T21" s="418"/>
      <c r="U21" s="415"/>
      <c r="V21" s="414">
        <v>22.98</v>
      </c>
      <c r="W21" s="415" t="s">
        <v>733</v>
      </c>
      <c r="X21" s="418"/>
      <c r="Y21" s="415"/>
      <c r="Z21" s="418"/>
      <c r="AA21" s="415"/>
    </row>
    <row r="22" spans="1:27" x14ac:dyDescent="0.25">
      <c r="A22" s="446" t="str">
        <f t="shared" si="0"/>
        <v>Asgrow AG49X9</v>
      </c>
      <c r="B22" s="446" t="str">
        <f t="shared" si="1"/>
        <v>R2X</v>
      </c>
      <c r="C22" s="446" t="s">
        <v>444</v>
      </c>
      <c r="D22" s="414">
        <v>65.962599999999995</v>
      </c>
      <c r="E22" s="415" t="s">
        <v>816</v>
      </c>
      <c r="F22" s="418">
        <v>60.9754</v>
      </c>
      <c r="G22" s="415" t="s">
        <v>700</v>
      </c>
      <c r="H22" s="418">
        <v>60.535600000000002</v>
      </c>
      <c r="I22" s="415" t="s">
        <v>700</v>
      </c>
      <c r="J22" s="96">
        <v>141.46</v>
      </c>
      <c r="K22" s="410" t="s">
        <v>893</v>
      </c>
      <c r="L22" s="94">
        <v>136.25</v>
      </c>
      <c r="M22" s="410" t="s">
        <v>709</v>
      </c>
      <c r="N22" s="94">
        <v>135.69</v>
      </c>
      <c r="O22" s="410" t="s">
        <v>701</v>
      </c>
      <c r="P22" s="414">
        <v>38.0702</v>
      </c>
      <c r="Q22" s="415" t="s">
        <v>894</v>
      </c>
      <c r="R22" s="418">
        <v>37.4</v>
      </c>
      <c r="S22" s="415" t="s">
        <v>767</v>
      </c>
      <c r="T22" s="418">
        <v>37.700000000000003</v>
      </c>
      <c r="U22" s="415" t="s">
        <v>715</v>
      </c>
      <c r="V22" s="414">
        <v>23.133199999999999</v>
      </c>
      <c r="W22" s="415" t="s">
        <v>781</v>
      </c>
      <c r="X22" s="418">
        <v>23.688600000000001</v>
      </c>
      <c r="Y22" s="415" t="s">
        <v>707</v>
      </c>
      <c r="Z22" s="418">
        <v>23.452400000000001</v>
      </c>
      <c r="AA22" s="415" t="s">
        <v>702</v>
      </c>
    </row>
    <row r="23" spans="1:27" x14ac:dyDescent="0.25">
      <c r="A23" s="83" t="str">
        <f t="shared" si="0"/>
        <v>Armor A48-D25**</v>
      </c>
      <c r="B23" s="84" t="str">
        <f t="shared" si="1"/>
        <v>R2X</v>
      </c>
      <c r="C23" s="84" t="s">
        <v>435</v>
      </c>
      <c r="D23" s="414">
        <v>65.780299999999997</v>
      </c>
      <c r="E23" s="415" t="s">
        <v>816</v>
      </c>
      <c r="F23" s="418">
        <v>63.152799999999999</v>
      </c>
      <c r="G23" s="415" t="s">
        <v>712</v>
      </c>
      <c r="H23" s="418"/>
      <c r="I23" s="415"/>
      <c r="J23" s="96">
        <v>140.47999999999999</v>
      </c>
      <c r="K23" s="410" t="s">
        <v>863</v>
      </c>
      <c r="L23" s="94">
        <v>135.41999999999999</v>
      </c>
      <c r="M23" s="410" t="s">
        <v>734</v>
      </c>
      <c r="N23" s="94"/>
      <c r="O23" s="410"/>
      <c r="P23" s="414">
        <v>38.759599999999999</v>
      </c>
      <c r="Q23" s="415" t="s">
        <v>898</v>
      </c>
      <c r="R23" s="418">
        <v>38.319200000000002</v>
      </c>
      <c r="S23" s="415" t="s">
        <v>722</v>
      </c>
      <c r="T23" s="418"/>
      <c r="U23" s="415"/>
      <c r="V23" s="414">
        <v>23.0183</v>
      </c>
      <c r="W23" s="415" t="s">
        <v>733</v>
      </c>
      <c r="X23" s="418">
        <v>23.611999999999998</v>
      </c>
      <c r="Y23" s="415" t="s">
        <v>707</v>
      </c>
      <c r="Z23" s="418"/>
      <c r="AA23" s="415"/>
    </row>
    <row r="24" spans="1:27" x14ac:dyDescent="0.25">
      <c r="A24" s="84" t="str">
        <f t="shared" si="0"/>
        <v>Local Seed Co. ZS4694E3S**</v>
      </c>
      <c r="B24" s="84" t="str">
        <f t="shared" si="1"/>
        <v xml:space="preserve"> E3, STS</v>
      </c>
      <c r="C24" s="84" t="s">
        <v>491</v>
      </c>
      <c r="D24" s="414">
        <v>65.578400000000002</v>
      </c>
      <c r="E24" s="415" t="s">
        <v>831</v>
      </c>
      <c r="F24" s="418">
        <v>64.021600000000007</v>
      </c>
      <c r="G24" s="415" t="s">
        <v>707</v>
      </c>
      <c r="H24" s="418"/>
      <c r="I24" s="415"/>
      <c r="J24" s="96">
        <v>138.66999999999999</v>
      </c>
      <c r="K24" s="410" t="s">
        <v>891</v>
      </c>
      <c r="L24" s="94">
        <v>133.66999999999999</v>
      </c>
      <c r="M24" s="410" t="s">
        <v>312</v>
      </c>
      <c r="N24" s="94"/>
      <c r="O24" s="410"/>
      <c r="P24" s="414">
        <v>38.338299999999997</v>
      </c>
      <c r="Q24" s="415" t="s">
        <v>885</v>
      </c>
      <c r="R24" s="418">
        <v>38.319200000000002</v>
      </c>
      <c r="S24" s="415" t="s">
        <v>722</v>
      </c>
      <c r="T24" s="418"/>
      <c r="U24" s="415"/>
      <c r="V24" s="414">
        <v>23.0566</v>
      </c>
      <c r="W24" s="415" t="s">
        <v>843</v>
      </c>
      <c r="X24" s="418">
        <v>23.171500000000002</v>
      </c>
      <c r="Y24" s="415" t="s">
        <v>713</v>
      </c>
      <c r="Z24" s="418"/>
      <c r="AA24" s="415"/>
    </row>
    <row r="25" spans="1:27" x14ac:dyDescent="0.25">
      <c r="A25" s="446" t="str">
        <f t="shared" si="0"/>
        <v>Dyna-Gro S49XT70</v>
      </c>
      <c r="B25" s="446" t="str">
        <f t="shared" si="1"/>
        <v>R2X</v>
      </c>
      <c r="C25" s="446" t="s">
        <v>473</v>
      </c>
      <c r="D25" s="414">
        <v>65.262500000000003</v>
      </c>
      <c r="E25" s="415" t="s">
        <v>812</v>
      </c>
      <c r="F25" s="418">
        <v>61.736499999999999</v>
      </c>
      <c r="G25" s="415" t="s">
        <v>714</v>
      </c>
      <c r="H25" s="418"/>
      <c r="I25" s="415"/>
      <c r="J25" s="96">
        <v>141.24</v>
      </c>
      <c r="K25" s="410" t="s">
        <v>752</v>
      </c>
      <c r="L25" s="94">
        <v>135.66999999999999</v>
      </c>
      <c r="M25" s="410" t="s">
        <v>744</v>
      </c>
      <c r="N25" s="94"/>
      <c r="O25" s="410"/>
      <c r="P25" s="414">
        <v>39.2958</v>
      </c>
      <c r="Q25" s="415" t="s">
        <v>838</v>
      </c>
      <c r="R25" s="418">
        <v>38.740499999999997</v>
      </c>
      <c r="S25" s="415" t="s">
        <v>759</v>
      </c>
      <c r="T25" s="418"/>
      <c r="U25" s="415"/>
      <c r="V25" s="414">
        <v>22.1374</v>
      </c>
      <c r="W25" s="415" t="s">
        <v>910</v>
      </c>
      <c r="X25" s="418">
        <v>22.846</v>
      </c>
      <c r="Y25" s="415" t="s">
        <v>771</v>
      </c>
      <c r="Z25" s="418"/>
      <c r="AA25" s="415"/>
    </row>
    <row r="26" spans="1:27" x14ac:dyDescent="0.25">
      <c r="A26" s="446" t="str">
        <f t="shared" si="0"/>
        <v>Progeny P4700RXS</v>
      </c>
      <c r="B26" s="446" t="str">
        <f t="shared" si="1"/>
        <v>R2X, STS</v>
      </c>
      <c r="C26" s="446" t="s">
        <v>533</v>
      </c>
      <c r="D26" s="414">
        <v>65.219399999999993</v>
      </c>
      <c r="E26" s="415" t="s">
        <v>812</v>
      </c>
      <c r="F26" s="418"/>
      <c r="G26" s="415"/>
      <c r="H26" s="418"/>
      <c r="I26" s="415"/>
      <c r="J26" s="96">
        <v>138.9</v>
      </c>
      <c r="K26" s="410" t="s">
        <v>891</v>
      </c>
      <c r="L26" s="94"/>
      <c r="M26" s="410"/>
      <c r="N26" s="94"/>
      <c r="O26" s="410"/>
      <c r="P26" s="414">
        <v>37.219900000000003</v>
      </c>
      <c r="Q26" s="415" t="s">
        <v>920</v>
      </c>
      <c r="R26" s="418"/>
      <c r="S26" s="415"/>
      <c r="T26" s="418"/>
      <c r="U26" s="415"/>
      <c r="V26" s="414">
        <v>23.477900000000002</v>
      </c>
      <c r="W26" s="415" t="s">
        <v>712</v>
      </c>
      <c r="X26" s="418"/>
      <c r="Y26" s="415"/>
      <c r="Z26" s="418"/>
      <c r="AA26" s="415"/>
    </row>
    <row r="27" spans="1:27" x14ac:dyDescent="0.25">
      <c r="A27" s="84" t="str">
        <f t="shared" si="0"/>
        <v>AgriGold G4820RX</v>
      </c>
      <c r="B27" s="84" t="str">
        <f t="shared" si="1"/>
        <v>R2X</v>
      </c>
      <c r="C27" s="84" t="s">
        <v>426</v>
      </c>
      <c r="D27" s="414">
        <v>65.198800000000006</v>
      </c>
      <c r="E27" s="415" t="s">
        <v>812</v>
      </c>
      <c r="F27" s="418"/>
      <c r="G27" s="415"/>
      <c r="H27" s="418"/>
      <c r="I27" s="415"/>
      <c r="J27" s="96">
        <v>142.33000000000001</v>
      </c>
      <c r="K27" s="410" t="s">
        <v>737</v>
      </c>
      <c r="L27" s="94"/>
      <c r="M27" s="410"/>
      <c r="N27" s="94"/>
      <c r="O27" s="410"/>
      <c r="P27" s="414">
        <v>40.138399999999997</v>
      </c>
      <c r="Q27" s="415" t="s">
        <v>757</v>
      </c>
      <c r="R27" s="418"/>
      <c r="S27" s="415"/>
      <c r="T27" s="418"/>
      <c r="U27" s="415"/>
      <c r="V27" s="414">
        <v>21.831</v>
      </c>
      <c r="W27" s="415" t="s">
        <v>889</v>
      </c>
      <c r="X27" s="418"/>
      <c r="Y27" s="415"/>
      <c r="Z27" s="418"/>
      <c r="AA27" s="415"/>
    </row>
    <row r="28" spans="1:27" x14ac:dyDescent="0.25">
      <c r="A28" s="84" t="str">
        <f t="shared" si="0"/>
        <v xml:space="preserve">Dyna-Gro S48XT56*** </v>
      </c>
      <c r="B28" s="84" t="str">
        <f t="shared" si="1"/>
        <v>R2X</v>
      </c>
      <c r="C28" s="84" t="s">
        <v>471</v>
      </c>
      <c r="D28" s="414">
        <v>65.168099999999995</v>
      </c>
      <c r="E28" s="415" t="s">
        <v>806</v>
      </c>
      <c r="F28" s="418">
        <v>61.557299999999998</v>
      </c>
      <c r="G28" s="415" t="s">
        <v>714</v>
      </c>
      <c r="H28" s="418">
        <v>62.375500000000002</v>
      </c>
      <c r="I28" s="415" t="s">
        <v>707</v>
      </c>
      <c r="J28" s="96">
        <v>142.33000000000001</v>
      </c>
      <c r="K28" s="410" t="s">
        <v>737</v>
      </c>
      <c r="L28" s="94">
        <v>136.22</v>
      </c>
      <c r="M28" s="410" t="s">
        <v>709</v>
      </c>
      <c r="N28" s="94">
        <v>135.97999999999999</v>
      </c>
      <c r="O28" s="410" t="s">
        <v>701</v>
      </c>
      <c r="P28" s="414">
        <v>40.138399999999997</v>
      </c>
      <c r="Q28" s="415" t="s">
        <v>757</v>
      </c>
      <c r="R28" s="418">
        <v>39.602200000000003</v>
      </c>
      <c r="S28" s="415" t="s">
        <v>731</v>
      </c>
      <c r="T28" s="418">
        <v>39.882599999999996</v>
      </c>
      <c r="U28" s="415" t="s">
        <v>707</v>
      </c>
      <c r="V28" s="414">
        <v>21.869299999999999</v>
      </c>
      <c r="W28" s="415" t="s">
        <v>891</v>
      </c>
      <c r="X28" s="418">
        <v>22.482099999999999</v>
      </c>
      <c r="Y28" s="415" t="s">
        <v>788</v>
      </c>
      <c r="Z28" s="418">
        <v>22.265799999999999</v>
      </c>
      <c r="AA28" s="415" t="s">
        <v>701</v>
      </c>
    </row>
    <row r="29" spans="1:27" x14ac:dyDescent="0.25">
      <c r="A29" s="84" t="str">
        <f t="shared" si="0"/>
        <v>GoSoy 463E20S</v>
      </c>
      <c r="B29" s="84" t="str">
        <f t="shared" si="1"/>
        <v xml:space="preserve"> E3, STS</v>
      </c>
      <c r="C29" s="84" t="s">
        <v>482</v>
      </c>
      <c r="D29" s="414">
        <v>65.005700000000004</v>
      </c>
      <c r="E29" s="415" t="s">
        <v>810</v>
      </c>
      <c r="F29" s="418"/>
      <c r="G29" s="415"/>
      <c r="H29" s="418"/>
      <c r="I29" s="415"/>
      <c r="J29" s="96">
        <v>138.38</v>
      </c>
      <c r="K29" s="410" t="s">
        <v>889</v>
      </c>
      <c r="L29" s="94"/>
      <c r="M29" s="410"/>
      <c r="N29" s="94"/>
      <c r="O29" s="410"/>
      <c r="P29" s="414">
        <v>40.176699999999997</v>
      </c>
      <c r="Q29" s="415" t="s">
        <v>757</v>
      </c>
      <c r="R29" s="418"/>
      <c r="S29" s="415"/>
      <c r="T29" s="418"/>
      <c r="U29" s="415"/>
      <c r="V29" s="414">
        <v>22.4055</v>
      </c>
      <c r="W29" s="415" t="s">
        <v>902</v>
      </c>
      <c r="X29" s="418"/>
      <c r="Y29" s="415"/>
      <c r="Z29" s="418"/>
      <c r="AA29" s="415"/>
    </row>
    <row r="30" spans="1:27" x14ac:dyDescent="0.25">
      <c r="A30" s="84" t="str">
        <f t="shared" si="0"/>
        <v>Asgrow AG46X0**</v>
      </c>
      <c r="B30" s="84" t="str">
        <f t="shared" si="1"/>
        <v>R2X</v>
      </c>
      <c r="C30" s="84" t="s">
        <v>441</v>
      </c>
      <c r="D30" s="414">
        <v>64.908900000000003</v>
      </c>
      <c r="E30" s="415" t="s">
        <v>810</v>
      </c>
      <c r="F30" s="418">
        <v>62.5959</v>
      </c>
      <c r="G30" s="415" t="s">
        <v>712</v>
      </c>
      <c r="H30" s="418"/>
      <c r="I30" s="415"/>
      <c r="J30" s="96">
        <v>139.33000000000001</v>
      </c>
      <c r="K30" s="410" t="s">
        <v>904</v>
      </c>
      <c r="L30" s="94">
        <v>134.19</v>
      </c>
      <c r="M30" s="410" t="s">
        <v>762</v>
      </c>
      <c r="N30" s="94"/>
      <c r="O30" s="410"/>
      <c r="P30" s="414">
        <v>37.878700000000002</v>
      </c>
      <c r="Q30" s="415" t="s">
        <v>921</v>
      </c>
      <c r="R30" s="418">
        <v>37.361699999999999</v>
      </c>
      <c r="S30" s="415" t="s">
        <v>767</v>
      </c>
      <c r="T30" s="418"/>
      <c r="U30" s="415"/>
      <c r="V30" s="414">
        <v>23.171500000000002</v>
      </c>
      <c r="W30" s="415" t="s">
        <v>781</v>
      </c>
      <c r="X30" s="418">
        <v>23.611999999999998</v>
      </c>
      <c r="Y30" s="415" t="s">
        <v>707</v>
      </c>
      <c r="Z30" s="418"/>
      <c r="AA30" s="415"/>
    </row>
    <row r="31" spans="1:27" x14ac:dyDescent="0.25">
      <c r="A31" s="446" t="str">
        <f t="shared" si="0"/>
        <v>Dyna-Gro S46XS60</v>
      </c>
      <c r="B31" s="446" t="str">
        <f t="shared" si="1"/>
        <v>R2X, STS</v>
      </c>
      <c r="C31" s="446" t="s">
        <v>477</v>
      </c>
      <c r="D31" s="414">
        <v>64.697400000000002</v>
      </c>
      <c r="E31" s="415" t="s">
        <v>847</v>
      </c>
      <c r="F31" s="418">
        <v>61.576099999999997</v>
      </c>
      <c r="G31" s="415" t="s">
        <v>714</v>
      </c>
      <c r="H31" s="418"/>
      <c r="I31" s="415"/>
      <c r="J31" s="96">
        <v>139.81</v>
      </c>
      <c r="K31" s="410" t="s">
        <v>909</v>
      </c>
      <c r="L31" s="94">
        <v>134.78</v>
      </c>
      <c r="M31" s="410" t="s">
        <v>770</v>
      </c>
      <c r="N31" s="94"/>
      <c r="O31" s="410"/>
      <c r="P31" s="414">
        <v>37.533999999999999</v>
      </c>
      <c r="Q31" s="415" t="s">
        <v>920</v>
      </c>
      <c r="R31" s="418">
        <v>37.265900000000002</v>
      </c>
      <c r="S31" s="415" t="s">
        <v>767</v>
      </c>
      <c r="T31" s="418"/>
      <c r="U31" s="415"/>
      <c r="V31" s="414">
        <v>23.745999999999999</v>
      </c>
      <c r="W31" s="415" t="s">
        <v>702</v>
      </c>
      <c r="X31" s="418">
        <v>23.9375</v>
      </c>
      <c r="Y31" s="415" t="s">
        <v>702</v>
      </c>
      <c r="Z31" s="418"/>
      <c r="AA31" s="415"/>
    </row>
    <row r="32" spans="1:27" x14ac:dyDescent="0.25">
      <c r="A32" s="446" t="str">
        <f t="shared" si="0"/>
        <v>Taylor Seed T4880X</v>
      </c>
      <c r="B32" s="446" t="str">
        <f t="shared" si="1"/>
        <v>R2X</v>
      </c>
      <c r="C32" s="446" t="s">
        <v>536</v>
      </c>
      <c r="D32" s="414">
        <v>64.693299999999994</v>
      </c>
      <c r="E32" s="415" t="s">
        <v>847</v>
      </c>
      <c r="F32" s="418"/>
      <c r="G32" s="415"/>
      <c r="H32" s="418"/>
      <c r="I32" s="415"/>
      <c r="J32" s="96">
        <v>143.1</v>
      </c>
      <c r="K32" s="410" t="s">
        <v>743</v>
      </c>
      <c r="L32" s="94"/>
      <c r="M32" s="410"/>
      <c r="N32" s="94"/>
      <c r="O32" s="410"/>
      <c r="P32" s="414">
        <v>40.138399999999997</v>
      </c>
      <c r="Q32" s="415" t="s">
        <v>757</v>
      </c>
      <c r="R32" s="418"/>
      <c r="S32" s="415"/>
      <c r="T32" s="418"/>
      <c r="U32" s="415"/>
      <c r="V32" s="414">
        <v>21.831</v>
      </c>
      <c r="W32" s="415" t="s">
        <v>889</v>
      </c>
      <c r="X32" s="418"/>
      <c r="Y32" s="415"/>
      <c r="Z32" s="418"/>
      <c r="AA32" s="415"/>
    </row>
    <row r="33" spans="1:27" x14ac:dyDescent="0.25">
      <c r="A33" s="446" t="str">
        <f t="shared" si="0"/>
        <v>Progeny P4908E3S</v>
      </c>
      <c r="B33" s="446" t="str">
        <f t="shared" si="1"/>
        <v>E3, STS</v>
      </c>
      <c r="C33" s="446" t="s">
        <v>518</v>
      </c>
      <c r="D33" s="414">
        <v>64.199399999999997</v>
      </c>
      <c r="E33" s="415" t="s">
        <v>847</v>
      </c>
      <c r="F33" s="418"/>
      <c r="G33" s="415"/>
      <c r="H33" s="418"/>
      <c r="I33" s="415"/>
      <c r="J33" s="96">
        <v>141.43</v>
      </c>
      <c r="K33" s="410" t="s">
        <v>893</v>
      </c>
      <c r="L33" s="94"/>
      <c r="M33" s="410"/>
      <c r="N33" s="94"/>
      <c r="O33" s="410"/>
      <c r="P33" s="414">
        <v>39.602200000000003</v>
      </c>
      <c r="Q33" s="415" t="s">
        <v>913</v>
      </c>
      <c r="R33" s="418"/>
      <c r="S33" s="415"/>
      <c r="T33" s="418"/>
      <c r="U33" s="415"/>
      <c r="V33" s="414">
        <v>23.171500000000002</v>
      </c>
      <c r="W33" s="415" t="s">
        <v>781</v>
      </c>
      <c r="X33" s="418"/>
      <c r="Y33" s="415"/>
      <c r="Z33" s="418"/>
      <c r="AA33" s="415"/>
    </row>
    <row r="34" spans="1:27" x14ac:dyDescent="0.25">
      <c r="A34" s="446" t="str">
        <f t="shared" si="0"/>
        <v>AgriGold G4995RX</v>
      </c>
      <c r="B34" s="446" t="str">
        <f t="shared" si="1"/>
        <v>R2X</v>
      </c>
      <c r="C34" s="446" t="s">
        <v>427</v>
      </c>
      <c r="D34" s="414">
        <v>63.782600000000002</v>
      </c>
      <c r="E34" s="415" t="s">
        <v>874</v>
      </c>
      <c r="F34" s="418"/>
      <c r="G34" s="415"/>
      <c r="H34" s="418"/>
      <c r="I34" s="415"/>
      <c r="J34" s="96">
        <v>143.1</v>
      </c>
      <c r="K34" s="410" t="s">
        <v>743</v>
      </c>
      <c r="L34" s="94"/>
      <c r="M34" s="410"/>
      <c r="N34" s="94"/>
      <c r="O34" s="410"/>
      <c r="P34" s="414">
        <v>38.299999999999997</v>
      </c>
      <c r="Q34" s="415" t="s">
        <v>865</v>
      </c>
      <c r="R34" s="418"/>
      <c r="S34" s="415"/>
      <c r="T34" s="418"/>
      <c r="U34" s="415"/>
      <c r="V34" s="414">
        <v>22.482099999999999</v>
      </c>
      <c r="W34" s="415" t="s">
        <v>763</v>
      </c>
      <c r="X34" s="418"/>
      <c r="Y34" s="415"/>
      <c r="Z34" s="418"/>
      <c r="AA34" s="415"/>
    </row>
    <row r="35" spans="1:27" x14ac:dyDescent="0.25">
      <c r="A35" s="446" t="str">
        <f t="shared" si="0"/>
        <v>Dyna-Gro S48XT90</v>
      </c>
      <c r="B35" s="446" t="str">
        <f t="shared" si="1"/>
        <v>R2X</v>
      </c>
      <c r="C35" s="446" t="s">
        <v>472</v>
      </c>
      <c r="D35" s="414">
        <v>63.717799999999997</v>
      </c>
      <c r="E35" s="415" t="s">
        <v>874</v>
      </c>
      <c r="F35" s="418"/>
      <c r="G35" s="415"/>
      <c r="H35" s="418"/>
      <c r="I35" s="415"/>
      <c r="J35" s="96">
        <v>141.81</v>
      </c>
      <c r="K35" s="410" t="s">
        <v>764</v>
      </c>
      <c r="L35" s="94"/>
      <c r="M35" s="410"/>
      <c r="N35" s="94"/>
      <c r="O35" s="410"/>
      <c r="P35" s="414">
        <v>39.448999999999998</v>
      </c>
      <c r="Q35" s="415" t="s">
        <v>895</v>
      </c>
      <c r="R35" s="418"/>
      <c r="S35" s="415"/>
      <c r="T35" s="418"/>
      <c r="U35" s="415"/>
      <c r="V35" s="414">
        <v>22.471800000000002</v>
      </c>
      <c r="W35" s="415" t="s">
        <v>774</v>
      </c>
      <c r="X35" s="418"/>
      <c r="Y35" s="415"/>
      <c r="Z35" s="418"/>
      <c r="AA35" s="415"/>
    </row>
    <row r="36" spans="1:27" x14ac:dyDescent="0.25">
      <c r="A36" s="446" t="str">
        <f t="shared" si="0"/>
        <v>Progeny P4807E3S</v>
      </c>
      <c r="B36" s="446" t="str">
        <f t="shared" si="1"/>
        <v>E3, STS</v>
      </c>
      <c r="C36" s="446" t="s">
        <v>517</v>
      </c>
      <c r="D36" s="414">
        <v>63.644199999999998</v>
      </c>
      <c r="E36" s="415" t="s">
        <v>874</v>
      </c>
      <c r="F36" s="418"/>
      <c r="G36" s="415"/>
      <c r="H36" s="418"/>
      <c r="I36" s="415"/>
      <c r="J36" s="96">
        <v>138</v>
      </c>
      <c r="K36" s="410" t="s">
        <v>917</v>
      </c>
      <c r="L36" s="94"/>
      <c r="M36" s="410"/>
      <c r="N36" s="94"/>
      <c r="O36" s="410"/>
      <c r="P36" s="414">
        <v>38.6447</v>
      </c>
      <c r="Q36" s="415" t="s">
        <v>918</v>
      </c>
      <c r="R36" s="418"/>
      <c r="S36" s="415"/>
      <c r="T36" s="418"/>
      <c r="U36" s="415"/>
      <c r="V36" s="414">
        <v>22.4055</v>
      </c>
      <c r="W36" s="415" t="s">
        <v>902</v>
      </c>
      <c r="X36" s="418"/>
      <c r="Y36" s="415"/>
      <c r="Z36" s="418"/>
      <c r="AA36" s="415"/>
    </row>
    <row r="37" spans="1:27" x14ac:dyDescent="0.25">
      <c r="A37" s="84" t="str">
        <f t="shared" ref="A37:A68" si="2">VLOOKUP(C37,VL_SOY_2020,2,FALSE)</f>
        <v>Dyna-Gro S46EN91</v>
      </c>
      <c r="B37" s="84" t="str">
        <f t="shared" ref="B37:B68" si="3">VLOOKUP(C37,VL_SOY_2020,4,FALSE)</f>
        <v>E3</v>
      </c>
      <c r="C37" s="84" t="s">
        <v>469</v>
      </c>
      <c r="D37" s="414">
        <v>63.625300000000003</v>
      </c>
      <c r="E37" s="415" t="s">
        <v>874</v>
      </c>
      <c r="F37" s="418"/>
      <c r="G37" s="415"/>
      <c r="H37" s="418"/>
      <c r="I37" s="415"/>
      <c r="J37" s="96">
        <v>137.57</v>
      </c>
      <c r="K37" s="410" t="s">
        <v>912</v>
      </c>
      <c r="L37" s="94"/>
      <c r="M37" s="410"/>
      <c r="N37" s="94"/>
      <c r="O37" s="410"/>
      <c r="P37" s="414">
        <v>39.793700000000001</v>
      </c>
      <c r="Q37" s="415" t="s">
        <v>756</v>
      </c>
      <c r="R37" s="418"/>
      <c r="S37" s="415"/>
      <c r="T37" s="418"/>
      <c r="U37" s="415"/>
      <c r="V37" s="414">
        <v>22.558700000000002</v>
      </c>
      <c r="W37" s="415" t="s">
        <v>755</v>
      </c>
      <c r="X37" s="418"/>
      <c r="Y37" s="415"/>
      <c r="Z37" s="418"/>
      <c r="AA37" s="415"/>
    </row>
    <row r="38" spans="1:27" x14ac:dyDescent="0.25">
      <c r="A38" s="446" t="str">
        <f t="shared" si="2"/>
        <v>USG 7461XT</v>
      </c>
      <c r="B38" s="446" t="str">
        <f t="shared" si="3"/>
        <v>R2X</v>
      </c>
      <c r="C38" s="446" t="s">
        <v>549</v>
      </c>
      <c r="D38" s="414">
        <v>63.524299999999997</v>
      </c>
      <c r="E38" s="415" t="s">
        <v>873</v>
      </c>
      <c r="F38" s="418"/>
      <c r="G38" s="415"/>
      <c r="H38" s="418"/>
      <c r="I38" s="415"/>
      <c r="J38" s="96">
        <v>139.82</v>
      </c>
      <c r="K38" s="410" t="s">
        <v>909</v>
      </c>
      <c r="L38" s="94"/>
      <c r="M38" s="410"/>
      <c r="N38" s="94"/>
      <c r="O38" s="410"/>
      <c r="P38" s="414">
        <v>37.993600000000001</v>
      </c>
      <c r="Q38" s="415" t="s">
        <v>919</v>
      </c>
      <c r="R38" s="418"/>
      <c r="S38" s="415"/>
      <c r="T38" s="418"/>
      <c r="U38" s="415"/>
      <c r="V38" s="414">
        <v>23.3247</v>
      </c>
      <c r="W38" s="415" t="s">
        <v>700</v>
      </c>
      <c r="X38" s="418"/>
      <c r="Y38" s="415"/>
      <c r="Z38" s="418"/>
      <c r="AA38" s="415"/>
    </row>
    <row r="39" spans="1:27" x14ac:dyDescent="0.25">
      <c r="A39" s="446" t="str">
        <f t="shared" si="2"/>
        <v xml:space="preserve">Progeny P4620RXS </v>
      </c>
      <c r="B39" s="446" t="str">
        <f t="shared" si="3"/>
        <v>R2X, STS</v>
      </c>
      <c r="C39" s="446" t="s">
        <v>532</v>
      </c>
      <c r="D39" s="414">
        <v>63.404000000000003</v>
      </c>
      <c r="E39" s="415" t="s">
        <v>798</v>
      </c>
      <c r="F39" s="418">
        <v>59.2256</v>
      </c>
      <c r="G39" s="415" t="s">
        <v>709</v>
      </c>
      <c r="H39" s="418">
        <v>59.284300000000002</v>
      </c>
      <c r="I39" s="445" t="s">
        <v>706</v>
      </c>
      <c r="J39" s="96">
        <v>139.62</v>
      </c>
      <c r="K39" s="410" t="s">
        <v>797</v>
      </c>
      <c r="L39" s="94">
        <v>134.41999999999999</v>
      </c>
      <c r="M39" s="410" t="s">
        <v>745</v>
      </c>
      <c r="N39" s="94">
        <v>134.16999999999999</v>
      </c>
      <c r="O39" s="432" t="s">
        <v>705</v>
      </c>
      <c r="P39" s="414">
        <v>39.678800000000003</v>
      </c>
      <c r="Q39" s="415" t="s">
        <v>825</v>
      </c>
      <c r="R39" s="418">
        <v>39.276699999999998</v>
      </c>
      <c r="S39" s="415" t="s">
        <v>741</v>
      </c>
      <c r="T39" s="418">
        <v>39.448900000000002</v>
      </c>
      <c r="U39" s="415" t="s">
        <v>703</v>
      </c>
      <c r="V39" s="414">
        <v>21.5246</v>
      </c>
      <c r="W39" s="415" t="s">
        <v>888</v>
      </c>
      <c r="X39" s="418">
        <v>21.984200000000001</v>
      </c>
      <c r="Y39" s="415" t="s">
        <v>728</v>
      </c>
      <c r="Z39" s="418">
        <v>21.8828</v>
      </c>
      <c r="AA39" s="415" t="s">
        <v>705</v>
      </c>
    </row>
    <row r="40" spans="1:27" x14ac:dyDescent="0.25">
      <c r="A40" s="84" t="str">
        <f t="shared" si="2"/>
        <v xml:space="preserve">USG 7496XTS </v>
      </c>
      <c r="B40" s="84" t="str">
        <f t="shared" si="3"/>
        <v>R2X, STS</v>
      </c>
      <c r="C40" s="84" t="s">
        <v>553</v>
      </c>
      <c r="D40" s="414">
        <v>63.332799999999999</v>
      </c>
      <c r="E40" s="415" t="s">
        <v>798</v>
      </c>
      <c r="F40" s="418">
        <v>62.896000000000001</v>
      </c>
      <c r="G40" s="415" t="s">
        <v>712</v>
      </c>
      <c r="H40" s="418">
        <v>63.459400000000002</v>
      </c>
      <c r="I40" s="415" t="s">
        <v>702</v>
      </c>
      <c r="J40" s="96">
        <v>143.86000000000001</v>
      </c>
      <c r="K40" s="410" t="s">
        <v>712</v>
      </c>
      <c r="L40" s="94">
        <v>138.31</v>
      </c>
      <c r="M40" s="410" t="s">
        <v>702</v>
      </c>
      <c r="N40" s="94">
        <v>138.37</v>
      </c>
      <c r="O40" s="410" t="s">
        <v>702</v>
      </c>
      <c r="P40" s="414">
        <v>39.410699999999999</v>
      </c>
      <c r="Q40" s="415" t="s">
        <v>881</v>
      </c>
      <c r="R40" s="418">
        <v>39.391599999999997</v>
      </c>
      <c r="S40" s="415" t="s">
        <v>781</v>
      </c>
      <c r="T40" s="418">
        <v>39.612099999999998</v>
      </c>
      <c r="U40" s="415" t="s">
        <v>703</v>
      </c>
      <c r="V40" s="414">
        <v>22.0608</v>
      </c>
      <c r="W40" s="415" t="s">
        <v>892</v>
      </c>
      <c r="X40" s="418">
        <v>22.290600000000001</v>
      </c>
      <c r="Y40" s="415" t="s">
        <v>761</v>
      </c>
      <c r="Z40" s="418">
        <v>22.227900000000002</v>
      </c>
      <c r="AA40" s="415" t="s">
        <v>701</v>
      </c>
    </row>
    <row r="41" spans="1:27" x14ac:dyDescent="0.25">
      <c r="A41" s="446" t="str">
        <f t="shared" si="2"/>
        <v>Progeny P4682E3</v>
      </c>
      <c r="B41" s="446" t="str">
        <f t="shared" si="3"/>
        <v>E3</v>
      </c>
      <c r="C41" s="446" t="s">
        <v>519</v>
      </c>
      <c r="D41" s="414">
        <v>63.321800000000003</v>
      </c>
      <c r="E41" s="415" t="s">
        <v>798</v>
      </c>
      <c r="F41" s="418"/>
      <c r="G41" s="415"/>
      <c r="H41" s="418"/>
      <c r="I41" s="415"/>
      <c r="J41" s="96">
        <v>139.9</v>
      </c>
      <c r="K41" s="410" t="s">
        <v>899</v>
      </c>
      <c r="L41" s="94"/>
      <c r="M41" s="410"/>
      <c r="N41" s="94"/>
      <c r="O41" s="410"/>
      <c r="P41" s="414">
        <v>39.2575</v>
      </c>
      <c r="Q41" s="415" t="s">
        <v>838</v>
      </c>
      <c r="R41" s="418"/>
      <c r="S41" s="415"/>
      <c r="T41" s="418"/>
      <c r="U41" s="415"/>
      <c r="V41" s="414">
        <v>22.252300000000002</v>
      </c>
      <c r="W41" s="415" t="s">
        <v>862</v>
      </c>
      <c r="X41" s="418"/>
      <c r="Y41" s="415"/>
      <c r="Z41" s="418"/>
      <c r="AA41" s="415"/>
    </row>
    <row r="42" spans="1:27" x14ac:dyDescent="0.25">
      <c r="A42" s="84" t="str">
        <f t="shared" si="2"/>
        <v>USG 7489XT</v>
      </c>
      <c r="B42" s="84" t="str">
        <f t="shared" si="3"/>
        <v>R2X</v>
      </c>
      <c r="C42" s="84" t="s">
        <v>552</v>
      </c>
      <c r="D42" s="414">
        <v>63.166800000000002</v>
      </c>
      <c r="E42" s="415" t="s">
        <v>798</v>
      </c>
      <c r="F42" s="418">
        <v>61.673999999999999</v>
      </c>
      <c r="G42" s="415" t="s">
        <v>714</v>
      </c>
      <c r="H42" s="418">
        <v>62.1937</v>
      </c>
      <c r="I42" s="415" t="s">
        <v>707</v>
      </c>
      <c r="J42" s="96">
        <v>142.66999999999999</v>
      </c>
      <c r="K42" s="410" t="s">
        <v>738</v>
      </c>
      <c r="L42" s="94">
        <v>136.94</v>
      </c>
      <c r="M42" s="410" t="s">
        <v>705</v>
      </c>
      <c r="N42" s="94">
        <v>136.97999999999999</v>
      </c>
      <c r="O42" s="410" t="s">
        <v>704</v>
      </c>
      <c r="P42" s="414">
        <v>40.061799999999998</v>
      </c>
      <c r="Q42" s="415" t="s">
        <v>734</v>
      </c>
      <c r="R42" s="418">
        <v>39.9086</v>
      </c>
      <c r="S42" s="415" t="s">
        <v>712</v>
      </c>
      <c r="T42" s="418">
        <v>40.213500000000003</v>
      </c>
      <c r="U42" s="415" t="s">
        <v>702</v>
      </c>
      <c r="V42" s="414">
        <v>21.7544</v>
      </c>
      <c r="W42" s="415" t="s">
        <v>887</v>
      </c>
      <c r="X42" s="418">
        <v>22.252300000000002</v>
      </c>
      <c r="Y42" s="415" t="s">
        <v>749</v>
      </c>
      <c r="Z42" s="418">
        <v>22.138200000000001</v>
      </c>
      <c r="AA42" s="415" t="s">
        <v>706</v>
      </c>
    </row>
    <row r="43" spans="1:27" x14ac:dyDescent="0.25">
      <c r="A43" s="446" t="str">
        <f t="shared" si="2"/>
        <v>Mission Seed A4950X</v>
      </c>
      <c r="B43" s="446" t="str">
        <f t="shared" si="3"/>
        <v>R2X, STS</v>
      </c>
      <c r="C43" s="446" t="s">
        <v>509</v>
      </c>
      <c r="D43" s="414">
        <v>63.043300000000002</v>
      </c>
      <c r="E43" s="415" t="s">
        <v>798</v>
      </c>
      <c r="F43" s="418"/>
      <c r="G43" s="415"/>
      <c r="H43" s="418"/>
      <c r="I43" s="415"/>
      <c r="J43" s="96">
        <v>142.94999999999999</v>
      </c>
      <c r="K43" s="410" t="s">
        <v>721</v>
      </c>
      <c r="L43" s="94"/>
      <c r="M43" s="410"/>
      <c r="N43" s="94"/>
      <c r="O43" s="410"/>
      <c r="P43" s="414">
        <v>38.836199999999998</v>
      </c>
      <c r="Q43" s="415" t="s">
        <v>896</v>
      </c>
      <c r="R43" s="418"/>
      <c r="S43" s="415"/>
      <c r="T43" s="418"/>
      <c r="U43" s="415"/>
      <c r="V43" s="414">
        <v>22.213999999999999</v>
      </c>
      <c r="W43" s="415" t="s">
        <v>795</v>
      </c>
      <c r="X43" s="418"/>
      <c r="Y43" s="415"/>
      <c r="Z43" s="418"/>
      <c r="AA43" s="415"/>
    </row>
    <row r="44" spans="1:27" x14ac:dyDescent="0.25">
      <c r="A44" s="84" t="str">
        <f t="shared" si="2"/>
        <v>Taylor Seed T4990XS</v>
      </c>
      <c r="B44" s="84" t="str">
        <f t="shared" si="3"/>
        <v>R2X</v>
      </c>
      <c r="C44" s="84" t="s">
        <v>537</v>
      </c>
      <c r="D44" s="414">
        <v>62.771000000000001</v>
      </c>
      <c r="E44" s="415" t="s">
        <v>798</v>
      </c>
      <c r="F44" s="418"/>
      <c r="G44" s="415"/>
      <c r="H44" s="418"/>
      <c r="I44" s="445"/>
      <c r="J44" s="96">
        <v>144.13999999999999</v>
      </c>
      <c r="K44" s="410" t="s">
        <v>702</v>
      </c>
      <c r="L44" s="94"/>
      <c r="M44" s="410"/>
      <c r="N44" s="94"/>
      <c r="O44" s="410"/>
      <c r="P44" s="414">
        <v>39.104300000000002</v>
      </c>
      <c r="Q44" s="415" t="s">
        <v>815</v>
      </c>
      <c r="R44" s="418"/>
      <c r="S44" s="415"/>
      <c r="T44" s="418"/>
      <c r="U44" s="415"/>
      <c r="V44" s="414">
        <v>22.290600000000001</v>
      </c>
      <c r="W44" s="415" t="s">
        <v>859</v>
      </c>
      <c r="X44" s="418"/>
      <c r="Y44" s="415"/>
      <c r="Z44" s="418"/>
      <c r="AA44" s="415"/>
    </row>
    <row r="45" spans="1:27" x14ac:dyDescent="0.25">
      <c r="A45" s="84" t="str">
        <f t="shared" si="2"/>
        <v>Progeny P4970RX</v>
      </c>
      <c r="B45" s="84" t="str">
        <f t="shared" si="3"/>
        <v>R2X</v>
      </c>
      <c r="C45" s="84" t="s">
        <v>526</v>
      </c>
      <c r="D45" s="414">
        <v>62.428699999999999</v>
      </c>
      <c r="E45" s="415" t="s">
        <v>879</v>
      </c>
      <c r="F45" s="418"/>
      <c r="G45" s="415"/>
      <c r="H45" s="418"/>
      <c r="I45" s="415"/>
      <c r="J45" s="96">
        <v>143.38</v>
      </c>
      <c r="K45" s="410" t="s">
        <v>714</v>
      </c>
      <c r="L45" s="94"/>
      <c r="M45" s="410"/>
      <c r="N45" s="94"/>
      <c r="O45" s="410"/>
      <c r="P45" s="414">
        <v>38.836199999999998</v>
      </c>
      <c r="Q45" s="415" t="s">
        <v>896</v>
      </c>
      <c r="R45" s="418"/>
      <c r="S45" s="415"/>
      <c r="T45" s="418"/>
      <c r="U45" s="415"/>
      <c r="V45" s="414">
        <v>23.2864</v>
      </c>
      <c r="W45" s="415" t="s">
        <v>731</v>
      </c>
      <c r="X45" s="418"/>
      <c r="Y45" s="415"/>
      <c r="Z45" s="418"/>
      <c r="AA45" s="415"/>
    </row>
    <row r="46" spans="1:27" x14ac:dyDescent="0.25">
      <c r="A46" s="84" t="str">
        <f t="shared" si="2"/>
        <v>VA V17-0437</v>
      </c>
      <c r="B46" s="84" t="str">
        <f t="shared" si="3"/>
        <v>Conv.</v>
      </c>
      <c r="C46" s="84" t="s">
        <v>556</v>
      </c>
      <c r="D46" s="414">
        <v>62.254899999999999</v>
      </c>
      <c r="E46" s="415" t="s">
        <v>876</v>
      </c>
      <c r="F46" s="418"/>
      <c r="G46" s="415"/>
      <c r="H46" s="418"/>
      <c r="I46" s="415"/>
      <c r="J46" s="96">
        <v>139.33000000000001</v>
      </c>
      <c r="K46" s="410" t="s">
        <v>904</v>
      </c>
      <c r="L46" s="94"/>
      <c r="M46" s="410"/>
      <c r="N46" s="94"/>
      <c r="O46" s="410"/>
      <c r="P46" s="414">
        <v>39.180900000000001</v>
      </c>
      <c r="Q46" s="415" t="s">
        <v>829</v>
      </c>
      <c r="R46" s="418"/>
      <c r="S46" s="415"/>
      <c r="T46" s="418"/>
      <c r="U46" s="415"/>
      <c r="V46" s="414">
        <v>22.520399999999999</v>
      </c>
      <c r="W46" s="415" t="s">
        <v>784</v>
      </c>
      <c r="X46" s="418"/>
      <c r="Y46" s="415"/>
      <c r="Z46" s="418"/>
      <c r="AA46" s="415"/>
    </row>
    <row r="47" spans="1:27" x14ac:dyDescent="0.25">
      <c r="A47" s="84" t="str">
        <f t="shared" si="2"/>
        <v>NK Seed S49F5X</v>
      </c>
      <c r="B47" s="84" t="str">
        <f t="shared" si="3"/>
        <v>R2X</v>
      </c>
      <c r="C47" s="84" t="s">
        <v>515</v>
      </c>
      <c r="D47" s="414">
        <v>62.057499999999997</v>
      </c>
      <c r="E47" s="415" t="s">
        <v>836</v>
      </c>
      <c r="F47" s="418">
        <v>57.847700000000003</v>
      </c>
      <c r="G47" s="415" t="s">
        <v>715</v>
      </c>
      <c r="H47" s="418"/>
      <c r="I47" s="415"/>
      <c r="J47" s="96">
        <v>141.43</v>
      </c>
      <c r="K47" s="410" t="s">
        <v>893</v>
      </c>
      <c r="L47" s="94">
        <v>135.83000000000001</v>
      </c>
      <c r="M47" s="410" t="s">
        <v>771</v>
      </c>
      <c r="N47" s="94"/>
      <c r="O47" s="410"/>
      <c r="P47" s="414">
        <v>38.491500000000002</v>
      </c>
      <c r="Q47" s="415" t="s">
        <v>908</v>
      </c>
      <c r="R47" s="418">
        <v>38.529800000000002</v>
      </c>
      <c r="S47" s="415" t="s">
        <v>770</v>
      </c>
      <c r="T47" s="418"/>
      <c r="U47" s="415"/>
      <c r="V47" s="414">
        <v>23.5928</v>
      </c>
      <c r="W47" s="415" t="s">
        <v>707</v>
      </c>
      <c r="X47" s="418">
        <v>23.688600000000001</v>
      </c>
      <c r="Y47" s="415" t="s">
        <v>707</v>
      </c>
      <c r="Z47" s="418"/>
      <c r="AA47" s="415"/>
    </row>
    <row r="48" spans="1:27" x14ac:dyDescent="0.25">
      <c r="A48" s="446" t="str">
        <f t="shared" si="2"/>
        <v>Credenz CZ 4869 X</v>
      </c>
      <c r="B48" s="446" t="str">
        <f t="shared" si="3"/>
        <v>R2X</v>
      </c>
      <c r="C48" s="446" t="s">
        <v>454</v>
      </c>
      <c r="D48" s="414">
        <v>61.7712</v>
      </c>
      <c r="E48" s="415" t="s">
        <v>836</v>
      </c>
      <c r="F48" s="418">
        <v>59.472999999999999</v>
      </c>
      <c r="G48" s="415" t="s">
        <v>709</v>
      </c>
      <c r="H48" s="418"/>
      <c r="I48" s="415"/>
      <c r="J48" s="96">
        <v>138.9</v>
      </c>
      <c r="K48" s="410" t="s">
        <v>891</v>
      </c>
      <c r="L48" s="94">
        <v>133.69</v>
      </c>
      <c r="M48" s="410" t="s">
        <v>312</v>
      </c>
      <c r="N48" s="94"/>
      <c r="O48" s="410"/>
      <c r="P48" s="414">
        <v>38.223399999999998</v>
      </c>
      <c r="Q48" s="415" t="s">
        <v>905</v>
      </c>
      <c r="R48" s="418">
        <v>37.514899999999997</v>
      </c>
      <c r="S48" s="415" t="s">
        <v>906</v>
      </c>
      <c r="T48" s="418"/>
      <c r="U48" s="415"/>
      <c r="V48" s="414">
        <v>23.133199999999999</v>
      </c>
      <c r="W48" s="415" t="s">
        <v>781</v>
      </c>
      <c r="X48" s="418">
        <v>23.784300000000002</v>
      </c>
      <c r="Y48" s="415" t="s">
        <v>707</v>
      </c>
      <c r="Z48" s="418"/>
      <c r="AA48" s="415"/>
    </row>
    <row r="49" spans="1:27" x14ac:dyDescent="0.25">
      <c r="A49" s="84" t="str">
        <f t="shared" si="2"/>
        <v>Credenz CZ 4979 X</v>
      </c>
      <c r="B49" s="84" t="str">
        <f t="shared" si="3"/>
        <v>R2X</v>
      </c>
      <c r="C49" s="84" t="s">
        <v>455</v>
      </c>
      <c r="D49" s="414">
        <v>61.5867</v>
      </c>
      <c r="E49" s="415" t="s">
        <v>839</v>
      </c>
      <c r="F49" s="418">
        <v>57.835900000000002</v>
      </c>
      <c r="G49" s="415" t="s">
        <v>715</v>
      </c>
      <c r="H49" s="418"/>
      <c r="I49" s="415"/>
      <c r="J49" s="96">
        <v>142.47999999999999</v>
      </c>
      <c r="K49" s="410" t="s">
        <v>718</v>
      </c>
      <c r="L49" s="94">
        <v>137.08000000000001</v>
      </c>
      <c r="M49" s="410" t="s">
        <v>700</v>
      </c>
      <c r="N49" s="94"/>
      <c r="O49" s="410"/>
      <c r="P49" s="414">
        <v>38.606400000000001</v>
      </c>
      <c r="Q49" s="415" t="s">
        <v>922</v>
      </c>
      <c r="R49" s="418">
        <v>38.051099999999998</v>
      </c>
      <c r="S49" s="415" t="s">
        <v>762</v>
      </c>
      <c r="T49" s="418"/>
      <c r="U49" s="415"/>
      <c r="V49" s="414">
        <v>22.252300000000002</v>
      </c>
      <c r="W49" s="415" t="s">
        <v>862</v>
      </c>
      <c r="X49" s="418">
        <v>22.654499999999999</v>
      </c>
      <c r="Y49" s="415" t="s">
        <v>785</v>
      </c>
      <c r="Z49" s="418"/>
      <c r="AA49" s="415"/>
    </row>
    <row r="50" spans="1:27" x14ac:dyDescent="0.25">
      <c r="A50" s="446" t="str">
        <f t="shared" si="2"/>
        <v>Asgrow AG46X6</v>
      </c>
      <c r="B50" s="446" t="str">
        <f t="shared" si="3"/>
        <v>R2X</v>
      </c>
      <c r="C50" s="446" t="s">
        <v>442</v>
      </c>
      <c r="D50" s="414">
        <v>61.531300000000002</v>
      </c>
      <c r="E50" s="415" t="s">
        <v>803</v>
      </c>
      <c r="F50" s="418">
        <v>60.310899999999997</v>
      </c>
      <c r="G50" s="415" t="s">
        <v>713</v>
      </c>
      <c r="H50" s="418">
        <v>58.811399999999999</v>
      </c>
      <c r="I50" s="415" t="s">
        <v>705</v>
      </c>
      <c r="J50" s="96">
        <v>140.66999999999999</v>
      </c>
      <c r="K50" s="410" t="s">
        <v>863</v>
      </c>
      <c r="L50" s="94">
        <v>135.38999999999999</v>
      </c>
      <c r="M50" s="410" t="s">
        <v>734</v>
      </c>
      <c r="N50" s="94">
        <v>135.37</v>
      </c>
      <c r="O50" s="410" t="s">
        <v>701</v>
      </c>
      <c r="P50" s="414">
        <v>39.372399999999999</v>
      </c>
      <c r="Q50" s="415" t="s">
        <v>835</v>
      </c>
      <c r="R50" s="418">
        <v>38.989400000000003</v>
      </c>
      <c r="S50" s="415" t="s">
        <v>744</v>
      </c>
      <c r="T50" s="418">
        <v>39.281700000000001</v>
      </c>
      <c r="U50" s="415" t="s">
        <v>701</v>
      </c>
      <c r="V50" s="414">
        <v>22.3672</v>
      </c>
      <c r="W50" s="415" t="s">
        <v>890</v>
      </c>
      <c r="X50" s="418">
        <v>23.133199999999999</v>
      </c>
      <c r="Y50" s="415" t="s">
        <v>708</v>
      </c>
      <c r="Z50" s="418">
        <v>22.9024</v>
      </c>
      <c r="AA50" s="415" t="s">
        <v>704</v>
      </c>
    </row>
    <row r="51" spans="1:27" x14ac:dyDescent="0.25">
      <c r="A51" s="84" t="str">
        <f t="shared" si="2"/>
        <v>Progeny P4821RX</v>
      </c>
      <c r="B51" s="84" t="str">
        <f t="shared" si="3"/>
        <v>R2X</v>
      </c>
      <c r="C51" s="84" t="s">
        <v>524</v>
      </c>
      <c r="D51" s="414">
        <v>60.776600000000002</v>
      </c>
      <c r="E51" s="415" t="s">
        <v>822</v>
      </c>
      <c r="F51" s="418">
        <v>60.456000000000003</v>
      </c>
      <c r="G51" s="415" t="s">
        <v>713</v>
      </c>
      <c r="H51" s="418"/>
      <c r="I51" s="415"/>
      <c r="J51" s="96">
        <v>142.81</v>
      </c>
      <c r="K51" s="410" t="s">
        <v>754</v>
      </c>
      <c r="L51" s="94">
        <v>137.06</v>
      </c>
      <c r="M51" s="410" t="s">
        <v>706</v>
      </c>
      <c r="N51" s="94"/>
      <c r="O51" s="410"/>
      <c r="P51" s="414">
        <v>39.334099999999999</v>
      </c>
      <c r="Q51" s="415" t="s">
        <v>804</v>
      </c>
      <c r="R51" s="418">
        <v>39.353299999999997</v>
      </c>
      <c r="S51" s="415" t="s">
        <v>741</v>
      </c>
      <c r="T51" s="418"/>
      <c r="U51" s="415"/>
      <c r="V51" s="414">
        <v>22.635300000000001</v>
      </c>
      <c r="W51" s="415" t="s">
        <v>777</v>
      </c>
      <c r="X51" s="418">
        <v>23.0566</v>
      </c>
      <c r="Y51" s="415" t="s">
        <v>710</v>
      </c>
      <c r="Z51" s="418"/>
      <c r="AA51" s="415"/>
    </row>
    <row r="52" spans="1:27" x14ac:dyDescent="0.25">
      <c r="A52" s="84" t="str">
        <f t="shared" si="2"/>
        <v>Armor A49-D14</v>
      </c>
      <c r="B52" s="84" t="str">
        <f t="shared" si="3"/>
        <v>R2X</v>
      </c>
      <c r="C52" s="84" t="s">
        <v>436</v>
      </c>
      <c r="D52" s="414">
        <v>60.733899999999998</v>
      </c>
      <c r="E52" s="415" t="s">
        <v>822</v>
      </c>
      <c r="F52" s="418"/>
      <c r="G52" s="415"/>
      <c r="H52" s="418"/>
      <c r="I52" s="415"/>
      <c r="J52" s="96">
        <v>142.24</v>
      </c>
      <c r="K52" s="410" t="s">
        <v>840</v>
      </c>
      <c r="L52" s="94"/>
      <c r="M52" s="410"/>
      <c r="N52" s="94"/>
      <c r="O52" s="410"/>
      <c r="P52" s="414">
        <v>38.836199999999998</v>
      </c>
      <c r="Q52" s="415" t="s">
        <v>896</v>
      </c>
      <c r="R52" s="418"/>
      <c r="S52" s="415"/>
      <c r="T52" s="418"/>
      <c r="U52" s="415"/>
      <c r="V52" s="414">
        <v>22.941700000000001</v>
      </c>
      <c r="W52" s="415" t="s">
        <v>757</v>
      </c>
      <c r="X52" s="418"/>
      <c r="Y52" s="415"/>
      <c r="Z52" s="418"/>
      <c r="AA52" s="415"/>
    </row>
    <row r="53" spans="1:27" x14ac:dyDescent="0.25">
      <c r="A53" s="450" t="str">
        <f t="shared" si="2"/>
        <v>GoSoy 481E19</v>
      </c>
      <c r="B53" s="446" t="str">
        <f t="shared" si="3"/>
        <v>E3</v>
      </c>
      <c r="C53" s="446" t="s">
        <v>484</v>
      </c>
      <c r="D53" s="414">
        <v>60.525300000000001</v>
      </c>
      <c r="E53" s="415" t="s">
        <v>848</v>
      </c>
      <c r="F53" s="418"/>
      <c r="G53" s="415"/>
      <c r="H53" s="418"/>
      <c r="I53" s="415"/>
      <c r="J53" s="96">
        <v>142.29</v>
      </c>
      <c r="K53" s="410" t="s">
        <v>737</v>
      </c>
      <c r="L53" s="94"/>
      <c r="M53" s="410"/>
      <c r="N53" s="94"/>
      <c r="O53" s="410"/>
      <c r="P53" s="414">
        <v>39.8703</v>
      </c>
      <c r="Q53" s="415" t="s">
        <v>732</v>
      </c>
      <c r="R53" s="418"/>
      <c r="S53" s="415"/>
      <c r="T53" s="418"/>
      <c r="U53" s="415"/>
      <c r="V53" s="414">
        <v>22.290600000000001</v>
      </c>
      <c r="W53" s="415" t="s">
        <v>859</v>
      </c>
      <c r="X53" s="418"/>
      <c r="Y53" s="415"/>
      <c r="Z53" s="418"/>
      <c r="AA53" s="415"/>
    </row>
    <row r="54" spans="1:27" x14ac:dyDescent="0.25">
      <c r="A54" s="84" t="str">
        <f t="shared" si="2"/>
        <v>Dyna-Gro S49EN79</v>
      </c>
      <c r="B54" s="84" t="str">
        <f t="shared" si="3"/>
        <v>E3</v>
      </c>
      <c r="C54" s="84" t="s">
        <v>470</v>
      </c>
      <c r="D54" s="414">
        <v>60.523499999999999</v>
      </c>
      <c r="E54" s="415" t="s">
        <v>848</v>
      </c>
      <c r="F54" s="418">
        <v>57.635100000000001</v>
      </c>
      <c r="G54" s="415" t="s">
        <v>715</v>
      </c>
      <c r="H54" s="418"/>
      <c r="I54" s="415"/>
      <c r="J54" s="96">
        <v>144.05000000000001</v>
      </c>
      <c r="K54" s="410" t="s">
        <v>707</v>
      </c>
      <c r="L54" s="94">
        <v>137.94</v>
      </c>
      <c r="M54" s="410" t="s">
        <v>712</v>
      </c>
      <c r="N54" s="94"/>
      <c r="O54" s="410"/>
      <c r="P54" s="414">
        <v>40.751199999999997</v>
      </c>
      <c r="Q54" s="415" t="s">
        <v>700</v>
      </c>
      <c r="R54" s="418">
        <v>40.502299999999998</v>
      </c>
      <c r="S54" s="415" t="s">
        <v>702</v>
      </c>
      <c r="T54" s="418"/>
      <c r="U54" s="415"/>
      <c r="V54" s="414">
        <v>22.1374</v>
      </c>
      <c r="W54" s="415" t="s">
        <v>910</v>
      </c>
      <c r="X54" s="418">
        <v>22.520399999999999</v>
      </c>
      <c r="Y54" s="415" t="s">
        <v>788</v>
      </c>
      <c r="Z54" s="418"/>
      <c r="AA54" s="415"/>
    </row>
    <row r="55" spans="1:27" x14ac:dyDescent="0.25">
      <c r="A55" s="446" t="str">
        <f t="shared" si="2"/>
        <v>GoSoy 48C17S</v>
      </c>
      <c r="B55" s="446" t="str">
        <f t="shared" si="3"/>
        <v>STS</v>
      </c>
      <c r="C55" s="446" t="s">
        <v>486</v>
      </c>
      <c r="D55" s="414">
        <v>60.455300000000001</v>
      </c>
      <c r="E55" s="415" t="s">
        <v>848</v>
      </c>
      <c r="F55" s="418"/>
      <c r="G55" s="415"/>
      <c r="H55" s="418"/>
      <c r="I55" s="415"/>
      <c r="J55" s="96">
        <v>140.71</v>
      </c>
      <c r="K55" s="410" t="s">
        <v>863</v>
      </c>
      <c r="L55" s="94"/>
      <c r="M55" s="410"/>
      <c r="N55" s="94"/>
      <c r="O55" s="410"/>
      <c r="P55" s="414">
        <v>40.712899999999998</v>
      </c>
      <c r="Q55" s="415" t="s">
        <v>731</v>
      </c>
      <c r="R55" s="418"/>
      <c r="S55" s="415"/>
      <c r="T55" s="418"/>
      <c r="U55" s="415"/>
      <c r="V55" s="414">
        <v>22.0991</v>
      </c>
      <c r="W55" s="415" t="s">
        <v>915</v>
      </c>
      <c r="X55" s="418"/>
      <c r="Y55" s="415"/>
      <c r="Z55" s="418"/>
      <c r="AA55" s="415"/>
    </row>
    <row r="56" spans="1:27" x14ac:dyDescent="0.25">
      <c r="A56" s="84" t="str">
        <f t="shared" si="2"/>
        <v>Progeny P4602LR</v>
      </c>
      <c r="B56" s="84" t="str">
        <f t="shared" si="3"/>
        <v>LLGT27</v>
      </c>
      <c r="C56" s="84" t="s">
        <v>522</v>
      </c>
      <c r="D56" s="414">
        <v>60.398000000000003</v>
      </c>
      <c r="E56" s="415" t="s">
        <v>848</v>
      </c>
      <c r="F56" s="418"/>
      <c r="G56" s="415"/>
      <c r="H56" s="418"/>
      <c r="I56" s="415"/>
      <c r="J56" s="96">
        <v>136.57</v>
      </c>
      <c r="K56" s="410" t="s">
        <v>914</v>
      </c>
      <c r="L56" s="94"/>
      <c r="M56" s="410"/>
      <c r="N56" s="94"/>
      <c r="O56" s="410"/>
      <c r="P56" s="414">
        <v>40.674599999999998</v>
      </c>
      <c r="Q56" s="415" t="s">
        <v>731</v>
      </c>
      <c r="R56" s="418"/>
      <c r="S56" s="415"/>
      <c r="T56" s="418"/>
      <c r="U56" s="415"/>
      <c r="V56" s="414">
        <v>22.4438</v>
      </c>
      <c r="W56" s="415" t="s">
        <v>902</v>
      </c>
      <c r="X56" s="418"/>
      <c r="Y56" s="415"/>
      <c r="Z56" s="418"/>
      <c r="AA56" s="415"/>
    </row>
    <row r="57" spans="1:27" x14ac:dyDescent="0.25">
      <c r="A57" s="84" t="str">
        <f t="shared" si="2"/>
        <v>Progeny P4902E3</v>
      </c>
      <c r="B57" s="84" t="str">
        <f t="shared" si="3"/>
        <v>E3</v>
      </c>
      <c r="C57" s="84" t="s">
        <v>520</v>
      </c>
      <c r="D57" s="414">
        <v>60.263100000000001</v>
      </c>
      <c r="E57" s="415" t="s">
        <v>838</v>
      </c>
      <c r="F57" s="418"/>
      <c r="G57" s="415"/>
      <c r="H57" s="418"/>
      <c r="I57" s="415"/>
      <c r="J57" s="96">
        <v>142.94999999999999</v>
      </c>
      <c r="K57" s="410" t="s">
        <v>721</v>
      </c>
      <c r="L57" s="94"/>
      <c r="M57" s="410"/>
      <c r="N57" s="94"/>
      <c r="O57" s="410"/>
      <c r="P57" s="414">
        <v>40.5214</v>
      </c>
      <c r="Q57" s="415" t="s">
        <v>720</v>
      </c>
      <c r="R57" s="418"/>
      <c r="S57" s="415"/>
      <c r="T57" s="418"/>
      <c r="U57" s="415"/>
      <c r="V57" s="414">
        <v>22.0608</v>
      </c>
      <c r="W57" s="415" t="s">
        <v>892</v>
      </c>
      <c r="X57" s="418"/>
      <c r="Y57" s="415"/>
      <c r="Z57" s="418"/>
      <c r="AA57" s="415"/>
    </row>
    <row r="58" spans="1:27" x14ac:dyDescent="0.25">
      <c r="A58" s="446" t="str">
        <f t="shared" si="2"/>
        <v>Credenz CZ 4730 X</v>
      </c>
      <c r="B58" s="446" t="str">
        <f t="shared" si="3"/>
        <v>R2X</v>
      </c>
      <c r="C58" s="446" t="s">
        <v>451</v>
      </c>
      <c r="D58" s="414">
        <v>60.159700000000001</v>
      </c>
      <c r="E58" s="415" t="s">
        <v>862</v>
      </c>
      <c r="F58" s="418"/>
      <c r="G58" s="415"/>
      <c r="H58" s="418"/>
      <c r="I58" s="415"/>
      <c r="J58" s="96">
        <v>138.38</v>
      </c>
      <c r="K58" s="410" t="s">
        <v>889</v>
      </c>
      <c r="L58" s="94"/>
      <c r="M58" s="410"/>
      <c r="N58" s="94"/>
      <c r="O58" s="410"/>
      <c r="P58" s="414">
        <v>39.180900000000001</v>
      </c>
      <c r="Q58" s="415" t="s">
        <v>829</v>
      </c>
      <c r="R58" s="418"/>
      <c r="S58" s="415"/>
      <c r="T58" s="418"/>
      <c r="U58" s="415"/>
      <c r="V58" s="414">
        <v>22.865100000000002</v>
      </c>
      <c r="W58" s="415" t="s">
        <v>773</v>
      </c>
      <c r="X58" s="418"/>
      <c r="Y58" s="415"/>
      <c r="Z58" s="418"/>
      <c r="AA58" s="415"/>
    </row>
    <row r="59" spans="1:27" x14ac:dyDescent="0.25">
      <c r="A59" s="446" t="str">
        <f t="shared" si="2"/>
        <v>Credenz CZ 4810 X</v>
      </c>
      <c r="B59" s="446" t="str">
        <f t="shared" si="3"/>
        <v>R2X</v>
      </c>
      <c r="C59" s="446" t="s">
        <v>453</v>
      </c>
      <c r="D59" s="414">
        <v>59.997999999999998</v>
      </c>
      <c r="E59" s="415" t="s">
        <v>795</v>
      </c>
      <c r="F59" s="418"/>
      <c r="G59" s="415"/>
      <c r="H59" s="418"/>
      <c r="I59" s="445"/>
      <c r="J59" s="96">
        <v>139.57</v>
      </c>
      <c r="K59" s="410" t="s">
        <v>797</v>
      </c>
      <c r="L59" s="94"/>
      <c r="M59" s="410"/>
      <c r="N59" s="94"/>
      <c r="O59" s="410"/>
      <c r="P59" s="414">
        <v>39.142600000000002</v>
      </c>
      <c r="Q59" s="415" t="s">
        <v>811</v>
      </c>
      <c r="R59" s="418"/>
      <c r="S59" s="415"/>
      <c r="T59" s="418"/>
      <c r="U59" s="415"/>
      <c r="V59" s="414">
        <v>22.903400000000001</v>
      </c>
      <c r="W59" s="415" t="s">
        <v>734</v>
      </c>
      <c r="X59" s="418"/>
      <c r="Y59" s="415"/>
      <c r="Z59" s="418"/>
      <c r="AA59" s="415"/>
    </row>
    <row r="60" spans="1:27" x14ac:dyDescent="0.25">
      <c r="A60" s="446" t="str">
        <f t="shared" si="2"/>
        <v xml:space="preserve">VA V16-0293 </v>
      </c>
      <c r="B60" s="446" t="str">
        <f t="shared" si="3"/>
        <v>Conv.</v>
      </c>
      <c r="C60" s="446" t="s">
        <v>555</v>
      </c>
      <c r="D60" s="414">
        <v>59.901299999999999</v>
      </c>
      <c r="E60" s="415" t="s">
        <v>795</v>
      </c>
      <c r="F60" s="418"/>
      <c r="G60" s="415"/>
      <c r="H60" s="418"/>
      <c r="I60" s="415"/>
      <c r="J60" s="96">
        <v>141.62</v>
      </c>
      <c r="K60" s="410" t="s">
        <v>740</v>
      </c>
      <c r="L60" s="94"/>
      <c r="M60" s="410"/>
      <c r="N60" s="94"/>
      <c r="O60" s="410"/>
      <c r="P60" s="414">
        <v>37.036099999999998</v>
      </c>
      <c r="Q60" s="415" t="s">
        <v>860</v>
      </c>
      <c r="R60" s="418"/>
      <c r="S60" s="415"/>
      <c r="T60" s="418"/>
      <c r="U60" s="415"/>
      <c r="V60" s="414">
        <v>23.477900000000002</v>
      </c>
      <c r="W60" s="415" t="s">
        <v>712</v>
      </c>
      <c r="X60" s="418"/>
      <c r="Y60" s="415"/>
      <c r="Z60" s="418"/>
      <c r="AA60" s="415"/>
    </row>
    <row r="61" spans="1:27" x14ac:dyDescent="0.25">
      <c r="A61" s="83" t="str">
        <f t="shared" si="2"/>
        <v>GoSoy GT Ireane</v>
      </c>
      <c r="B61" s="84" t="str">
        <f t="shared" si="3"/>
        <v>RR1</v>
      </c>
      <c r="C61" s="84" t="s">
        <v>485</v>
      </c>
      <c r="D61" s="414">
        <v>59.860100000000003</v>
      </c>
      <c r="E61" s="415" t="s">
        <v>795</v>
      </c>
      <c r="F61" s="418"/>
      <c r="G61" s="415"/>
      <c r="H61" s="418"/>
      <c r="I61" s="445"/>
      <c r="J61" s="96">
        <v>144.05000000000001</v>
      </c>
      <c r="K61" s="410" t="s">
        <v>707</v>
      </c>
      <c r="L61" s="94"/>
      <c r="M61" s="410"/>
      <c r="N61" s="94"/>
      <c r="O61" s="410"/>
      <c r="P61" s="414">
        <v>40.138399999999997</v>
      </c>
      <c r="Q61" s="415" t="s">
        <v>757</v>
      </c>
      <c r="R61" s="418"/>
      <c r="S61" s="415"/>
      <c r="T61" s="418"/>
      <c r="U61" s="415"/>
      <c r="V61" s="414">
        <v>21.7544</v>
      </c>
      <c r="W61" s="415" t="s">
        <v>887</v>
      </c>
      <c r="X61" s="418"/>
      <c r="Y61" s="415"/>
      <c r="Z61" s="418"/>
      <c r="AA61" s="415"/>
    </row>
    <row r="62" spans="1:27" ht="12.75" customHeight="1" x14ac:dyDescent="0.25">
      <c r="A62" s="446" t="str">
        <f t="shared" si="2"/>
        <v>MO S16-7922C</v>
      </c>
      <c r="B62" s="446" t="str">
        <f t="shared" si="3"/>
        <v>Conv.</v>
      </c>
      <c r="C62" s="446" t="s">
        <v>510</v>
      </c>
      <c r="D62" s="414">
        <v>59.698900000000002</v>
      </c>
      <c r="E62" s="415" t="s">
        <v>866</v>
      </c>
      <c r="F62" s="418"/>
      <c r="G62" s="415"/>
      <c r="H62" s="418"/>
      <c r="I62" s="445"/>
      <c r="J62" s="96">
        <v>143.86000000000001</v>
      </c>
      <c r="K62" s="410" t="s">
        <v>712</v>
      </c>
      <c r="L62" s="94"/>
      <c r="M62" s="410"/>
      <c r="N62" s="94"/>
      <c r="O62" s="432"/>
      <c r="P62" s="414">
        <v>39.334099999999999</v>
      </c>
      <c r="Q62" s="415" t="s">
        <v>804</v>
      </c>
      <c r="R62" s="418"/>
      <c r="S62" s="415"/>
      <c r="T62" s="418"/>
      <c r="U62" s="415"/>
      <c r="V62" s="414">
        <v>22.252300000000002</v>
      </c>
      <c r="W62" s="415" t="s">
        <v>862</v>
      </c>
      <c r="X62" s="418"/>
      <c r="Y62" s="415"/>
      <c r="Z62" s="418"/>
      <c r="AA62" s="415"/>
    </row>
    <row r="63" spans="1:27" x14ac:dyDescent="0.25">
      <c r="A63" s="84" t="str">
        <f t="shared" si="2"/>
        <v>AGS GS47X19</v>
      </c>
      <c r="B63" s="84" t="str">
        <f t="shared" si="3"/>
        <v>R2X</v>
      </c>
      <c r="C63" s="84" t="s">
        <v>428</v>
      </c>
      <c r="D63" s="414">
        <v>59.654800000000002</v>
      </c>
      <c r="E63" s="415" t="s">
        <v>866</v>
      </c>
      <c r="F63" s="418"/>
      <c r="G63" s="415"/>
      <c r="H63" s="418"/>
      <c r="I63" s="415"/>
      <c r="J63" s="96">
        <v>141.13999999999999</v>
      </c>
      <c r="K63" s="410" t="s">
        <v>878</v>
      </c>
      <c r="L63" s="94"/>
      <c r="M63" s="410"/>
      <c r="N63" s="94"/>
      <c r="O63" s="410"/>
      <c r="P63" s="414">
        <v>39.640500000000003</v>
      </c>
      <c r="Q63" s="415" t="s">
        <v>913</v>
      </c>
      <c r="R63" s="418"/>
      <c r="S63" s="415"/>
      <c r="T63" s="418"/>
      <c r="U63" s="415"/>
      <c r="V63" s="414">
        <v>22.7119</v>
      </c>
      <c r="W63" s="415" t="s">
        <v>766</v>
      </c>
      <c r="X63" s="418"/>
      <c r="Y63" s="415"/>
      <c r="Z63" s="418"/>
      <c r="AA63" s="415"/>
    </row>
    <row r="64" spans="1:27" ht="12.75" customHeight="1" x14ac:dyDescent="0.25">
      <c r="A64" s="84" t="str">
        <f t="shared" si="2"/>
        <v>USG 7491ETS</v>
      </c>
      <c r="B64" s="84" t="str">
        <f t="shared" si="3"/>
        <v>E3, STS</v>
      </c>
      <c r="C64" s="84" t="s">
        <v>548</v>
      </c>
      <c r="D64" s="414">
        <v>59.535200000000003</v>
      </c>
      <c r="E64" s="415" t="s">
        <v>866</v>
      </c>
      <c r="F64" s="418"/>
      <c r="G64" s="415"/>
      <c r="H64" s="418"/>
      <c r="I64" s="415"/>
      <c r="J64" s="96">
        <v>142.66999999999999</v>
      </c>
      <c r="K64" s="410" t="s">
        <v>738</v>
      </c>
      <c r="L64" s="94"/>
      <c r="M64" s="410"/>
      <c r="N64" s="94"/>
      <c r="O64" s="410"/>
      <c r="P64" s="414">
        <v>40.789499999999997</v>
      </c>
      <c r="Q64" s="415" t="s">
        <v>700</v>
      </c>
      <c r="R64" s="418"/>
      <c r="S64" s="415"/>
      <c r="T64" s="418"/>
      <c r="U64" s="415"/>
      <c r="V64" s="414">
        <v>21.5246</v>
      </c>
      <c r="W64" s="415" t="s">
        <v>888</v>
      </c>
      <c r="X64" s="418"/>
      <c r="Y64" s="415"/>
      <c r="Z64" s="418"/>
      <c r="AA64" s="415"/>
    </row>
    <row r="65" spans="1:29" x14ac:dyDescent="0.25">
      <c r="A65" s="446" t="str">
        <f t="shared" si="2"/>
        <v>Local Seed Co. LS4706GL</v>
      </c>
      <c r="B65" s="446" t="str">
        <f t="shared" si="3"/>
        <v>GT, LL</v>
      </c>
      <c r="C65" s="446" t="s">
        <v>494</v>
      </c>
      <c r="D65" s="414">
        <v>59.311900000000001</v>
      </c>
      <c r="E65" s="415" t="s">
        <v>866</v>
      </c>
      <c r="F65" s="418"/>
      <c r="G65" s="415"/>
      <c r="H65" s="418"/>
      <c r="I65" s="415"/>
      <c r="J65" s="96">
        <v>137.52000000000001</v>
      </c>
      <c r="K65" s="410" t="s">
        <v>888</v>
      </c>
      <c r="L65" s="94"/>
      <c r="M65" s="410"/>
      <c r="N65" s="94"/>
      <c r="O65" s="410"/>
      <c r="P65" s="414">
        <v>41.057600000000001</v>
      </c>
      <c r="Q65" s="415" t="s">
        <v>704</v>
      </c>
      <c r="R65" s="418"/>
      <c r="S65" s="415"/>
      <c r="T65" s="418"/>
      <c r="U65" s="415"/>
      <c r="V65" s="414">
        <v>22.4055</v>
      </c>
      <c r="W65" s="415" t="s">
        <v>902</v>
      </c>
      <c r="X65" s="418"/>
      <c r="Y65" s="415"/>
      <c r="Z65" s="418"/>
      <c r="AA65" s="415"/>
    </row>
    <row r="66" spans="1:29" x14ac:dyDescent="0.25">
      <c r="A66" s="84" t="str">
        <f t="shared" si="2"/>
        <v>DONMARIO Seeds DM 48E73</v>
      </c>
      <c r="B66" s="84" t="str">
        <f t="shared" si="3"/>
        <v>E3</v>
      </c>
      <c r="C66" s="84" t="s">
        <v>479</v>
      </c>
      <c r="D66" s="414">
        <v>59.267600000000002</v>
      </c>
      <c r="E66" s="415" t="s">
        <v>864</v>
      </c>
      <c r="F66" s="418"/>
      <c r="G66" s="415"/>
      <c r="H66" s="418"/>
      <c r="I66" s="445"/>
      <c r="J66" s="96">
        <v>140.94999999999999</v>
      </c>
      <c r="K66" s="410" t="s">
        <v>895</v>
      </c>
      <c r="L66" s="94"/>
      <c r="M66" s="410"/>
      <c r="N66" s="94"/>
      <c r="O66" s="410"/>
      <c r="P66" s="414">
        <v>38.261699999999998</v>
      </c>
      <c r="Q66" s="415" t="s">
        <v>905</v>
      </c>
      <c r="R66" s="418"/>
      <c r="S66" s="415"/>
      <c r="T66" s="418"/>
      <c r="U66" s="415"/>
      <c r="V66" s="414">
        <v>23.094899999999999</v>
      </c>
      <c r="W66" s="415" t="s">
        <v>741</v>
      </c>
      <c r="X66" s="418"/>
      <c r="Y66" s="415"/>
      <c r="Z66" s="418"/>
      <c r="AA66" s="415"/>
    </row>
    <row r="67" spans="1:29" x14ac:dyDescent="0.25">
      <c r="A67" s="84" t="str">
        <f t="shared" si="2"/>
        <v>MO S16-5540R</v>
      </c>
      <c r="B67" s="84" t="str">
        <f t="shared" si="3"/>
        <v>RR</v>
      </c>
      <c r="C67" s="84" t="s">
        <v>512</v>
      </c>
      <c r="D67" s="414">
        <v>59.163499999999999</v>
      </c>
      <c r="E67" s="415" t="s">
        <v>864</v>
      </c>
      <c r="F67" s="418"/>
      <c r="G67" s="415"/>
      <c r="H67" s="418"/>
      <c r="I67" s="415"/>
      <c r="J67" s="96">
        <v>142.62</v>
      </c>
      <c r="K67" s="410" t="s">
        <v>751</v>
      </c>
      <c r="L67" s="94"/>
      <c r="M67" s="410"/>
      <c r="N67" s="94"/>
      <c r="O67" s="410"/>
      <c r="P67" s="414">
        <v>41.019300000000001</v>
      </c>
      <c r="Q67" s="415" t="s">
        <v>703</v>
      </c>
      <c r="R67" s="418"/>
      <c r="S67" s="415"/>
      <c r="T67" s="418"/>
      <c r="U67" s="415"/>
      <c r="V67" s="414">
        <v>21.371400000000001</v>
      </c>
      <c r="W67" s="415" t="s">
        <v>914</v>
      </c>
      <c r="X67" s="418"/>
      <c r="Y67" s="415"/>
      <c r="Z67" s="418"/>
      <c r="AA67" s="415"/>
    </row>
    <row r="68" spans="1:29" x14ac:dyDescent="0.25">
      <c r="A68" s="446" t="str">
        <f t="shared" si="2"/>
        <v>USG 7480XT</v>
      </c>
      <c r="B68" s="446" t="str">
        <f t="shared" si="3"/>
        <v>R2X</v>
      </c>
      <c r="C68" s="446" t="s">
        <v>551</v>
      </c>
      <c r="D68" s="414">
        <v>57.704500000000003</v>
      </c>
      <c r="E68" s="415" t="s">
        <v>797</v>
      </c>
      <c r="F68" s="418">
        <v>57.864600000000003</v>
      </c>
      <c r="G68" s="415" t="s">
        <v>715</v>
      </c>
      <c r="H68" s="418"/>
      <c r="I68" s="415"/>
      <c r="J68" s="96">
        <v>141.76</v>
      </c>
      <c r="K68" s="410" t="s">
        <v>764</v>
      </c>
      <c r="L68" s="94">
        <v>135.94</v>
      </c>
      <c r="M68" s="410" t="s">
        <v>710</v>
      </c>
      <c r="N68" s="94"/>
      <c r="O68" s="410"/>
      <c r="P68" s="414">
        <v>40.329900000000002</v>
      </c>
      <c r="Q68" s="415" t="s">
        <v>733</v>
      </c>
      <c r="R68" s="418">
        <v>40.081000000000003</v>
      </c>
      <c r="S68" s="415" t="s">
        <v>707</v>
      </c>
      <c r="T68" s="418"/>
      <c r="U68" s="415"/>
      <c r="V68" s="414">
        <v>22.4438</v>
      </c>
      <c r="W68" s="415" t="s">
        <v>902</v>
      </c>
      <c r="X68" s="418">
        <v>22.788499999999999</v>
      </c>
      <c r="Y68" s="415" t="s">
        <v>903</v>
      </c>
      <c r="Z68" s="418"/>
      <c r="AA68" s="415"/>
    </row>
    <row r="69" spans="1:29" x14ac:dyDescent="0.25">
      <c r="A69" s="84" t="str">
        <f t="shared" ref="A69:A76" si="4">VLOOKUP(C69,VL_SOY_2020,2,FALSE)</f>
        <v>USG 7471ETS</v>
      </c>
      <c r="B69" s="84" t="str">
        <f t="shared" ref="B69:B76" si="5">VLOOKUP(C69,VL_SOY_2020,4,FALSE)</f>
        <v>E3, STS</v>
      </c>
      <c r="C69" s="84" t="s">
        <v>547</v>
      </c>
      <c r="D69" s="414">
        <v>57.500100000000003</v>
      </c>
      <c r="E69" s="415" t="s">
        <v>830</v>
      </c>
      <c r="F69" s="418"/>
      <c r="G69" s="415"/>
      <c r="H69" s="418"/>
      <c r="I69" s="415"/>
      <c r="J69" s="96">
        <v>138.24</v>
      </c>
      <c r="K69" s="410" t="s">
        <v>907</v>
      </c>
      <c r="L69" s="94"/>
      <c r="M69" s="410"/>
      <c r="N69" s="94"/>
      <c r="O69" s="410"/>
      <c r="P69" s="414">
        <v>39.755400000000002</v>
      </c>
      <c r="Q69" s="415" t="s">
        <v>871</v>
      </c>
      <c r="R69" s="418"/>
      <c r="S69" s="415"/>
      <c r="T69" s="418"/>
      <c r="U69" s="415"/>
      <c r="V69" s="414">
        <v>21.984200000000001</v>
      </c>
      <c r="W69" s="415" t="s">
        <v>916</v>
      </c>
      <c r="X69" s="418"/>
      <c r="Y69" s="415"/>
      <c r="Z69" s="418"/>
      <c r="AA69" s="415"/>
    </row>
    <row r="70" spans="1:29" x14ac:dyDescent="0.25">
      <c r="A70" s="84" t="str">
        <f t="shared" si="4"/>
        <v>Credenz CZ 4770 X</v>
      </c>
      <c r="B70" s="84" t="str">
        <f t="shared" si="5"/>
        <v>R2X</v>
      </c>
      <c r="C70" s="84" t="s">
        <v>452</v>
      </c>
      <c r="D70" s="414">
        <v>57.451999999999998</v>
      </c>
      <c r="E70" s="415" t="s">
        <v>830</v>
      </c>
      <c r="F70" s="418"/>
      <c r="G70" s="415"/>
      <c r="H70" s="418"/>
      <c r="I70" s="415"/>
      <c r="J70" s="96">
        <v>140.52000000000001</v>
      </c>
      <c r="K70" s="410" t="s">
        <v>863</v>
      </c>
      <c r="L70" s="94"/>
      <c r="M70" s="410"/>
      <c r="N70" s="94"/>
      <c r="O70" s="410"/>
      <c r="P70" s="414">
        <v>39.640500000000003</v>
      </c>
      <c r="Q70" s="415" t="s">
        <v>913</v>
      </c>
      <c r="R70" s="418"/>
      <c r="S70" s="415"/>
      <c r="T70" s="418"/>
      <c r="U70" s="415"/>
      <c r="V70" s="414">
        <v>22.941700000000001</v>
      </c>
      <c r="W70" s="415" t="s">
        <v>757</v>
      </c>
      <c r="X70" s="418"/>
      <c r="Y70" s="415"/>
      <c r="Z70" s="418"/>
      <c r="AA70" s="415"/>
    </row>
    <row r="71" spans="1:29" x14ac:dyDescent="0.25">
      <c r="A71" s="84" t="str">
        <f t="shared" si="4"/>
        <v>Credenz CZ 4600 X</v>
      </c>
      <c r="B71" s="84" t="str">
        <f t="shared" si="5"/>
        <v>R2X</v>
      </c>
      <c r="C71" s="84" t="s">
        <v>450</v>
      </c>
      <c r="D71" s="414">
        <v>57.233400000000003</v>
      </c>
      <c r="E71" s="415" t="s">
        <v>809</v>
      </c>
      <c r="F71" s="418"/>
      <c r="G71" s="415"/>
      <c r="H71" s="418"/>
      <c r="I71" s="415"/>
      <c r="J71" s="96">
        <v>137.57</v>
      </c>
      <c r="K71" s="410" t="s">
        <v>912</v>
      </c>
      <c r="L71" s="94"/>
      <c r="M71" s="410"/>
      <c r="N71" s="94"/>
      <c r="O71" s="410"/>
      <c r="P71" s="414">
        <v>40.138399999999997</v>
      </c>
      <c r="Q71" s="415" t="s">
        <v>757</v>
      </c>
      <c r="R71" s="418"/>
      <c r="S71" s="415"/>
      <c r="T71" s="418"/>
      <c r="U71" s="415"/>
      <c r="V71" s="414">
        <v>21.869299999999999</v>
      </c>
      <c r="W71" s="415" t="s">
        <v>891</v>
      </c>
      <c r="X71" s="418"/>
      <c r="Y71" s="415"/>
      <c r="Z71" s="418"/>
      <c r="AA71" s="415"/>
    </row>
    <row r="72" spans="1:29" x14ac:dyDescent="0.25">
      <c r="A72" s="446" t="str">
        <f t="shared" si="4"/>
        <v>DONMARIO Seeds DM 49X13</v>
      </c>
      <c r="B72" s="446" t="str">
        <f t="shared" si="5"/>
        <v>R2X</v>
      </c>
      <c r="C72" s="446" t="s">
        <v>481</v>
      </c>
      <c r="D72" s="414">
        <v>56.881799999999998</v>
      </c>
      <c r="E72" s="415" t="s">
        <v>850</v>
      </c>
      <c r="F72" s="418"/>
      <c r="G72" s="415"/>
      <c r="H72" s="418"/>
      <c r="I72" s="415"/>
      <c r="J72" s="96">
        <v>143.33000000000001</v>
      </c>
      <c r="K72" s="410" t="s">
        <v>714</v>
      </c>
      <c r="L72" s="94"/>
      <c r="M72" s="410"/>
      <c r="N72" s="94"/>
      <c r="O72" s="410"/>
      <c r="P72" s="414">
        <v>38.683</v>
      </c>
      <c r="Q72" s="415" t="s">
        <v>900</v>
      </c>
      <c r="R72" s="418"/>
      <c r="S72" s="415"/>
      <c r="T72" s="418"/>
      <c r="U72" s="415"/>
      <c r="V72" s="414">
        <v>22.98</v>
      </c>
      <c r="W72" s="415" t="s">
        <v>733</v>
      </c>
      <c r="X72" s="418"/>
      <c r="Y72" s="415"/>
      <c r="Z72" s="418"/>
      <c r="AA72" s="415"/>
    </row>
    <row r="73" spans="1:29" x14ac:dyDescent="0.25">
      <c r="A73" s="446" t="str">
        <f t="shared" si="4"/>
        <v xml:space="preserve">AR R16-259 </v>
      </c>
      <c r="B73" s="446" t="str">
        <f t="shared" si="5"/>
        <v>Conv.</v>
      </c>
      <c r="C73" s="446" t="s">
        <v>431</v>
      </c>
      <c r="D73" s="414">
        <v>55.167099999999998</v>
      </c>
      <c r="E73" s="415" t="s">
        <v>852</v>
      </c>
      <c r="F73" s="418"/>
      <c r="G73" s="415"/>
      <c r="H73" s="418"/>
      <c r="I73" s="415"/>
      <c r="J73" s="96">
        <v>138.66999999999999</v>
      </c>
      <c r="K73" s="410" t="s">
        <v>891</v>
      </c>
      <c r="L73" s="94"/>
      <c r="M73" s="410"/>
      <c r="N73" s="94"/>
      <c r="O73" s="410"/>
      <c r="P73" s="414">
        <v>39.563899999999997</v>
      </c>
      <c r="Q73" s="415" t="s">
        <v>913</v>
      </c>
      <c r="R73" s="418"/>
      <c r="S73" s="415"/>
      <c r="T73" s="418"/>
      <c r="U73" s="415"/>
      <c r="V73" s="414">
        <v>22.175699999999999</v>
      </c>
      <c r="W73" s="415" t="s">
        <v>811</v>
      </c>
      <c r="X73" s="418"/>
      <c r="Y73" s="415"/>
      <c r="Z73" s="418"/>
      <c r="AA73" s="415"/>
    </row>
    <row r="74" spans="1:29" ht="12.75" customHeight="1" x14ac:dyDescent="0.25">
      <c r="A74" s="446" t="str">
        <f t="shared" si="4"/>
        <v>VA V17-0462</v>
      </c>
      <c r="B74" s="446" t="str">
        <f t="shared" si="5"/>
        <v>Conv.</v>
      </c>
      <c r="C74" s="446" t="s">
        <v>557</v>
      </c>
      <c r="D74" s="414">
        <v>54.243600000000001</v>
      </c>
      <c r="E74" s="415" t="s">
        <v>877</v>
      </c>
      <c r="F74" s="418"/>
      <c r="G74" s="415"/>
      <c r="H74" s="418"/>
      <c r="I74" s="415"/>
      <c r="J74" s="96">
        <v>141.43</v>
      </c>
      <c r="K74" s="410" t="s">
        <v>893</v>
      </c>
      <c r="L74" s="94"/>
      <c r="M74" s="410"/>
      <c r="N74" s="94"/>
      <c r="O74" s="410"/>
      <c r="P74" s="414">
        <v>41.057600000000001</v>
      </c>
      <c r="Q74" s="415" t="s">
        <v>704</v>
      </c>
      <c r="R74" s="418"/>
      <c r="S74" s="415"/>
      <c r="T74" s="418"/>
      <c r="U74" s="415"/>
      <c r="V74" s="414">
        <v>22.635300000000001</v>
      </c>
      <c r="W74" s="415" t="s">
        <v>777</v>
      </c>
      <c r="X74" s="418"/>
      <c r="Y74" s="415"/>
      <c r="Z74" s="418"/>
      <c r="AA74" s="415"/>
    </row>
    <row r="75" spans="1:29" x14ac:dyDescent="0.25">
      <c r="A75" s="446" t="str">
        <f t="shared" si="4"/>
        <v>TN Exp TN18-4110</v>
      </c>
      <c r="B75" s="446" t="str">
        <f t="shared" si="5"/>
        <v>Conv.</v>
      </c>
      <c r="C75" s="446" t="s">
        <v>539</v>
      </c>
      <c r="D75" s="414">
        <v>50.922600000000003</v>
      </c>
      <c r="E75" s="415" t="s">
        <v>858</v>
      </c>
      <c r="F75" s="418"/>
      <c r="G75" s="415"/>
      <c r="H75" s="418"/>
      <c r="I75" s="445"/>
      <c r="J75" s="96">
        <v>142.94999999999999</v>
      </c>
      <c r="K75" s="410" t="s">
        <v>721</v>
      </c>
      <c r="L75" s="94"/>
      <c r="M75" s="410"/>
      <c r="N75" s="94"/>
      <c r="O75" s="432"/>
      <c r="P75" s="414">
        <v>41.785299999999999</v>
      </c>
      <c r="Q75" s="415" t="s">
        <v>702</v>
      </c>
      <c r="R75" s="418"/>
      <c r="S75" s="415"/>
      <c r="T75" s="418"/>
      <c r="U75" s="415"/>
      <c r="V75" s="414">
        <v>21.601199999999999</v>
      </c>
      <c r="W75" s="415" t="s">
        <v>912</v>
      </c>
      <c r="X75" s="418"/>
      <c r="Y75" s="415"/>
      <c r="Z75" s="418"/>
      <c r="AA75" s="415"/>
    </row>
    <row r="76" spans="1:29" ht="12.75" customHeight="1" x14ac:dyDescent="0.25">
      <c r="A76" s="84" t="str">
        <f t="shared" si="4"/>
        <v xml:space="preserve">AR R15-2422 </v>
      </c>
      <c r="B76" s="84" t="str">
        <f t="shared" si="5"/>
        <v>Conv.</v>
      </c>
      <c r="C76" s="84" t="s">
        <v>430</v>
      </c>
      <c r="D76" s="414">
        <v>49.6509</v>
      </c>
      <c r="E76" s="415" t="s">
        <v>851</v>
      </c>
      <c r="F76" s="418"/>
      <c r="G76" s="415"/>
      <c r="H76" s="418"/>
      <c r="I76" s="415"/>
      <c r="J76" s="96">
        <v>138.94999999999999</v>
      </c>
      <c r="K76" s="410" t="s">
        <v>911</v>
      </c>
      <c r="L76" s="94"/>
      <c r="M76" s="410"/>
      <c r="N76" s="94"/>
      <c r="O76" s="410"/>
      <c r="P76" s="414">
        <v>41.823599999999999</v>
      </c>
      <c r="Q76" s="415" t="s">
        <v>702</v>
      </c>
      <c r="R76" s="418"/>
      <c r="S76" s="415"/>
      <c r="T76" s="418"/>
      <c r="U76" s="415"/>
      <c r="V76" s="414">
        <v>21.601199999999999</v>
      </c>
      <c r="W76" s="415" t="s">
        <v>912</v>
      </c>
      <c r="X76" s="418"/>
      <c r="Y76" s="415"/>
      <c r="Z76" s="418"/>
      <c r="AA76" s="415"/>
    </row>
    <row r="77" spans="1:29" ht="12.75" customHeight="1" x14ac:dyDescent="0.25">
      <c r="A77" s="186" t="s">
        <v>12</v>
      </c>
      <c r="B77" s="179"/>
      <c r="C77" s="190"/>
      <c r="D77" s="623">
        <v>62.698099999999997</v>
      </c>
      <c r="E77" s="624"/>
      <c r="F77" s="624">
        <v>61.477699999999999</v>
      </c>
      <c r="G77" s="624"/>
      <c r="H77" s="624">
        <v>61.658099999999997</v>
      </c>
      <c r="I77" s="624"/>
      <c r="J77" s="292">
        <v>140.87</v>
      </c>
      <c r="K77" s="293"/>
      <c r="L77" s="293">
        <v>135.78</v>
      </c>
      <c r="M77" s="293"/>
      <c r="N77" s="293">
        <v>136.22999999999999</v>
      </c>
      <c r="O77" s="294"/>
      <c r="P77" s="295">
        <v>39.323599999999999</v>
      </c>
      <c r="Q77" s="296"/>
      <c r="R77" s="326">
        <v>38.780999999999999</v>
      </c>
      <c r="S77" s="326"/>
      <c r="T77" s="326">
        <v>39.316600000000001</v>
      </c>
      <c r="U77" s="296"/>
      <c r="V77" s="295">
        <v>22.537800000000001</v>
      </c>
      <c r="W77" s="296"/>
      <c r="X77" s="326">
        <v>23.002199999999998</v>
      </c>
      <c r="Y77" s="326"/>
      <c r="Z77" s="326">
        <v>22.5213</v>
      </c>
      <c r="AA77" s="326"/>
    </row>
    <row r="78" spans="1:29" ht="12.75" customHeight="1" x14ac:dyDescent="0.25">
      <c r="A78" s="85" t="s">
        <v>65</v>
      </c>
      <c r="B78" s="88"/>
      <c r="C78" s="88"/>
      <c r="D78" s="603">
        <v>4.2888000000000002</v>
      </c>
      <c r="E78" s="627"/>
      <c r="F78" s="629">
        <v>4.5743999999999998</v>
      </c>
      <c r="G78" s="629"/>
      <c r="H78" s="629">
        <v>4.4157999999999999</v>
      </c>
      <c r="I78" s="630"/>
      <c r="J78" s="298">
        <v>2.4556</v>
      </c>
      <c r="K78" s="299"/>
      <c r="L78" s="299">
        <v>5.4447999999999999</v>
      </c>
      <c r="M78" s="299"/>
      <c r="N78" s="299">
        <v>3.8275000000000001</v>
      </c>
      <c r="O78" s="300"/>
      <c r="P78" s="301">
        <v>0.26429999999999998</v>
      </c>
      <c r="Q78" s="302"/>
      <c r="R78" s="302">
        <v>0.37230000000000002</v>
      </c>
      <c r="S78" s="302"/>
      <c r="T78" s="302">
        <v>0.37190000000000001</v>
      </c>
      <c r="U78" s="303"/>
      <c r="V78" s="301">
        <v>0.15809999999999999</v>
      </c>
      <c r="W78" s="302"/>
      <c r="X78" s="302">
        <v>0.44919999999999999</v>
      </c>
      <c r="Y78" s="302"/>
      <c r="Z78" s="302">
        <v>0.3226</v>
      </c>
      <c r="AA78" s="302"/>
    </row>
    <row r="79" spans="1:29" ht="12.75" customHeight="1" x14ac:dyDescent="0.35">
      <c r="A79" s="86" t="s">
        <v>45</v>
      </c>
      <c r="B79" s="45"/>
      <c r="C79" s="45"/>
      <c r="D79" s="604">
        <v>4.88</v>
      </c>
      <c r="E79" s="631"/>
      <c r="F79" s="631">
        <v>3.11</v>
      </c>
      <c r="G79" s="631"/>
      <c r="H79" s="631">
        <v>2.54</v>
      </c>
      <c r="I79" s="632"/>
      <c r="J79" s="304">
        <v>1.38</v>
      </c>
      <c r="K79" s="305"/>
      <c r="L79" s="305">
        <v>0.95</v>
      </c>
      <c r="M79" s="305"/>
      <c r="N79" s="305">
        <v>0.78</v>
      </c>
      <c r="O79" s="306"/>
      <c r="P79" s="307">
        <v>0.67</v>
      </c>
      <c r="Q79" s="308"/>
      <c r="R79" s="308">
        <v>0.64</v>
      </c>
      <c r="S79" s="308"/>
      <c r="T79" s="308">
        <v>0.51</v>
      </c>
      <c r="U79" s="309"/>
      <c r="V79" s="307">
        <v>0.39</v>
      </c>
      <c r="W79" s="308"/>
      <c r="X79" s="308">
        <v>0.37</v>
      </c>
      <c r="Y79" s="308"/>
      <c r="Z79" s="308">
        <v>0.28000000000000003</v>
      </c>
      <c r="AA79" s="308"/>
    </row>
    <row r="80" spans="1:29" ht="12.75" customHeight="1" x14ac:dyDescent="0.25">
      <c r="A80" s="86" t="s">
        <v>66</v>
      </c>
      <c r="B80" s="45"/>
      <c r="C80" s="45"/>
      <c r="D80" s="319">
        <v>13.738427078999999</v>
      </c>
      <c r="E80" s="320"/>
      <c r="F80" s="320">
        <v>11.814560336</v>
      </c>
      <c r="G80" s="320"/>
      <c r="H80" s="320">
        <v>11.755078132</v>
      </c>
      <c r="I80" s="321"/>
      <c r="J80" s="304">
        <v>1.6240519989</v>
      </c>
      <c r="K80" s="305"/>
      <c r="L80" s="305">
        <v>1.5057045792999999</v>
      </c>
      <c r="M80" s="305"/>
      <c r="N80" s="305">
        <v>1.5126529340999999</v>
      </c>
      <c r="O80" s="306"/>
      <c r="P80" s="304">
        <v>1.0513093748</v>
      </c>
      <c r="Q80" s="305"/>
      <c r="R80" s="305">
        <v>1.4458146119999999</v>
      </c>
      <c r="S80" s="305"/>
      <c r="T80" s="305">
        <v>1.3778029455</v>
      </c>
      <c r="U80" s="306"/>
      <c r="V80" s="304">
        <v>1.0598417972</v>
      </c>
      <c r="W80" s="305"/>
      <c r="X80" s="305">
        <v>1.4230248679999999</v>
      </c>
      <c r="Y80" s="305"/>
      <c r="Z80" s="305">
        <v>1.3012645828</v>
      </c>
      <c r="AA80" s="305"/>
      <c r="AC80" s="208" t="s">
        <v>27</v>
      </c>
    </row>
    <row r="81" spans="1:27" ht="13.8" thickBot="1" x14ac:dyDescent="0.3">
      <c r="A81" s="182" t="s">
        <v>210</v>
      </c>
      <c r="B81" s="183"/>
      <c r="C81" s="183"/>
      <c r="D81" s="310">
        <f>3*7</f>
        <v>21</v>
      </c>
      <c r="E81" s="311"/>
      <c r="F81" s="311">
        <f>3*7*2</f>
        <v>42</v>
      </c>
      <c r="G81" s="311"/>
      <c r="H81" s="311">
        <f>3*6*3</f>
        <v>54</v>
      </c>
      <c r="I81" s="312"/>
      <c r="J81" s="310">
        <f>6*3*1</f>
        <v>18</v>
      </c>
      <c r="K81" s="311"/>
      <c r="L81" s="311">
        <f>6*3*2</f>
        <v>36</v>
      </c>
      <c r="M81" s="311"/>
      <c r="N81" s="311">
        <f>5*3*3</f>
        <v>45</v>
      </c>
      <c r="O81" s="312"/>
      <c r="P81" s="310">
        <f>1*3*1</f>
        <v>3</v>
      </c>
      <c r="Q81" s="311"/>
      <c r="R81" s="311">
        <v>6</v>
      </c>
      <c r="S81" s="311"/>
      <c r="T81" s="311" t="s">
        <v>218</v>
      </c>
      <c r="U81" s="312"/>
      <c r="V81" s="310">
        <f>1*3*1</f>
        <v>3</v>
      </c>
      <c r="W81" s="311"/>
      <c r="X81" s="311">
        <v>6</v>
      </c>
      <c r="Y81" s="311"/>
      <c r="Z81" s="311" t="s">
        <v>218</v>
      </c>
      <c r="AA81" s="311"/>
    </row>
    <row r="82" spans="1:27" s="207" customFormat="1" x14ac:dyDescent="0.25">
      <c r="A82" s="9"/>
      <c r="B82" s="9"/>
      <c r="C82" s="9"/>
      <c r="D82" s="14"/>
      <c r="E82" s="14"/>
      <c r="F82" s="14"/>
      <c r="G82" s="14"/>
      <c r="H82" s="14"/>
      <c r="I82" s="14"/>
      <c r="J82" s="43"/>
      <c r="K82" s="43"/>
      <c r="L82" s="43"/>
      <c r="M82" s="43"/>
      <c r="N82" s="43"/>
      <c r="O82" s="43"/>
      <c r="AA82" s="146"/>
    </row>
    <row r="83" spans="1:27" s="207" customFormat="1" x14ac:dyDescent="0.25">
      <c r="A83" s="13"/>
      <c r="B83" s="9"/>
      <c r="C83" s="9"/>
      <c r="D83" s="13"/>
      <c r="E83" s="13"/>
      <c r="F83" s="13"/>
      <c r="G83" s="13"/>
      <c r="H83" s="13"/>
      <c r="I83" s="13"/>
      <c r="J83" s="122"/>
      <c r="K83" s="122"/>
      <c r="L83" s="122"/>
      <c r="M83" s="122"/>
      <c r="N83" s="122"/>
      <c r="O83" s="122"/>
      <c r="AA83" s="146"/>
    </row>
    <row r="84" spans="1:27" s="207" customFormat="1" x14ac:dyDescent="0.25">
      <c r="A84" s="13"/>
      <c r="B84" s="10"/>
      <c r="C84" s="10"/>
      <c r="D84" s="13"/>
      <c r="E84" s="13"/>
      <c r="F84" s="13"/>
      <c r="G84" s="13"/>
      <c r="H84" s="13"/>
      <c r="I84" s="13"/>
      <c r="J84" s="123"/>
      <c r="K84" s="123"/>
      <c r="L84" s="123"/>
      <c r="M84" s="123"/>
      <c r="N84" s="123"/>
      <c r="O84" s="123"/>
      <c r="AA84" s="146"/>
    </row>
    <row r="85" spans="1:27" s="207" customFormat="1" x14ac:dyDescent="0.25">
      <c r="A85" s="13"/>
      <c r="B85" s="9"/>
      <c r="C85" s="9"/>
      <c r="D85" s="13"/>
      <c r="E85" s="13"/>
      <c r="F85" s="13"/>
      <c r="G85" s="13"/>
      <c r="H85" s="13"/>
      <c r="I85" s="13"/>
      <c r="J85" s="43"/>
      <c r="K85" s="43"/>
      <c r="L85" s="43"/>
      <c r="M85" s="43"/>
      <c r="N85" s="43"/>
      <c r="O85" s="43"/>
      <c r="AA85" s="146"/>
    </row>
    <row r="86" spans="1:27" s="207" customFormat="1" x14ac:dyDescent="0.25">
      <c r="A86" s="13"/>
      <c r="B86" s="9"/>
      <c r="C86" s="9"/>
      <c r="D86" s="13"/>
      <c r="E86" s="13"/>
      <c r="F86" s="13"/>
      <c r="G86" s="13"/>
      <c r="H86" s="13"/>
      <c r="I86" s="13"/>
      <c r="J86" s="43"/>
      <c r="K86" s="43"/>
      <c r="L86" s="43"/>
      <c r="M86" s="43"/>
      <c r="N86" s="43"/>
      <c r="O86" s="43"/>
      <c r="AA86" s="146"/>
    </row>
    <row r="87" spans="1:27" s="207" customFormat="1" x14ac:dyDescent="0.25">
      <c r="A87" s="13"/>
      <c r="B87" s="9"/>
      <c r="C87" s="9"/>
      <c r="D87" s="13"/>
      <c r="E87" s="13"/>
      <c r="F87" s="13"/>
      <c r="G87" s="13"/>
      <c r="H87" s="13"/>
      <c r="I87" s="13"/>
      <c r="J87" s="43"/>
      <c r="K87" s="43"/>
      <c r="L87" s="43"/>
      <c r="M87" s="43"/>
      <c r="N87" s="43"/>
      <c r="O87" s="43"/>
      <c r="AA87" s="146"/>
    </row>
    <row r="88" spans="1:27" s="207" customFormat="1" x14ac:dyDescent="0.25">
      <c r="A88" s="13"/>
      <c r="B88" s="10"/>
      <c r="C88" s="10"/>
      <c r="D88" s="13"/>
      <c r="E88" s="13"/>
      <c r="F88" s="13"/>
      <c r="G88" s="13"/>
      <c r="H88" s="13"/>
      <c r="I88" s="13"/>
      <c r="J88" s="43"/>
      <c r="K88" s="43"/>
      <c r="L88" s="43"/>
      <c r="M88" s="43"/>
      <c r="N88" s="43"/>
      <c r="O88" s="43"/>
      <c r="AA88" s="146"/>
    </row>
    <row r="89" spans="1:27" s="207" customFormat="1" x14ac:dyDescent="0.25">
      <c r="A89" s="13"/>
      <c r="B89" s="9"/>
      <c r="C89" s="9"/>
      <c r="D89" s="13"/>
      <c r="E89" s="13"/>
      <c r="F89" s="13"/>
      <c r="G89" s="13"/>
      <c r="H89" s="13"/>
      <c r="I89" s="13"/>
      <c r="J89" s="43"/>
      <c r="K89" s="43"/>
      <c r="L89" s="43"/>
      <c r="M89" s="43"/>
      <c r="N89" s="43"/>
      <c r="O89" s="43"/>
      <c r="AA89" s="146"/>
    </row>
    <row r="90" spans="1:27" s="207" customFormat="1" x14ac:dyDescent="0.25">
      <c r="A90" s="184"/>
      <c r="B90" s="10"/>
      <c r="C90" s="10"/>
      <c r="D90" s="184"/>
      <c r="E90" s="184"/>
      <c r="F90" s="184"/>
      <c r="G90" s="184"/>
      <c r="H90" s="184"/>
      <c r="I90" s="184"/>
      <c r="J90" s="63"/>
      <c r="K90" s="63"/>
      <c r="L90" s="63"/>
      <c r="M90" s="63"/>
      <c r="N90" s="63"/>
      <c r="O90" s="63"/>
      <c r="AA90" s="146"/>
    </row>
    <row r="91" spans="1:27" x14ac:dyDescent="0.25">
      <c r="A91" s="13"/>
      <c r="B91" s="10"/>
      <c r="C91" s="10"/>
      <c r="D91" s="13"/>
      <c r="E91" s="13"/>
      <c r="F91" s="13"/>
      <c r="G91" s="13"/>
      <c r="H91" s="13"/>
      <c r="I91" s="13"/>
    </row>
    <row r="92" spans="1:27" ht="15.6" x14ac:dyDescent="0.25">
      <c r="A92" s="5"/>
      <c r="B92" s="9"/>
      <c r="C92" s="9"/>
      <c r="D92" s="124"/>
      <c r="E92" s="124"/>
      <c r="F92" s="124"/>
      <c r="G92" s="124"/>
      <c r="H92" s="124"/>
      <c r="I92" s="124"/>
      <c r="J92" s="8"/>
      <c r="K92" s="8"/>
      <c r="L92" s="8"/>
      <c r="M92" s="8"/>
      <c r="N92" s="8"/>
      <c r="O92" s="8"/>
    </row>
    <row r="93" spans="1:27" x14ac:dyDescent="0.25">
      <c r="B93" s="208"/>
      <c r="C93" s="208"/>
    </row>
  </sheetData>
  <sortState ref="A5:AC76">
    <sortCondition descending="1" ref="D5:D76"/>
  </sortState>
  <mergeCells count="17">
    <mergeCell ref="V3:W3"/>
    <mergeCell ref="X3:Y3"/>
    <mergeCell ref="Z3:AA3"/>
    <mergeCell ref="P3:Q3"/>
    <mergeCell ref="R3:S3"/>
    <mergeCell ref="T3:U3"/>
    <mergeCell ref="A1:AA1"/>
    <mergeCell ref="D2:I2"/>
    <mergeCell ref="P2:U2"/>
    <mergeCell ref="V2:AA2"/>
    <mergeCell ref="J2:O2"/>
    <mergeCell ref="L3:M3"/>
    <mergeCell ref="N3:O3"/>
    <mergeCell ref="D3:E3"/>
    <mergeCell ref="F3:G3"/>
    <mergeCell ref="H3:I3"/>
    <mergeCell ref="J3:K3"/>
  </mergeCells>
  <conditionalFormatting sqref="O5:O76">
    <cfRule type="containsText" priority="1" stopIfTrue="1" operator="containsText" text="AA">
      <formula>NOT(ISERROR(SEARCH("AA",O5)))</formula>
    </cfRule>
    <cfRule type="containsText" dxfId="258" priority="2" operator="containsText" text="A">
      <formula>NOT(ISERROR(SEARCH("A",O5)))</formula>
    </cfRule>
  </conditionalFormatting>
  <conditionalFormatting sqref="S5:S76">
    <cfRule type="containsText" priority="15" stopIfTrue="1" operator="containsText" text="AA">
      <formula>NOT(ISERROR(SEARCH("AA",S5)))</formula>
    </cfRule>
    <cfRule type="containsText" dxfId="257" priority="16" operator="containsText" text="A">
      <formula>NOT(ISERROR(SEARCH("A",S5)))</formula>
    </cfRule>
  </conditionalFormatting>
  <conditionalFormatting sqref="U5:U76">
    <cfRule type="containsText" priority="13" stopIfTrue="1" operator="containsText" text="AA">
      <formula>NOT(ISERROR(SEARCH("AA",U5)))</formula>
    </cfRule>
    <cfRule type="containsText" dxfId="256" priority="14" operator="containsText" text="A">
      <formula>NOT(ISERROR(SEARCH("A",U5)))</formula>
    </cfRule>
  </conditionalFormatting>
  <conditionalFormatting sqref="E5:E76">
    <cfRule type="containsText" priority="23" stopIfTrue="1" operator="containsText" text="AA">
      <formula>NOT(ISERROR(SEARCH("AA",E5)))</formula>
    </cfRule>
    <cfRule type="containsText" dxfId="255" priority="24" operator="containsText" text="A">
      <formula>NOT(ISERROR(SEARCH("A",E5)))</formula>
    </cfRule>
  </conditionalFormatting>
  <conditionalFormatting sqref="G5:G76">
    <cfRule type="containsText" priority="21" stopIfTrue="1" operator="containsText" text="AA">
      <formula>NOT(ISERROR(SEARCH("AA",G5)))</formula>
    </cfRule>
    <cfRule type="containsText" dxfId="254" priority="22" operator="containsText" text="A">
      <formula>NOT(ISERROR(SEARCH("A",G5)))</formula>
    </cfRule>
  </conditionalFormatting>
  <conditionalFormatting sqref="I5:I76">
    <cfRule type="containsText" priority="19" stopIfTrue="1" operator="containsText" text="AA">
      <formula>NOT(ISERROR(SEARCH("AA",I5)))</formula>
    </cfRule>
    <cfRule type="containsText" dxfId="253" priority="20" operator="containsText" text="A">
      <formula>NOT(ISERROR(SEARCH("A",I5)))</formula>
    </cfRule>
  </conditionalFormatting>
  <conditionalFormatting sqref="Q5:Q76">
    <cfRule type="containsText" priority="17" stopIfTrue="1" operator="containsText" text="AA">
      <formula>NOT(ISERROR(SEARCH("AA",Q5)))</formula>
    </cfRule>
    <cfRule type="containsText" dxfId="252" priority="18" operator="containsText" text="A">
      <formula>NOT(ISERROR(SEARCH("A",Q5)))</formula>
    </cfRule>
  </conditionalFormatting>
  <conditionalFormatting sqref="W5:W76">
    <cfRule type="containsText" priority="11" stopIfTrue="1" operator="containsText" text="AA">
      <formula>NOT(ISERROR(SEARCH("AA",W5)))</formula>
    </cfRule>
    <cfRule type="containsText" dxfId="251" priority="12" operator="containsText" text="A">
      <formula>NOT(ISERROR(SEARCH("A",W5)))</formula>
    </cfRule>
  </conditionalFormatting>
  <conditionalFormatting sqref="Y5:Y76">
    <cfRule type="containsText" priority="9" stopIfTrue="1" operator="containsText" text="AA">
      <formula>NOT(ISERROR(SEARCH("AA",Y5)))</formula>
    </cfRule>
    <cfRule type="containsText" dxfId="250" priority="10" operator="containsText" text="A">
      <formula>NOT(ISERROR(SEARCH("A",Y5)))</formula>
    </cfRule>
  </conditionalFormatting>
  <conditionalFormatting sqref="AA5:AA76">
    <cfRule type="containsText" priority="7" stopIfTrue="1" operator="containsText" text="AA">
      <formula>NOT(ISERROR(SEARCH("AA",AA5)))</formula>
    </cfRule>
    <cfRule type="containsText" dxfId="249" priority="8" operator="containsText" text="A">
      <formula>NOT(ISERROR(SEARCH("A",AA5)))</formula>
    </cfRule>
  </conditionalFormatting>
  <conditionalFormatting sqref="K5:K76">
    <cfRule type="containsText" priority="5" stopIfTrue="1" operator="containsText" text="AA">
      <formula>NOT(ISERROR(SEARCH("AA",K5)))</formula>
    </cfRule>
    <cfRule type="containsText" dxfId="248" priority="6" operator="containsText" text="A">
      <formula>NOT(ISERROR(SEARCH("A",K5)))</formula>
    </cfRule>
  </conditionalFormatting>
  <conditionalFormatting sqref="M5:M76">
    <cfRule type="containsText" priority="3" stopIfTrue="1" operator="containsText" text="AA">
      <formula>NOT(ISERROR(SEARCH("AA",M5)))</formula>
    </cfRule>
    <cfRule type="containsText" dxfId="247" priority="4" operator="containsText" text="A">
      <formula>NOT(ISERROR(SEARCH("A",M5)))</formula>
    </cfRule>
  </conditionalFormatting>
  <conditionalFormatting sqref="D5:D76">
    <cfRule type="aboveAverage" dxfId="246" priority="25"/>
  </conditionalFormatting>
  <conditionalFormatting sqref="F5:F76">
    <cfRule type="aboveAverage" dxfId="245" priority="26"/>
  </conditionalFormatting>
  <conditionalFormatting sqref="H5:H76">
    <cfRule type="aboveAverage" dxfId="244" priority="27"/>
  </conditionalFormatting>
  <conditionalFormatting sqref="P5:P76">
    <cfRule type="aboveAverage" dxfId="243" priority="28"/>
  </conditionalFormatting>
  <conditionalFormatting sqref="R5:R76">
    <cfRule type="aboveAverage" dxfId="242" priority="29"/>
  </conditionalFormatting>
  <conditionalFormatting sqref="T5:T76">
    <cfRule type="aboveAverage" dxfId="241" priority="30"/>
  </conditionalFormatting>
  <conditionalFormatting sqref="V5:V76">
    <cfRule type="aboveAverage" dxfId="240" priority="31"/>
  </conditionalFormatting>
  <conditionalFormatting sqref="X5:X76">
    <cfRule type="aboveAverage" dxfId="239" priority="32"/>
  </conditionalFormatting>
  <conditionalFormatting sqref="Z5:Z76">
    <cfRule type="aboveAverage" dxfId="238" priority="33"/>
  </conditionalFormatting>
  <conditionalFormatting sqref="J5:J76">
    <cfRule type="aboveAverage" dxfId="237" priority="34"/>
  </conditionalFormatting>
  <conditionalFormatting sqref="L5:L76">
    <cfRule type="aboveAverage" dxfId="236" priority="35"/>
  </conditionalFormatting>
  <conditionalFormatting sqref="N5:N76">
    <cfRule type="aboveAverage" dxfId="235" priority="36"/>
  </conditionalFormatting>
  <conditionalFormatting sqref="A5:AA76">
    <cfRule type="expression" dxfId="234" priority="37">
      <formula>MOD(ROW(),2)=0</formula>
    </cfRule>
  </conditionalFormatting>
  <pageMargins left="0.5" right="0.5" top="0.5" bottom="0.5" header="0.3" footer="0.3"/>
  <pageSetup paperSize="5" scale="84" fitToHeight="2" orientation="landscape" r:id="rId1"/>
  <headerFooter differentFirst="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BH93"/>
  <sheetViews>
    <sheetView zoomScaleNormal="100" workbookViewId="0">
      <selection activeCell="A2" sqref="A1:A1048576"/>
    </sheetView>
  </sheetViews>
  <sheetFormatPr defaultColWidth="9.109375" defaultRowHeight="13.2" x14ac:dyDescent="0.25"/>
  <cols>
    <col min="1" max="1" width="25.77734375" style="1" customWidth="1"/>
    <col min="2" max="2" width="10.6640625" style="1" customWidth="1"/>
    <col min="3" max="3" width="10.6640625" style="207" hidden="1" customWidth="1"/>
    <col min="4" max="4" width="5.33203125" style="95" customWidth="1"/>
    <col min="5" max="5" width="5.33203125" style="99" customWidth="1"/>
    <col min="6" max="6" width="5.33203125" style="95" customWidth="1"/>
    <col min="7" max="7" width="5.33203125" style="99" hidden="1" customWidth="1"/>
    <col min="8" max="8" width="5.33203125" style="95" customWidth="1"/>
    <col min="9" max="9" width="5.33203125" style="99" hidden="1" customWidth="1"/>
    <col min="10" max="12" width="5.33203125" style="43" customWidth="1"/>
    <col min="13" max="13" width="5.33203125" style="43" hidden="1" customWidth="1"/>
    <col min="14" max="14" width="5.33203125" style="43" customWidth="1"/>
    <col min="15" max="15" width="5.33203125" style="43" hidden="1" customWidth="1"/>
    <col min="16" max="18" width="5.33203125" style="43" customWidth="1"/>
    <col min="19" max="19" width="5.33203125" style="43" hidden="1" customWidth="1"/>
    <col min="20" max="20" width="5.33203125" style="43" customWidth="1"/>
    <col min="21" max="21" width="5.33203125" style="43" hidden="1" customWidth="1"/>
    <col min="22" max="24" width="5.33203125" style="43" customWidth="1"/>
    <col min="25" max="25" width="5.33203125" style="43" hidden="1" customWidth="1"/>
    <col min="26" max="26" width="5.33203125" style="43" customWidth="1"/>
    <col min="27" max="27" width="5.33203125" style="43" hidden="1" customWidth="1"/>
    <col min="28" max="30" width="5.33203125" style="43" customWidth="1"/>
    <col min="31" max="31" width="5.33203125" style="43" hidden="1" customWidth="1"/>
    <col min="32" max="32" width="5.33203125" style="43" customWidth="1"/>
    <col min="33" max="33" width="5.33203125" style="43" hidden="1" customWidth="1"/>
    <col min="34" max="36" width="5.33203125" style="43" customWidth="1"/>
    <col min="37" max="37" width="5.33203125" style="43" hidden="1" customWidth="1"/>
    <col min="38" max="38" width="5.33203125" style="43" customWidth="1"/>
    <col min="39" max="39" width="5.33203125" style="43" hidden="1" customWidth="1"/>
    <col min="40" max="42" width="5.33203125" style="43" customWidth="1"/>
    <col min="43" max="43" width="5.33203125" style="43" hidden="1" customWidth="1"/>
    <col min="44" max="44" width="5.33203125" style="43" customWidth="1"/>
    <col min="45" max="45" width="5.33203125" style="43" hidden="1" customWidth="1"/>
    <col min="46" max="48" width="5.33203125" style="43" customWidth="1"/>
    <col min="49" max="49" width="5.33203125" style="43" hidden="1" customWidth="1"/>
    <col min="50" max="50" width="5.33203125" style="43" customWidth="1"/>
    <col min="51" max="51" width="5.33203125" style="43" hidden="1" customWidth="1"/>
    <col min="52" max="54" width="5.33203125" style="43" customWidth="1"/>
    <col min="55" max="55" width="5.33203125" style="43" hidden="1" customWidth="1"/>
    <col min="56" max="56" width="5.33203125" style="4" customWidth="1"/>
    <col min="57" max="57" width="5.33203125" style="4" hidden="1" customWidth="1"/>
    <col min="58" max="58" width="5.33203125" style="43" customWidth="1"/>
    <col min="59" max="59" width="9.109375" style="184"/>
    <col min="60" max="60" width="9.109375" style="1"/>
    <col min="61" max="61" width="27.109375" style="1" customWidth="1"/>
    <col min="62" max="16384" width="9.109375" style="1"/>
  </cols>
  <sheetData>
    <row r="1" spans="1:59" ht="30" customHeight="1" thickBot="1" x14ac:dyDescent="0.3">
      <c r="A1" s="668" t="s">
        <v>1190</v>
      </c>
      <c r="B1" s="668"/>
      <c r="C1" s="668"/>
      <c r="D1" s="668"/>
      <c r="E1" s="668"/>
      <c r="F1" s="668"/>
      <c r="G1" s="668"/>
      <c r="H1" s="668"/>
      <c r="I1" s="668"/>
      <c r="J1" s="668"/>
      <c r="K1" s="668"/>
      <c r="L1" s="668"/>
      <c r="M1" s="668"/>
      <c r="N1" s="668"/>
      <c r="O1" s="668"/>
      <c r="P1" s="668"/>
      <c r="Q1" s="668"/>
      <c r="R1" s="668"/>
      <c r="S1" s="668"/>
      <c r="T1" s="668"/>
      <c r="U1" s="668"/>
      <c r="V1" s="668"/>
      <c r="W1" s="668"/>
      <c r="X1" s="668"/>
      <c r="Y1" s="668"/>
      <c r="Z1" s="668"/>
      <c r="AA1" s="668"/>
      <c r="AB1" s="668"/>
      <c r="AC1" s="668"/>
      <c r="AD1" s="668"/>
      <c r="AE1" s="668"/>
      <c r="AF1" s="668"/>
      <c r="AG1" s="668"/>
      <c r="AH1" s="668"/>
      <c r="AI1" s="668"/>
      <c r="AJ1" s="668"/>
      <c r="AK1" s="668"/>
      <c r="AL1" s="668"/>
      <c r="AM1" s="668"/>
      <c r="AN1" s="668"/>
      <c r="AO1" s="668"/>
      <c r="AP1" s="668"/>
      <c r="AQ1" s="668"/>
      <c r="AR1" s="668"/>
      <c r="AS1" s="668"/>
      <c r="AT1" s="668"/>
      <c r="AU1" s="668"/>
      <c r="AV1" s="668"/>
      <c r="AW1" s="668"/>
      <c r="AX1" s="668"/>
      <c r="AY1" s="668"/>
      <c r="AZ1" s="668"/>
      <c r="BA1" s="668"/>
      <c r="BB1" s="668"/>
      <c r="BC1" s="668"/>
      <c r="BD1" s="668"/>
      <c r="BE1" s="277"/>
      <c r="BF1" s="173"/>
      <c r="BG1" s="44"/>
    </row>
    <row r="2" spans="1:59" ht="41.1" customHeight="1" x14ac:dyDescent="0.25">
      <c r="A2" s="49" t="s">
        <v>149</v>
      </c>
      <c r="B2" s="47" t="s">
        <v>68</v>
      </c>
      <c r="C2" s="47"/>
      <c r="D2" s="677" t="s">
        <v>233</v>
      </c>
      <c r="E2" s="678"/>
      <c r="F2" s="678"/>
      <c r="G2" s="678"/>
      <c r="H2" s="678"/>
      <c r="I2" s="699"/>
      <c r="J2" s="679" t="s">
        <v>225</v>
      </c>
      <c r="K2" s="680"/>
      <c r="L2" s="680"/>
      <c r="M2" s="680"/>
      <c r="N2" s="680"/>
      <c r="O2" s="429"/>
      <c r="P2" s="679" t="s">
        <v>226</v>
      </c>
      <c r="Q2" s="680"/>
      <c r="R2" s="680"/>
      <c r="S2" s="680"/>
      <c r="T2" s="680"/>
      <c r="U2" s="429"/>
      <c r="V2" s="679" t="s">
        <v>227</v>
      </c>
      <c r="W2" s="680"/>
      <c r="X2" s="680"/>
      <c r="Y2" s="680"/>
      <c r="Z2" s="680"/>
      <c r="AA2" s="429"/>
      <c r="AB2" s="679" t="s">
        <v>698</v>
      </c>
      <c r="AC2" s="680"/>
      <c r="AD2" s="680"/>
      <c r="AE2" s="680"/>
      <c r="AF2" s="680"/>
      <c r="AG2" s="429"/>
      <c r="AH2" s="679" t="s">
        <v>228</v>
      </c>
      <c r="AI2" s="680"/>
      <c r="AJ2" s="680"/>
      <c r="AK2" s="680"/>
      <c r="AL2" s="680"/>
      <c r="AM2" s="429"/>
      <c r="AN2" s="679" t="s">
        <v>229</v>
      </c>
      <c r="AO2" s="680"/>
      <c r="AP2" s="680"/>
      <c r="AQ2" s="680"/>
      <c r="AR2" s="680"/>
      <c r="AS2" s="429"/>
      <c r="AT2" s="679" t="s">
        <v>230</v>
      </c>
      <c r="AU2" s="680"/>
      <c r="AV2" s="680"/>
      <c r="AW2" s="680"/>
      <c r="AX2" s="680"/>
      <c r="AY2" s="429"/>
      <c r="AZ2" s="679" t="s">
        <v>231</v>
      </c>
      <c r="BA2" s="680"/>
      <c r="BB2" s="680"/>
      <c r="BC2" s="680"/>
      <c r="BD2" s="680"/>
      <c r="BE2" s="428"/>
      <c r="BF2" s="4"/>
      <c r="BG2" s="1"/>
    </row>
    <row r="3" spans="1:59" ht="20.100000000000001" customHeight="1" x14ac:dyDescent="0.25">
      <c r="A3" s="111"/>
      <c r="B3" s="111"/>
      <c r="C3" s="111"/>
      <c r="D3" s="675" t="s">
        <v>69</v>
      </c>
      <c r="E3" s="676"/>
      <c r="F3" s="676" t="s">
        <v>70</v>
      </c>
      <c r="G3" s="676"/>
      <c r="H3" s="676" t="s">
        <v>71</v>
      </c>
      <c r="I3" s="697"/>
      <c r="J3" s="425" t="s">
        <v>69</v>
      </c>
      <c r="K3" s="426"/>
      <c r="L3" s="426" t="s">
        <v>70</v>
      </c>
      <c r="M3" s="426"/>
      <c r="N3" s="426" t="s">
        <v>71</v>
      </c>
      <c r="O3" s="430"/>
      <c r="P3" s="425" t="s">
        <v>69</v>
      </c>
      <c r="Q3" s="426"/>
      <c r="R3" s="426" t="s">
        <v>70</v>
      </c>
      <c r="S3" s="426"/>
      <c r="T3" s="426" t="s">
        <v>71</v>
      </c>
      <c r="U3" s="430"/>
      <c r="V3" s="425" t="s">
        <v>69</v>
      </c>
      <c r="W3" s="426"/>
      <c r="X3" s="426" t="s">
        <v>70</v>
      </c>
      <c r="Y3" s="426"/>
      <c r="Z3" s="426" t="s">
        <v>71</v>
      </c>
      <c r="AA3" s="430"/>
      <c r="AB3" s="425" t="s">
        <v>69</v>
      </c>
      <c r="AC3" s="426"/>
      <c r="AD3" s="426" t="s">
        <v>70</v>
      </c>
      <c r="AE3" s="426"/>
      <c r="AF3" s="426" t="s">
        <v>71</v>
      </c>
      <c r="AG3" s="430"/>
      <c r="AH3" s="425" t="s">
        <v>69</v>
      </c>
      <c r="AI3" s="426"/>
      <c r="AJ3" s="426" t="s">
        <v>70</v>
      </c>
      <c r="AK3" s="426"/>
      <c r="AL3" s="426" t="s">
        <v>71</v>
      </c>
      <c r="AM3" s="430"/>
      <c r="AN3" s="425" t="s">
        <v>69</v>
      </c>
      <c r="AO3" s="426"/>
      <c r="AP3" s="426" t="s">
        <v>70</v>
      </c>
      <c r="AQ3" s="426"/>
      <c r="AR3" s="426" t="s">
        <v>71</v>
      </c>
      <c r="AS3" s="430"/>
      <c r="AT3" s="425" t="s">
        <v>69</v>
      </c>
      <c r="AU3" s="426"/>
      <c r="AV3" s="426" t="s">
        <v>70</v>
      </c>
      <c r="AW3" s="426"/>
      <c r="AX3" s="426" t="s">
        <v>71</v>
      </c>
      <c r="AY3" s="430"/>
      <c r="AZ3" s="425" t="s">
        <v>69</v>
      </c>
      <c r="BA3" s="426"/>
      <c r="BB3" s="426" t="s">
        <v>70</v>
      </c>
      <c r="BC3" s="426"/>
      <c r="BD3" s="426" t="s">
        <v>71</v>
      </c>
      <c r="BE3" s="426"/>
      <c r="BF3" s="4"/>
      <c r="BG3" s="1"/>
    </row>
    <row r="4" spans="1:59" ht="63.75" hidden="1" customHeight="1" x14ac:dyDescent="0.25">
      <c r="A4" s="111" t="s">
        <v>149</v>
      </c>
      <c r="B4" s="112" t="s">
        <v>68</v>
      </c>
      <c r="C4" s="112"/>
      <c r="D4" s="177" t="s">
        <v>77</v>
      </c>
      <c r="E4" s="176" t="s">
        <v>80</v>
      </c>
      <c r="F4" s="176" t="s">
        <v>78</v>
      </c>
      <c r="G4" s="176" t="s">
        <v>81</v>
      </c>
      <c r="H4" s="176" t="s">
        <v>79</v>
      </c>
      <c r="I4" s="178" t="s">
        <v>82</v>
      </c>
      <c r="J4" s="423" t="s">
        <v>92</v>
      </c>
      <c r="K4" s="422"/>
      <c r="L4" s="422" t="s">
        <v>93</v>
      </c>
      <c r="M4" s="422"/>
      <c r="N4" s="422" t="s">
        <v>94</v>
      </c>
      <c r="O4" s="424"/>
      <c r="P4" s="423" t="s">
        <v>95</v>
      </c>
      <c r="Q4" s="422"/>
      <c r="R4" s="422" t="s">
        <v>96</v>
      </c>
      <c r="S4" s="422"/>
      <c r="T4" s="422" t="s">
        <v>97</v>
      </c>
      <c r="U4" s="424"/>
      <c r="V4" s="423" t="s">
        <v>98</v>
      </c>
      <c r="W4" s="422"/>
      <c r="X4" s="422" t="s">
        <v>99</v>
      </c>
      <c r="Y4" s="422"/>
      <c r="Z4" s="422" t="s">
        <v>100</v>
      </c>
      <c r="AA4" s="424"/>
      <c r="AB4" s="423" t="s">
        <v>98</v>
      </c>
      <c r="AC4" s="422"/>
      <c r="AD4" s="422" t="s">
        <v>99</v>
      </c>
      <c r="AE4" s="422"/>
      <c r="AF4" s="422" t="s">
        <v>100</v>
      </c>
      <c r="AG4" s="424"/>
      <c r="AH4" s="423" t="s">
        <v>101</v>
      </c>
      <c r="AI4" s="422"/>
      <c r="AJ4" s="422" t="s">
        <v>102</v>
      </c>
      <c r="AK4" s="422"/>
      <c r="AL4" s="422" t="s">
        <v>103</v>
      </c>
      <c r="AM4" s="424"/>
      <c r="AN4" s="423" t="s">
        <v>104</v>
      </c>
      <c r="AO4" s="422"/>
      <c r="AP4" s="422" t="s">
        <v>105</v>
      </c>
      <c r="AQ4" s="422"/>
      <c r="AR4" s="422" t="s">
        <v>106</v>
      </c>
      <c r="AS4" s="424"/>
      <c r="AT4" s="423" t="s">
        <v>262</v>
      </c>
      <c r="AU4" s="422"/>
      <c r="AV4" s="422" t="s">
        <v>263</v>
      </c>
      <c r="AW4" s="422"/>
      <c r="AX4" s="422" t="s">
        <v>264</v>
      </c>
      <c r="AY4" s="424"/>
      <c r="AZ4" s="423" t="s">
        <v>107</v>
      </c>
      <c r="BA4" s="422"/>
      <c r="BB4" s="422" t="s">
        <v>108</v>
      </c>
      <c r="BC4" s="422"/>
      <c r="BD4" s="422" t="s">
        <v>109</v>
      </c>
      <c r="BE4" s="431"/>
      <c r="BF4" s="4"/>
      <c r="BG4" s="1"/>
    </row>
    <row r="5" spans="1:59" ht="12.75" customHeight="1" x14ac:dyDescent="0.25">
      <c r="A5" s="448" t="str">
        <f t="shared" ref="A5:A36" si="0">VLOOKUP(C5,VL_SOY_2020,2,FALSE)</f>
        <v>Local Seed Co. LS4795XS**</v>
      </c>
      <c r="B5" s="449" t="str">
        <f t="shared" ref="B5:B36" si="1">VLOOKUP(C5,VL_SOY_2020,4,FALSE)</f>
        <v>R2X, STS</v>
      </c>
      <c r="C5" s="449" t="s">
        <v>502</v>
      </c>
      <c r="D5" s="414">
        <v>69.692099999999996</v>
      </c>
      <c r="E5" s="415" t="s">
        <v>702</v>
      </c>
      <c r="F5" s="416">
        <v>63.877200000000002</v>
      </c>
      <c r="G5" s="417" t="s">
        <v>707</v>
      </c>
      <c r="H5" s="418"/>
      <c r="I5" s="415"/>
      <c r="J5" s="414">
        <v>90.072800000000001</v>
      </c>
      <c r="K5" s="415" t="s">
        <v>831</v>
      </c>
      <c r="L5" s="416">
        <v>80.406000000000006</v>
      </c>
      <c r="M5" s="417" t="s">
        <v>743</v>
      </c>
      <c r="N5" s="418"/>
      <c r="O5" s="415"/>
      <c r="P5" s="414">
        <v>82.233999999999995</v>
      </c>
      <c r="Q5" s="415" t="s">
        <v>702</v>
      </c>
      <c r="R5" s="416">
        <v>70.175200000000004</v>
      </c>
      <c r="S5" s="417" t="s">
        <v>702</v>
      </c>
      <c r="T5" s="418"/>
      <c r="U5" s="415"/>
      <c r="V5" s="414">
        <v>52.3078</v>
      </c>
      <c r="W5" s="415" t="s">
        <v>721</v>
      </c>
      <c r="X5" s="416">
        <v>41.783499999999997</v>
      </c>
      <c r="Y5" s="417" t="s">
        <v>702</v>
      </c>
      <c r="Z5" s="418"/>
      <c r="AA5" s="415"/>
      <c r="AB5" s="414">
        <v>83.731099999999998</v>
      </c>
      <c r="AC5" s="415" t="s">
        <v>702</v>
      </c>
      <c r="AD5" s="416"/>
      <c r="AE5" s="417"/>
      <c r="AF5" s="418"/>
      <c r="AG5" s="415"/>
      <c r="AH5" s="414">
        <v>67.604100000000003</v>
      </c>
      <c r="AI5" s="415" t="s">
        <v>806</v>
      </c>
      <c r="AJ5" s="416">
        <v>69.946299999999994</v>
      </c>
      <c r="AK5" s="417" t="s">
        <v>714</v>
      </c>
      <c r="AL5" s="418"/>
      <c r="AM5" s="415"/>
      <c r="AN5" s="414">
        <v>55.512900000000002</v>
      </c>
      <c r="AO5" s="415" t="s">
        <v>847</v>
      </c>
      <c r="AP5" s="416">
        <v>65.783100000000005</v>
      </c>
      <c r="AQ5" s="417" t="s">
        <v>743</v>
      </c>
      <c r="AR5" s="418"/>
      <c r="AS5" s="415"/>
      <c r="AT5" s="414">
        <v>58.467500000000001</v>
      </c>
      <c r="AU5" s="415" t="s">
        <v>816</v>
      </c>
      <c r="AV5" s="416">
        <v>55.1858</v>
      </c>
      <c r="AW5" s="417" t="s">
        <v>702</v>
      </c>
      <c r="AX5" s="418"/>
      <c r="AY5" s="415"/>
      <c r="AZ5" s="414">
        <v>67.606800000000007</v>
      </c>
      <c r="BA5" s="415" t="s">
        <v>702</v>
      </c>
      <c r="BB5" s="416">
        <v>63.860399999999998</v>
      </c>
      <c r="BC5" s="417" t="s">
        <v>702</v>
      </c>
      <c r="BD5" s="418"/>
      <c r="BE5" s="100"/>
      <c r="BF5" s="103"/>
      <c r="BG5"/>
    </row>
    <row r="6" spans="1:59" x14ac:dyDescent="0.25">
      <c r="A6" s="446" t="str">
        <f t="shared" si="0"/>
        <v>LG Seeds LGS4899RX</v>
      </c>
      <c r="B6" s="446" t="str">
        <f t="shared" si="1"/>
        <v>R2X, STS</v>
      </c>
      <c r="C6" s="446" t="s">
        <v>490</v>
      </c>
      <c r="D6" s="414">
        <v>69.578000000000003</v>
      </c>
      <c r="E6" s="415" t="s">
        <v>702</v>
      </c>
      <c r="F6" s="418">
        <v>62.584800000000001</v>
      </c>
      <c r="G6" s="415" t="s">
        <v>712</v>
      </c>
      <c r="H6" s="418"/>
      <c r="I6" s="415"/>
      <c r="J6" s="414">
        <v>101.01</v>
      </c>
      <c r="K6" s="415" t="s">
        <v>702</v>
      </c>
      <c r="L6" s="418">
        <v>85.713499999999996</v>
      </c>
      <c r="M6" s="415" t="s">
        <v>707</v>
      </c>
      <c r="N6" s="418"/>
      <c r="O6" s="415"/>
      <c r="P6" s="414">
        <v>78.046300000000002</v>
      </c>
      <c r="Q6" s="415" t="s">
        <v>743</v>
      </c>
      <c r="R6" s="418">
        <v>67.040700000000001</v>
      </c>
      <c r="S6" s="415" t="s">
        <v>702</v>
      </c>
      <c r="T6" s="418"/>
      <c r="U6" s="415"/>
      <c r="V6" s="414">
        <v>46.218899999999998</v>
      </c>
      <c r="W6" s="415" t="s">
        <v>812</v>
      </c>
      <c r="X6" s="418">
        <v>41.652099999999997</v>
      </c>
      <c r="Y6" s="415" t="s">
        <v>702</v>
      </c>
      <c r="Z6" s="418"/>
      <c r="AA6" s="415"/>
      <c r="AB6" s="414">
        <v>82.024500000000003</v>
      </c>
      <c r="AC6" s="415" t="s">
        <v>707</v>
      </c>
      <c r="AD6" s="418"/>
      <c r="AE6" s="415"/>
      <c r="AF6" s="418"/>
      <c r="AG6" s="415"/>
      <c r="AH6" s="414">
        <v>71.191199999999995</v>
      </c>
      <c r="AI6" s="415" t="s">
        <v>743</v>
      </c>
      <c r="AJ6" s="418">
        <v>70.330699999999993</v>
      </c>
      <c r="AK6" s="415" t="s">
        <v>714</v>
      </c>
      <c r="AL6" s="418"/>
      <c r="AM6" s="415"/>
      <c r="AN6" s="414">
        <v>61.233499999999999</v>
      </c>
      <c r="AO6" s="415" t="s">
        <v>831</v>
      </c>
      <c r="AP6" s="418">
        <v>64.626599999999996</v>
      </c>
      <c r="AQ6" s="415" t="s">
        <v>721</v>
      </c>
      <c r="AR6" s="418"/>
      <c r="AS6" s="415"/>
      <c r="AT6" s="414">
        <v>56.1248</v>
      </c>
      <c r="AU6" s="415" t="s">
        <v>792</v>
      </c>
      <c r="AV6" s="418">
        <v>53.878599999999999</v>
      </c>
      <c r="AW6" s="415" t="s">
        <v>702</v>
      </c>
      <c r="AX6" s="418"/>
      <c r="AY6" s="415"/>
      <c r="AZ6" s="414">
        <v>60.779400000000003</v>
      </c>
      <c r="BA6" s="415" t="s">
        <v>702</v>
      </c>
      <c r="BB6" s="418">
        <v>54.851199999999999</v>
      </c>
      <c r="BC6" s="415" t="s">
        <v>702</v>
      </c>
      <c r="BD6" s="418"/>
      <c r="BE6" s="410"/>
      <c r="BF6" s="103"/>
      <c r="BG6"/>
    </row>
    <row r="7" spans="1:59" x14ac:dyDescent="0.25">
      <c r="A7" s="84" t="str">
        <f t="shared" si="0"/>
        <v>Asgrow AG48X9</v>
      </c>
      <c r="B7" s="84" t="str">
        <f t="shared" si="1"/>
        <v>R2X</v>
      </c>
      <c r="C7" s="84" t="s">
        <v>443</v>
      </c>
      <c r="D7" s="414">
        <v>69.004000000000005</v>
      </c>
      <c r="E7" s="415" t="s">
        <v>707</v>
      </c>
      <c r="F7" s="418">
        <v>63.847999999999999</v>
      </c>
      <c r="G7" s="415" t="s">
        <v>707</v>
      </c>
      <c r="H7" s="418">
        <v>63.130299999999998</v>
      </c>
      <c r="I7" s="415" t="s">
        <v>702</v>
      </c>
      <c r="J7" s="414">
        <v>87.039599999999993</v>
      </c>
      <c r="K7" s="415" t="s">
        <v>924</v>
      </c>
      <c r="L7" s="418">
        <v>81.945099999999996</v>
      </c>
      <c r="M7" s="415" t="s">
        <v>714</v>
      </c>
      <c r="N7" s="418">
        <v>79.680599999999998</v>
      </c>
      <c r="O7" s="415" t="s">
        <v>703</v>
      </c>
      <c r="P7" s="414">
        <v>77.074399999999997</v>
      </c>
      <c r="Q7" s="415" t="s">
        <v>754</v>
      </c>
      <c r="R7" s="418">
        <v>66.251599999999996</v>
      </c>
      <c r="S7" s="415" t="s">
        <v>702</v>
      </c>
      <c r="T7" s="418">
        <v>68.051000000000002</v>
      </c>
      <c r="U7" s="415" t="s">
        <v>702</v>
      </c>
      <c r="V7" s="414">
        <v>57.609699999999997</v>
      </c>
      <c r="W7" s="415" t="s">
        <v>702</v>
      </c>
      <c r="X7" s="418">
        <v>48.180100000000003</v>
      </c>
      <c r="Y7" s="415" t="s">
        <v>702</v>
      </c>
      <c r="Z7" s="418">
        <v>46.162999999999997</v>
      </c>
      <c r="AA7" s="415" t="s">
        <v>707</v>
      </c>
      <c r="AB7" s="414">
        <v>72.7346</v>
      </c>
      <c r="AC7" s="415" t="s">
        <v>810</v>
      </c>
      <c r="AD7" s="418"/>
      <c r="AE7" s="415"/>
      <c r="AF7" s="418"/>
      <c r="AG7" s="415"/>
      <c r="AH7" s="414">
        <v>69.467600000000004</v>
      </c>
      <c r="AI7" s="415" t="s">
        <v>721</v>
      </c>
      <c r="AJ7" s="418">
        <v>71.096100000000007</v>
      </c>
      <c r="AK7" s="415" t="s">
        <v>712</v>
      </c>
      <c r="AL7" s="418">
        <v>67.764200000000002</v>
      </c>
      <c r="AM7" s="415" t="s">
        <v>702</v>
      </c>
      <c r="AN7" s="414">
        <v>62.601399999999998</v>
      </c>
      <c r="AO7" s="415" t="s">
        <v>721</v>
      </c>
      <c r="AP7" s="418">
        <v>66.069299999999998</v>
      </c>
      <c r="AQ7" s="415" t="s">
        <v>743</v>
      </c>
      <c r="AR7" s="418">
        <v>61.887700000000002</v>
      </c>
      <c r="AS7" s="415" t="s">
        <v>702</v>
      </c>
      <c r="AT7" s="414">
        <v>60.846800000000002</v>
      </c>
      <c r="AU7" s="415" t="s">
        <v>712</v>
      </c>
      <c r="AV7" s="418">
        <v>56.372</v>
      </c>
      <c r="AW7" s="415" t="s">
        <v>702</v>
      </c>
      <c r="AX7" s="418">
        <v>59.042499999999997</v>
      </c>
      <c r="AY7" s="415" t="s">
        <v>702</v>
      </c>
      <c r="AZ7" s="414">
        <v>64.657700000000006</v>
      </c>
      <c r="BA7" s="415" t="s">
        <v>702</v>
      </c>
      <c r="BB7" s="418">
        <v>57.021500000000003</v>
      </c>
      <c r="BC7" s="415" t="s">
        <v>702</v>
      </c>
      <c r="BD7" s="418">
        <v>59.380699999999997</v>
      </c>
      <c r="BE7" s="410" t="s">
        <v>707</v>
      </c>
      <c r="BF7" s="103"/>
      <c r="BG7"/>
    </row>
    <row r="8" spans="1:59" x14ac:dyDescent="0.25">
      <c r="A8" s="84" t="str">
        <f t="shared" si="0"/>
        <v>Croplan CP4811XS</v>
      </c>
      <c r="B8" s="84" t="str">
        <f t="shared" si="1"/>
        <v>R2X</v>
      </c>
      <c r="C8" s="84" t="s">
        <v>464</v>
      </c>
      <c r="D8" s="414">
        <v>68.495900000000006</v>
      </c>
      <c r="E8" s="415" t="s">
        <v>712</v>
      </c>
      <c r="F8" s="418"/>
      <c r="G8" s="415"/>
      <c r="H8" s="418"/>
      <c r="I8" s="415"/>
      <c r="J8" s="414">
        <v>85.738100000000003</v>
      </c>
      <c r="K8" s="415" t="s">
        <v>847</v>
      </c>
      <c r="L8" s="418"/>
      <c r="M8" s="415"/>
      <c r="N8" s="418"/>
      <c r="O8" s="415"/>
      <c r="P8" s="414">
        <v>72.950800000000001</v>
      </c>
      <c r="Q8" s="415" t="s">
        <v>810</v>
      </c>
      <c r="R8" s="418"/>
      <c r="S8" s="415"/>
      <c r="T8" s="418"/>
      <c r="U8" s="415"/>
      <c r="V8" s="414">
        <v>53.050699999999999</v>
      </c>
      <c r="W8" s="415" t="s">
        <v>743</v>
      </c>
      <c r="X8" s="418"/>
      <c r="Y8" s="415"/>
      <c r="Z8" s="418"/>
      <c r="AA8" s="415"/>
      <c r="AB8" s="414">
        <v>79.672899999999998</v>
      </c>
      <c r="AC8" s="415" t="s">
        <v>714</v>
      </c>
      <c r="AD8" s="418"/>
      <c r="AE8" s="415"/>
      <c r="AF8" s="418"/>
      <c r="AG8" s="415"/>
      <c r="AH8" s="414">
        <v>70.852500000000006</v>
      </c>
      <c r="AI8" s="415" t="s">
        <v>743</v>
      </c>
      <c r="AJ8" s="418"/>
      <c r="AK8" s="415"/>
      <c r="AL8" s="418"/>
      <c r="AM8" s="415"/>
      <c r="AN8" s="414">
        <v>69.085599999999999</v>
      </c>
      <c r="AO8" s="415" t="s">
        <v>702</v>
      </c>
      <c r="AP8" s="418"/>
      <c r="AQ8" s="415"/>
      <c r="AR8" s="418"/>
      <c r="AS8" s="415"/>
      <c r="AT8" s="414">
        <v>60.248399999999997</v>
      </c>
      <c r="AU8" s="415" t="s">
        <v>714</v>
      </c>
      <c r="AV8" s="418"/>
      <c r="AW8" s="415"/>
      <c r="AX8" s="418"/>
      <c r="AY8" s="415"/>
      <c r="AZ8" s="414">
        <v>56.367699999999999</v>
      </c>
      <c r="BA8" s="415" t="s">
        <v>702</v>
      </c>
      <c r="BB8" s="418"/>
      <c r="BC8" s="415"/>
      <c r="BD8" s="418"/>
      <c r="BE8" s="410"/>
      <c r="BF8" s="103"/>
      <c r="BG8"/>
    </row>
    <row r="9" spans="1:59" x14ac:dyDescent="0.25">
      <c r="A9" s="446" t="str">
        <f t="shared" si="0"/>
        <v xml:space="preserve">Dyna-Gro S49XS76*** </v>
      </c>
      <c r="B9" s="446" t="str">
        <f t="shared" si="1"/>
        <v>R2X, STS</v>
      </c>
      <c r="C9" s="446" t="s">
        <v>478</v>
      </c>
      <c r="D9" s="414">
        <v>68.456900000000005</v>
      </c>
      <c r="E9" s="415" t="s">
        <v>712</v>
      </c>
      <c r="F9" s="418">
        <v>64.483900000000006</v>
      </c>
      <c r="G9" s="415" t="s">
        <v>702</v>
      </c>
      <c r="H9" s="418">
        <v>63.7361</v>
      </c>
      <c r="I9" s="445" t="s">
        <v>702</v>
      </c>
      <c r="J9" s="414">
        <v>93.614099999999993</v>
      </c>
      <c r="K9" s="415" t="s">
        <v>721</v>
      </c>
      <c r="L9" s="418">
        <v>86.329899999999995</v>
      </c>
      <c r="M9" s="415" t="s">
        <v>702</v>
      </c>
      <c r="N9" s="418">
        <v>87.139700000000005</v>
      </c>
      <c r="O9" s="415" t="s">
        <v>702</v>
      </c>
      <c r="P9" s="414">
        <v>75.6023</v>
      </c>
      <c r="Q9" s="415" t="s">
        <v>816</v>
      </c>
      <c r="R9" s="418">
        <v>66.082800000000006</v>
      </c>
      <c r="S9" s="415" t="s">
        <v>702</v>
      </c>
      <c r="T9" s="418">
        <v>67.814599999999999</v>
      </c>
      <c r="U9" s="415" t="s">
        <v>702</v>
      </c>
      <c r="V9" s="414">
        <v>55.291699999999999</v>
      </c>
      <c r="W9" s="415" t="s">
        <v>707</v>
      </c>
      <c r="X9" s="418">
        <v>48.842599999999997</v>
      </c>
      <c r="Y9" s="415" t="s">
        <v>702</v>
      </c>
      <c r="Z9" s="418">
        <v>46.8598</v>
      </c>
      <c r="AA9" s="415" t="s">
        <v>702</v>
      </c>
      <c r="AB9" s="414">
        <v>77.134</v>
      </c>
      <c r="AC9" s="415" t="s">
        <v>754</v>
      </c>
      <c r="AD9" s="418"/>
      <c r="AE9" s="415"/>
      <c r="AF9" s="418"/>
      <c r="AG9" s="415"/>
      <c r="AH9" s="414">
        <v>72.099599999999995</v>
      </c>
      <c r="AI9" s="415" t="s">
        <v>712</v>
      </c>
      <c r="AJ9" s="418">
        <v>72.0792</v>
      </c>
      <c r="AK9" s="415" t="s">
        <v>707</v>
      </c>
      <c r="AL9" s="418">
        <v>69.511200000000002</v>
      </c>
      <c r="AM9" s="415" t="s">
        <v>702</v>
      </c>
      <c r="AN9" s="414">
        <v>57.6006</v>
      </c>
      <c r="AO9" s="415" t="s">
        <v>934</v>
      </c>
      <c r="AP9" s="418">
        <v>66.427000000000007</v>
      </c>
      <c r="AQ9" s="415" t="s">
        <v>714</v>
      </c>
      <c r="AR9" s="418">
        <v>59.038699999999999</v>
      </c>
      <c r="AS9" s="415" t="s">
        <v>702</v>
      </c>
      <c r="AT9" s="414">
        <v>56.043100000000003</v>
      </c>
      <c r="AU9" s="415" t="s">
        <v>792</v>
      </c>
      <c r="AV9" s="418">
        <v>52.113999999999997</v>
      </c>
      <c r="AW9" s="415" t="s">
        <v>702</v>
      </c>
      <c r="AX9" s="418">
        <v>55.715499999999999</v>
      </c>
      <c r="AY9" s="415" t="s">
        <v>702</v>
      </c>
      <c r="AZ9" s="414">
        <v>60.269799999999996</v>
      </c>
      <c r="BA9" s="415" t="s">
        <v>702</v>
      </c>
      <c r="BB9" s="418">
        <v>59.511699999999998</v>
      </c>
      <c r="BC9" s="415" t="s">
        <v>702</v>
      </c>
      <c r="BD9" s="418">
        <v>60.755600000000001</v>
      </c>
      <c r="BE9" s="100" t="s">
        <v>707</v>
      </c>
      <c r="BF9" s="103"/>
      <c r="BG9"/>
    </row>
    <row r="10" spans="1:59" x14ac:dyDescent="0.25">
      <c r="A10" s="446" t="str">
        <f t="shared" si="0"/>
        <v>Local Seed Co. LS4999X**</v>
      </c>
      <c r="B10" s="446" t="str">
        <f t="shared" si="1"/>
        <v>R2X</v>
      </c>
      <c r="C10" s="446" t="s">
        <v>497</v>
      </c>
      <c r="D10" s="414">
        <v>68.365499999999997</v>
      </c>
      <c r="E10" s="415" t="s">
        <v>714</v>
      </c>
      <c r="F10" s="418">
        <v>64.596999999999994</v>
      </c>
      <c r="G10" s="415" t="s">
        <v>702</v>
      </c>
      <c r="H10" s="418"/>
      <c r="I10" s="415"/>
      <c r="J10" s="414">
        <v>95.6541</v>
      </c>
      <c r="K10" s="415" t="s">
        <v>743</v>
      </c>
      <c r="L10" s="418">
        <v>86.953199999999995</v>
      </c>
      <c r="M10" s="415" t="s">
        <v>702</v>
      </c>
      <c r="N10" s="418"/>
      <c r="O10" s="415"/>
      <c r="P10" s="414">
        <v>71.689899999999994</v>
      </c>
      <c r="Q10" s="415" t="s">
        <v>847</v>
      </c>
      <c r="R10" s="418">
        <v>64.101500000000001</v>
      </c>
      <c r="S10" s="415" t="s">
        <v>702</v>
      </c>
      <c r="T10" s="418"/>
      <c r="U10" s="415"/>
      <c r="V10" s="414">
        <v>50.961399999999998</v>
      </c>
      <c r="W10" s="415" t="s">
        <v>791</v>
      </c>
      <c r="X10" s="418">
        <v>48.716900000000003</v>
      </c>
      <c r="Y10" s="415" t="s">
        <v>702</v>
      </c>
      <c r="Z10" s="418"/>
      <c r="AA10" s="415"/>
      <c r="AB10" s="414">
        <v>75.007199999999997</v>
      </c>
      <c r="AC10" s="415" t="s">
        <v>812</v>
      </c>
      <c r="AD10" s="418"/>
      <c r="AE10" s="415"/>
      <c r="AF10" s="418"/>
      <c r="AG10" s="415"/>
      <c r="AH10" s="414">
        <v>68.899000000000001</v>
      </c>
      <c r="AI10" s="415" t="s">
        <v>791</v>
      </c>
      <c r="AJ10" s="418">
        <v>67.886300000000006</v>
      </c>
      <c r="AK10" s="415" t="s">
        <v>700</v>
      </c>
      <c r="AL10" s="418"/>
      <c r="AM10" s="415"/>
      <c r="AN10" s="414">
        <v>59.385199999999998</v>
      </c>
      <c r="AO10" s="415" t="s">
        <v>810</v>
      </c>
      <c r="AP10" s="418">
        <v>62.926000000000002</v>
      </c>
      <c r="AQ10" s="415" t="s">
        <v>720</v>
      </c>
      <c r="AR10" s="418"/>
      <c r="AS10" s="415"/>
      <c r="AT10" s="414">
        <v>60.248199999999997</v>
      </c>
      <c r="AU10" s="415" t="s">
        <v>714</v>
      </c>
      <c r="AV10" s="418">
        <v>55.554900000000004</v>
      </c>
      <c r="AW10" s="415" t="s">
        <v>702</v>
      </c>
      <c r="AX10" s="418"/>
      <c r="AY10" s="415"/>
      <c r="AZ10" s="414">
        <v>67.415700000000001</v>
      </c>
      <c r="BA10" s="415" t="s">
        <v>702</v>
      </c>
      <c r="BB10" s="418">
        <v>66.620699999999999</v>
      </c>
      <c r="BC10" s="415" t="s">
        <v>702</v>
      </c>
      <c r="BD10" s="418"/>
      <c r="BE10" s="100"/>
      <c r="BF10" s="103"/>
      <c r="BG10"/>
    </row>
    <row r="11" spans="1:59" x14ac:dyDescent="0.25">
      <c r="A11" s="84" t="str">
        <f t="shared" si="0"/>
        <v>LG Seeds LGS4632RX</v>
      </c>
      <c r="B11" s="84" t="str">
        <f t="shared" si="1"/>
        <v>R2X, STS</v>
      </c>
      <c r="C11" s="84" t="s">
        <v>489</v>
      </c>
      <c r="D11" s="414">
        <v>67.567499999999995</v>
      </c>
      <c r="E11" s="415" t="s">
        <v>743</v>
      </c>
      <c r="F11" s="418"/>
      <c r="G11" s="415"/>
      <c r="H11" s="418"/>
      <c r="I11" s="415"/>
      <c r="J11" s="414">
        <v>101.42</v>
      </c>
      <c r="K11" s="415" t="s">
        <v>702</v>
      </c>
      <c r="L11" s="418"/>
      <c r="M11" s="415"/>
      <c r="N11" s="418"/>
      <c r="O11" s="415"/>
      <c r="P11" s="414">
        <v>71.386499999999998</v>
      </c>
      <c r="Q11" s="415" t="s">
        <v>847</v>
      </c>
      <c r="R11" s="418"/>
      <c r="S11" s="415"/>
      <c r="T11" s="418"/>
      <c r="U11" s="415"/>
      <c r="V11" s="414">
        <v>42.693800000000003</v>
      </c>
      <c r="W11" s="415" t="s">
        <v>942</v>
      </c>
      <c r="X11" s="418"/>
      <c r="Y11" s="415"/>
      <c r="Z11" s="418"/>
      <c r="AA11" s="415"/>
      <c r="AB11" s="414">
        <v>81.474800000000002</v>
      </c>
      <c r="AC11" s="415" t="s">
        <v>712</v>
      </c>
      <c r="AD11" s="418"/>
      <c r="AE11" s="415"/>
      <c r="AF11" s="418"/>
      <c r="AG11" s="415"/>
      <c r="AH11" s="414">
        <v>70.225300000000004</v>
      </c>
      <c r="AI11" s="415" t="s">
        <v>743</v>
      </c>
      <c r="AJ11" s="418"/>
      <c r="AK11" s="415"/>
      <c r="AL11" s="418"/>
      <c r="AM11" s="415"/>
      <c r="AN11" s="414">
        <v>59.650599999999997</v>
      </c>
      <c r="AO11" s="415" t="s">
        <v>810</v>
      </c>
      <c r="AP11" s="418"/>
      <c r="AQ11" s="415"/>
      <c r="AR11" s="418"/>
      <c r="AS11" s="415"/>
      <c r="AT11" s="414">
        <v>55.009799999999998</v>
      </c>
      <c r="AU11" s="415" t="s">
        <v>792</v>
      </c>
      <c r="AV11" s="418"/>
      <c r="AW11" s="415"/>
      <c r="AX11" s="418"/>
      <c r="AY11" s="415"/>
      <c r="AZ11" s="414">
        <v>58.681399999999996</v>
      </c>
      <c r="BA11" s="415" t="s">
        <v>702</v>
      </c>
      <c r="BB11" s="418"/>
      <c r="BC11" s="415"/>
      <c r="BD11" s="418"/>
      <c r="BE11" s="410"/>
      <c r="BF11" s="103"/>
      <c r="BG11"/>
    </row>
    <row r="12" spans="1:59" x14ac:dyDescent="0.25">
      <c r="A12" s="446" t="str">
        <f t="shared" si="0"/>
        <v>AgriGold G4620RX</v>
      </c>
      <c r="B12" s="446" t="str">
        <f t="shared" si="1"/>
        <v>R2X</v>
      </c>
      <c r="C12" s="446" t="s">
        <v>425</v>
      </c>
      <c r="D12" s="414">
        <v>67.522300000000001</v>
      </c>
      <c r="E12" s="415" t="s">
        <v>743</v>
      </c>
      <c r="F12" s="418"/>
      <c r="G12" s="415"/>
      <c r="H12" s="418"/>
      <c r="I12" s="445"/>
      <c r="J12" s="414">
        <v>92.328999999999994</v>
      </c>
      <c r="K12" s="415" t="s">
        <v>791</v>
      </c>
      <c r="L12" s="418"/>
      <c r="M12" s="415"/>
      <c r="N12" s="418"/>
      <c r="O12" s="415"/>
      <c r="P12" s="414">
        <v>78.232200000000006</v>
      </c>
      <c r="Q12" s="415" t="s">
        <v>743</v>
      </c>
      <c r="R12" s="418"/>
      <c r="S12" s="415"/>
      <c r="T12" s="418"/>
      <c r="U12" s="415"/>
      <c r="V12" s="414">
        <v>39.892299999999999</v>
      </c>
      <c r="W12" s="415" t="s">
        <v>770</v>
      </c>
      <c r="X12" s="418"/>
      <c r="Y12" s="415"/>
      <c r="Z12" s="418"/>
      <c r="AA12" s="415"/>
      <c r="AB12" s="414">
        <v>79.521600000000007</v>
      </c>
      <c r="AC12" s="415" t="s">
        <v>714</v>
      </c>
      <c r="AD12" s="418"/>
      <c r="AE12" s="415"/>
      <c r="AF12" s="418"/>
      <c r="AG12" s="415"/>
      <c r="AH12" s="414">
        <v>70.136799999999994</v>
      </c>
      <c r="AI12" s="415" t="s">
        <v>743</v>
      </c>
      <c r="AJ12" s="418"/>
      <c r="AK12" s="415"/>
      <c r="AL12" s="418"/>
      <c r="AM12" s="415"/>
      <c r="AN12" s="414">
        <v>61.159500000000001</v>
      </c>
      <c r="AO12" s="415" t="s">
        <v>831</v>
      </c>
      <c r="AP12" s="418"/>
      <c r="AQ12" s="415"/>
      <c r="AR12" s="418"/>
      <c r="AS12" s="415"/>
      <c r="AT12" s="414">
        <v>54.704999999999998</v>
      </c>
      <c r="AU12" s="415" t="s">
        <v>792</v>
      </c>
      <c r="AV12" s="418"/>
      <c r="AW12" s="415"/>
      <c r="AX12" s="418"/>
      <c r="AY12" s="415"/>
      <c r="AZ12" s="414">
        <v>64.201700000000002</v>
      </c>
      <c r="BA12" s="415" t="s">
        <v>702</v>
      </c>
      <c r="BB12" s="418"/>
      <c r="BC12" s="415"/>
      <c r="BD12" s="418"/>
      <c r="BE12" s="410"/>
      <c r="BF12" s="103"/>
      <c r="BG12"/>
    </row>
    <row r="13" spans="1:59" x14ac:dyDescent="0.25">
      <c r="A13" s="446" t="str">
        <f t="shared" si="0"/>
        <v>Progeny 4851RX</v>
      </c>
      <c r="B13" s="446" t="str">
        <f t="shared" si="1"/>
        <v>R2X</v>
      </c>
      <c r="C13" s="446" t="s">
        <v>525</v>
      </c>
      <c r="D13" s="414">
        <v>67.081699999999998</v>
      </c>
      <c r="E13" s="415" t="s">
        <v>721</v>
      </c>
      <c r="F13" s="418"/>
      <c r="G13" s="415"/>
      <c r="H13" s="418"/>
      <c r="I13" s="445"/>
      <c r="J13" s="414">
        <v>98.408799999999999</v>
      </c>
      <c r="K13" s="415" t="s">
        <v>707</v>
      </c>
      <c r="L13" s="418"/>
      <c r="M13" s="415"/>
      <c r="N13" s="418"/>
      <c r="O13" s="415"/>
      <c r="P13" s="414">
        <v>76.286199999999994</v>
      </c>
      <c r="Q13" s="415" t="s">
        <v>816</v>
      </c>
      <c r="R13" s="418"/>
      <c r="S13" s="415"/>
      <c r="T13" s="418"/>
      <c r="U13" s="415"/>
      <c r="V13" s="414">
        <v>50.932000000000002</v>
      </c>
      <c r="W13" s="415" t="s">
        <v>791</v>
      </c>
      <c r="X13" s="418"/>
      <c r="Y13" s="415"/>
      <c r="Z13" s="418"/>
      <c r="AA13" s="415"/>
      <c r="AB13" s="414">
        <v>60.335000000000001</v>
      </c>
      <c r="AC13" s="415" t="s">
        <v>899</v>
      </c>
      <c r="AD13" s="418"/>
      <c r="AE13" s="415"/>
      <c r="AF13" s="418"/>
      <c r="AG13" s="415"/>
      <c r="AH13" s="414">
        <v>60.165900000000001</v>
      </c>
      <c r="AI13" s="415" t="s">
        <v>827</v>
      </c>
      <c r="AJ13" s="418"/>
      <c r="AK13" s="415"/>
      <c r="AL13" s="418"/>
      <c r="AM13" s="415"/>
      <c r="AN13" s="414">
        <v>57.592799999999997</v>
      </c>
      <c r="AO13" s="415" t="s">
        <v>934</v>
      </c>
      <c r="AP13" s="418"/>
      <c r="AQ13" s="415"/>
      <c r="AR13" s="418"/>
      <c r="AS13" s="415"/>
      <c r="AT13" s="414">
        <v>59.118200000000002</v>
      </c>
      <c r="AU13" s="415" t="s">
        <v>754</v>
      </c>
      <c r="AV13" s="418"/>
      <c r="AW13" s="415"/>
      <c r="AX13" s="418"/>
      <c r="AY13" s="415"/>
      <c r="AZ13" s="414">
        <v>73.814400000000006</v>
      </c>
      <c r="BA13" s="415" t="s">
        <v>702</v>
      </c>
      <c r="BB13" s="418"/>
      <c r="BC13" s="415"/>
      <c r="BD13" s="418"/>
      <c r="BE13" s="100"/>
      <c r="BF13" s="103"/>
      <c r="BG13"/>
    </row>
    <row r="14" spans="1:59" x14ac:dyDescent="0.25">
      <c r="A14" s="84" t="str">
        <f t="shared" si="0"/>
        <v xml:space="preserve">Progeny P4816RX** </v>
      </c>
      <c r="B14" s="84" t="str">
        <f t="shared" si="1"/>
        <v>R2X, STS</v>
      </c>
      <c r="C14" s="84" t="s">
        <v>534</v>
      </c>
      <c r="D14" s="414">
        <v>66.648099999999999</v>
      </c>
      <c r="E14" s="415" t="s">
        <v>754</v>
      </c>
      <c r="F14" s="418">
        <v>62.023200000000003</v>
      </c>
      <c r="G14" s="415" t="s">
        <v>714</v>
      </c>
      <c r="H14" s="418">
        <v>61.396799999999999</v>
      </c>
      <c r="I14" s="415" t="s">
        <v>712</v>
      </c>
      <c r="J14" s="414">
        <v>83.359099999999998</v>
      </c>
      <c r="K14" s="415" t="s">
        <v>873</v>
      </c>
      <c r="L14" s="418">
        <v>75.355000000000004</v>
      </c>
      <c r="M14" s="415" t="s">
        <v>843</v>
      </c>
      <c r="N14" s="418">
        <v>74.339500000000001</v>
      </c>
      <c r="O14" s="415" t="s">
        <v>706</v>
      </c>
      <c r="P14" s="414">
        <v>78.567700000000002</v>
      </c>
      <c r="Q14" s="415" t="s">
        <v>714</v>
      </c>
      <c r="R14" s="418">
        <v>65.592399999999998</v>
      </c>
      <c r="S14" s="415" t="s">
        <v>702</v>
      </c>
      <c r="T14" s="418">
        <v>66.7483</v>
      </c>
      <c r="U14" s="415" t="s">
        <v>702</v>
      </c>
      <c r="V14" s="414">
        <v>43.258299999999998</v>
      </c>
      <c r="W14" s="415" t="s">
        <v>942</v>
      </c>
      <c r="X14" s="418">
        <v>41.695300000000003</v>
      </c>
      <c r="Y14" s="415" t="s">
        <v>702</v>
      </c>
      <c r="Z14" s="418">
        <v>39.042299999999997</v>
      </c>
      <c r="AA14" s="415" t="s">
        <v>706</v>
      </c>
      <c r="AB14" s="414">
        <v>77.585300000000004</v>
      </c>
      <c r="AC14" s="415" t="s">
        <v>721</v>
      </c>
      <c r="AD14" s="418"/>
      <c r="AE14" s="415"/>
      <c r="AF14" s="418"/>
      <c r="AG14" s="415"/>
      <c r="AH14" s="414">
        <v>68.298199999999994</v>
      </c>
      <c r="AI14" s="415" t="s">
        <v>831</v>
      </c>
      <c r="AJ14" s="418">
        <v>71.555099999999996</v>
      </c>
      <c r="AK14" s="415" t="s">
        <v>707</v>
      </c>
      <c r="AL14" s="418">
        <v>69.6006</v>
      </c>
      <c r="AM14" s="415" t="s">
        <v>702</v>
      </c>
      <c r="AN14" s="414">
        <v>64.579099999999997</v>
      </c>
      <c r="AO14" s="415" t="s">
        <v>712</v>
      </c>
      <c r="AP14" s="418">
        <v>67.568100000000001</v>
      </c>
      <c r="AQ14" s="415" t="s">
        <v>714</v>
      </c>
      <c r="AR14" s="418">
        <v>62.8459</v>
      </c>
      <c r="AS14" s="415" t="s">
        <v>702</v>
      </c>
      <c r="AT14" s="414">
        <v>57.956800000000001</v>
      </c>
      <c r="AU14" s="415" t="s">
        <v>816</v>
      </c>
      <c r="AV14" s="418">
        <v>54.821899999999999</v>
      </c>
      <c r="AW14" s="415" t="s">
        <v>702</v>
      </c>
      <c r="AX14" s="418">
        <v>57.553199999999997</v>
      </c>
      <c r="AY14" s="415" t="s">
        <v>702</v>
      </c>
      <c r="AZ14" s="414">
        <v>59.580300000000001</v>
      </c>
      <c r="BA14" s="415" t="s">
        <v>702</v>
      </c>
      <c r="BB14" s="418">
        <v>57.5747</v>
      </c>
      <c r="BC14" s="415" t="s">
        <v>702</v>
      </c>
      <c r="BD14" s="418">
        <v>59.6479</v>
      </c>
      <c r="BE14" s="410" t="s">
        <v>707</v>
      </c>
      <c r="BF14" s="103"/>
      <c r="BG14"/>
    </row>
    <row r="15" spans="1:59" x14ac:dyDescent="0.25">
      <c r="A15" s="84" t="str">
        <f t="shared" si="0"/>
        <v>Mission Seed A4828X</v>
      </c>
      <c r="B15" s="84" t="str">
        <f t="shared" si="1"/>
        <v>R2X, STS</v>
      </c>
      <c r="C15" s="84" t="s">
        <v>508</v>
      </c>
      <c r="D15" s="414">
        <v>66.590999999999994</v>
      </c>
      <c r="E15" s="415" t="s">
        <v>754</v>
      </c>
      <c r="F15" s="418"/>
      <c r="G15" s="415"/>
      <c r="H15" s="418"/>
      <c r="I15" s="415"/>
      <c r="J15" s="414">
        <v>91.555999999999997</v>
      </c>
      <c r="K15" s="415" t="s">
        <v>816</v>
      </c>
      <c r="L15" s="418"/>
      <c r="M15" s="415"/>
      <c r="N15" s="418"/>
      <c r="O15" s="415"/>
      <c r="P15" s="414">
        <v>76.066599999999994</v>
      </c>
      <c r="Q15" s="415" t="s">
        <v>816</v>
      </c>
      <c r="R15" s="418"/>
      <c r="S15" s="415"/>
      <c r="T15" s="418"/>
      <c r="U15" s="415"/>
      <c r="V15" s="414">
        <v>51.213099999999997</v>
      </c>
      <c r="W15" s="415" t="s">
        <v>791</v>
      </c>
      <c r="X15" s="418"/>
      <c r="Y15" s="415"/>
      <c r="Z15" s="418"/>
      <c r="AA15" s="415"/>
      <c r="AB15" s="414">
        <v>75.453699999999998</v>
      </c>
      <c r="AC15" s="415" t="s">
        <v>831</v>
      </c>
      <c r="AD15" s="418"/>
      <c r="AE15" s="415"/>
      <c r="AF15" s="418"/>
      <c r="AG15" s="415"/>
      <c r="AH15" s="414">
        <v>66.736000000000004</v>
      </c>
      <c r="AI15" s="415" t="s">
        <v>934</v>
      </c>
      <c r="AJ15" s="418"/>
      <c r="AK15" s="415"/>
      <c r="AL15" s="418"/>
      <c r="AM15" s="415"/>
      <c r="AN15" s="414">
        <v>60.821800000000003</v>
      </c>
      <c r="AO15" s="415" t="s">
        <v>812</v>
      </c>
      <c r="AP15" s="418"/>
      <c r="AQ15" s="415"/>
      <c r="AR15" s="418"/>
      <c r="AS15" s="415"/>
      <c r="AT15" s="414">
        <v>53.6601</v>
      </c>
      <c r="AU15" s="415" t="s">
        <v>840</v>
      </c>
      <c r="AV15" s="418"/>
      <c r="AW15" s="415"/>
      <c r="AX15" s="418"/>
      <c r="AY15" s="415"/>
      <c r="AZ15" s="414">
        <v>57.220799999999997</v>
      </c>
      <c r="BA15" s="415" t="s">
        <v>702</v>
      </c>
      <c r="BB15" s="418"/>
      <c r="BC15" s="415"/>
      <c r="BD15" s="418"/>
      <c r="BE15" s="100"/>
      <c r="BF15" s="103"/>
      <c r="BG15"/>
    </row>
    <row r="16" spans="1:59" x14ac:dyDescent="0.25">
      <c r="A16" s="446" t="str">
        <f t="shared" si="0"/>
        <v>Armor A46-D09</v>
      </c>
      <c r="B16" s="446" t="str">
        <f t="shared" si="1"/>
        <v>R2X</v>
      </c>
      <c r="C16" s="446" t="s">
        <v>434</v>
      </c>
      <c r="D16" s="414">
        <v>66.468599999999995</v>
      </c>
      <c r="E16" s="415" t="s">
        <v>791</v>
      </c>
      <c r="F16" s="418">
        <v>61.659500000000001</v>
      </c>
      <c r="G16" s="415" t="s">
        <v>714</v>
      </c>
      <c r="H16" s="418"/>
      <c r="I16" s="415"/>
      <c r="J16" s="414">
        <v>88.591200000000001</v>
      </c>
      <c r="K16" s="415" t="s">
        <v>812</v>
      </c>
      <c r="L16" s="418">
        <v>79.8399</v>
      </c>
      <c r="M16" s="415" t="s">
        <v>743</v>
      </c>
      <c r="N16" s="418"/>
      <c r="O16" s="415"/>
      <c r="P16" s="414">
        <v>69.891300000000001</v>
      </c>
      <c r="Q16" s="415" t="s">
        <v>925</v>
      </c>
      <c r="R16" s="418">
        <v>60.858600000000003</v>
      </c>
      <c r="S16" s="415" t="s">
        <v>702</v>
      </c>
      <c r="T16" s="418"/>
      <c r="U16" s="415"/>
      <c r="V16" s="414">
        <v>48.432899999999997</v>
      </c>
      <c r="W16" s="415" t="s">
        <v>831</v>
      </c>
      <c r="X16" s="418">
        <v>41.673699999999997</v>
      </c>
      <c r="Y16" s="415" t="s">
        <v>702</v>
      </c>
      <c r="Z16" s="418"/>
      <c r="AA16" s="415"/>
      <c r="AB16" s="414">
        <v>78.381200000000007</v>
      </c>
      <c r="AC16" s="415" t="s">
        <v>743</v>
      </c>
      <c r="AD16" s="418"/>
      <c r="AE16" s="415"/>
      <c r="AF16" s="418"/>
      <c r="AG16" s="415"/>
      <c r="AH16" s="414">
        <v>71.778199999999998</v>
      </c>
      <c r="AI16" s="415" t="s">
        <v>714</v>
      </c>
      <c r="AJ16" s="418">
        <v>70.483999999999995</v>
      </c>
      <c r="AK16" s="415" t="s">
        <v>712</v>
      </c>
      <c r="AL16" s="418"/>
      <c r="AM16" s="415"/>
      <c r="AN16" s="414">
        <v>64.008700000000005</v>
      </c>
      <c r="AO16" s="415" t="s">
        <v>714</v>
      </c>
      <c r="AP16" s="418">
        <v>64.587699999999998</v>
      </c>
      <c r="AQ16" s="415" t="s">
        <v>721</v>
      </c>
      <c r="AR16" s="418"/>
      <c r="AS16" s="415"/>
      <c r="AT16" s="414">
        <v>55.235900000000001</v>
      </c>
      <c r="AU16" s="415" t="s">
        <v>792</v>
      </c>
      <c r="AV16" s="418">
        <v>53.520499999999998</v>
      </c>
      <c r="AW16" s="415" t="s">
        <v>702</v>
      </c>
      <c r="AX16" s="418"/>
      <c r="AY16" s="415"/>
      <c r="AZ16" s="414">
        <v>55.429299999999998</v>
      </c>
      <c r="BA16" s="415" t="s">
        <v>702</v>
      </c>
      <c r="BB16" s="418">
        <v>60.652000000000001</v>
      </c>
      <c r="BC16" s="415" t="s">
        <v>702</v>
      </c>
      <c r="BD16" s="418"/>
      <c r="BE16" s="410"/>
      <c r="BF16" s="103"/>
      <c r="BG16"/>
    </row>
    <row r="17" spans="1:59" x14ac:dyDescent="0.25">
      <c r="A17" s="84" t="str">
        <f t="shared" si="0"/>
        <v>USG 7470XT**</v>
      </c>
      <c r="B17" s="84" t="str">
        <f t="shared" si="1"/>
        <v>R2X</v>
      </c>
      <c r="C17" s="84" t="s">
        <v>550</v>
      </c>
      <c r="D17" s="414">
        <v>66.403199999999998</v>
      </c>
      <c r="E17" s="415" t="s">
        <v>816</v>
      </c>
      <c r="F17" s="418">
        <v>63.034300000000002</v>
      </c>
      <c r="G17" s="415" t="s">
        <v>712</v>
      </c>
      <c r="H17" s="418"/>
      <c r="I17" s="415"/>
      <c r="J17" s="414">
        <v>91.279899999999998</v>
      </c>
      <c r="K17" s="415" t="s">
        <v>816</v>
      </c>
      <c r="L17" s="418">
        <v>84.975700000000003</v>
      </c>
      <c r="M17" s="415" t="s">
        <v>707</v>
      </c>
      <c r="N17" s="418"/>
      <c r="O17" s="415"/>
      <c r="P17" s="414">
        <v>64.711399999999998</v>
      </c>
      <c r="Q17" s="415" t="s">
        <v>804</v>
      </c>
      <c r="R17" s="418">
        <v>61.551200000000001</v>
      </c>
      <c r="S17" s="415" t="s">
        <v>702</v>
      </c>
      <c r="T17" s="418"/>
      <c r="U17" s="415"/>
      <c r="V17" s="414">
        <v>49.8461</v>
      </c>
      <c r="W17" s="415" t="s">
        <v>816</v>
      </c>
      <c r="X17" s="418">
        <v>45.036099999999998</v>
      </c>
      <c r="Y17" s="415" t="s">
        <v>702</v>
      </c>
      <c r="Z17" s="418"/>
      <c r="AA17" s="415"/>
      <c r="AB17" s="414">
        <v>70.324399999999997</v>
      </c>
      <c r="AC17" s="415" t="s">
        <v>925</v>
      </c>
      <c r="AD17" s="418"/>
      <c r="AE17" s="415"/>
      <c r="AF17" s="418"/>
      <c r="AG17" s="415"/>
      <c r="AH17" s="414">
        <v>69.882099999999994</v>
      </c>
      <c r="AI17" s="415" t="s">
        <v>743</v>
      </c>
      <c r="AJ17" s="418">
        <v>70.715299999999999</v>
      </c>
      <c r="AK17" s="415" t="s">
        <v>712</v>
      </c>
      <c r="AL17" s="418"/>
      <c r="AM17" s="415"/>
      <c r="AN17" s="414">
        <v>65.423900000000003</v>
      </c>
      <c r="AO17" s="415" t="s">
        <v>707</v>
      </c>
      <c r="AP17" s="418">
        <v>68.703699999999998</v>
      </c>
      <c r="AQ17" s="415" t="s">
        <v>707</v>
      </c>
      <c r="AR17" s="418"/>
      <c r="AS17" s="415"/>
      <c r="AT17" s="414">
        <v>55.9133</v>
      </c>
      <c r="AU17" s="415" t="s">
        <v>792</v>
      </c>
      <c r="AV17" s="418">
        <v>52.279699999999998</v>
      </c>
      <c r="AW17" s="415" t="s">
        <v>702</v>
      </c>
      <c r="AX17" s="418"/>
      <c r="AY17" s="415"/>
      <c r="AZ17" s="414">
        <v>63.844700000000003</v>
      </c>
      <c r="BA17" s="415" t="s">
        <v>702</v>
      </c>
      <c r="BB17" s="418">
        <v>57.978299999999997</v>
      </c>
      <c r="BC17" s="415" t="s">
        <v>702</v>
      </c>
      <c r="BD17" s="418"/>
      <c r="BE17" s="410"/>
      <c r="BF17" s="103"/>
      <c r="BG17"/>
    </row>
    <row r="18" spans="1:59" x14ac:dyDescent="0.25">
      <c r="A18" s="84" t="str">
        <f t="shared" si="0"/>
        <v>Progeny P4775E3S</v>
      </c>
      <c r="B18" s="84" t="str">
        <f t="shared" si="1"/>
        <v>E3, STS</v>
      </c>
      <c r="C18" s="84" t="s">
        <v>516</v>
      </c>
      <c r="D18" s="414">
        <v>66.351699999999994</v>
      </c>
      <c r="E18" s="415" t="s">
        <v>816</v>
      </c>
      <c r="F18" s="418"/>
      <c r="G18" s="415"/>
      <c r="H18" s="418"/>
      <c r="I18" s="415"/>
      <c r="J18" s="414">
        <v>97.192300000000003</v>
      </c>
      <c r="K18" s="415" t="s">
        <v>712</v>
      </c>
      <c r="L18" s="418"/>
      <c r="M18" s="415"/>
      <c r="N18" s="418"/>
      <c r="O18" s="415"/>
      <c r="P18" s="414">
        <v>64.501400000000004</v>
      </c>
      <c r="Q18" s="415" t="s">
        <v>863</v>
      </c>
      <c r="R18" s="418"/>
      <c r="S18" s="415"/>
      <c r="T18" s="418"/>
      <c r="U18" s="415"/>
      <c r="V18" s="414">
        <v>46.280999999999999</v>
      </c>
      <c r="W18" s="415" t="s">
        <v>812</v>
      </c>
      <c r="X18" s="418"/>
      <c r="Y18" s="415"/>
      <c r="Z18" s="418"/>
      <c r="AA18" s="415"/>
      <c r="AB18" s="414">
        <v>76.271699999999996</v>
      </c>
      <c r="AC18" s="415" t="s">
        <v>816</v>
      </c>
      <c r="AD18" s="418"/>
      <c r="AE18" s="415"/>
      <c r="AF18" s="418"/>
      <c r="AG18" s="415"/>
      <c r="AH18" s="414">
        <v>71.4666</v>
      </c>
      <c r="AI18" s="415" t="s">
        <v>743</v>
      </c>
      <c r="AJ18" s="418"/>
      <c r="AK18" s="415"/>
      <c r="AL18" s="418"/>
      <c r="AM18" s="415"/>
      <c r="AN18" s="414">
        <v>60.344999999999999</v>
      </c>
      <c r="AO18" s="415" t="s">
        <v>806</v>
      </c>
      <c r="AP18" s="418"/>
      <c r="AQ18" s="415"/>
      <c r="AR18" s="418"/>
      <c r="AS18" s="415"/>
      <c r="AT18" s="414">
        <v>58.0351</v>
      </c>
      <c r="AU18" s="415" t="s">
        <v>816</v>
      </c>
      <c r="AV18" s="418"/>
      <c r="AW18" s="415"/>
      <c r="AX18" s="418"/>
      <c r="AY18" s="415"/>
      <c r="AZ18" s="414">
        <v>56.7209</v>
      </c>
      <c r="BA18" s="415" t="s">
        <v>702</v>
      </c>
      <c r="BB18" s="418"/>
      <c r="BC18" s="415"/>
      <c r="BD18" s="418"/>
      <c r="BE18" s="410"/>
      <c r="BF18" s="103"/>
      <c r="BG18"/>
    </row>
    <row r="19" spans="1:59" x14ac:dyDescent="0.25">
      <c r="A19" s="446" t="str">
        <f t="shared" si="0"/>
        <v>Local Seed Co. LS4806XS</v>
      </c>
      <c r="B19" s="446" t="str">
        <f t="shared" si="1"/>
        <v>R2X, STS</v>
      </c>
      <c r="C19" s="446" t="s">
        <v>504</v>
      </c>
      <c r="D19" s="414">
        <v>66.241299999999995</v>
      </c>
      <c r="E19" s="415" t="s">
        <v>816</v>
      </c>
      <c r="F19" s="418"/>
      <c r="G19" s="415"/>
      <c r="H19" s="418"/>
      <c r="I19" s="415"/>
      <c r="J19" s="414">
        <v>97.957999999999998</v>
      </c>
      <c r="K19" s="415" t="s">
        <v>712</v>
      </c>
      <c r="L19" s="418"/>
      <c r="M19" s="415"/>
      <c r="N19" s="418"/>
      <c r="O19" s="415"/>
      <c r="P19" s="414">
        <v>70.249899999999997</v>
      </c>
      <c r="Q19" s="415" t="s">
        <v>925</v>
      </c>
      <c r="R19" s="418"/>
      <c r="S19" s="415"/>
      <c r="T19" s="418"/>
      <c r="U19" s="415"/>
      <c r="V19" s="414">
        <v>55.418500000000002</v>
      </c>
      <c r="W19" s="415" t="s">
        <v>707</v>
      </c>
      <c r="X19" s="418"/>
      <c r="Y19" s="415"/>
      <c r="Z19" s="418"/>
      <c r="AA19" s="415"/>
      <c r="AB19" s="414">
        <v>69.716899999999995</v>
      </c>
      <c r="AC19" s="415" t="s">
        <v>873</v>
      </c>
      <c r="AD19" s="418"/>
      <c r="AE19" s="415"/>
      <c r="AF19" s="418"/>
      <c r="AG19" s="415"/>
      <c r="AH19" s="414">
        <v>71.8369</v>
      </c>
      <c r="AI19" s="415" t="s">
        <v>714</v>
      </c>
      <c r="AJ19" s="418"/>
      <c r="AK19" s="415"/>
      <c r="AL19" s="418"/>
      <c r="AM19" s="415"/>
      <c r="AN19" s="414">
        <v>65.082599999999999</v>
      </c>
      <c r="AO19" s="415" t="s">
        <v>712</v>
      </c>
      <c r="AP19" s="418"/>
      <c r="AQ19" s="415"/>
      <c r="AR19" s="418"/>
      <c r="AS19" s="415"/>
      <c r="AT19" s="414">
        <v>46.825600000000001</v>
      </c>
      <c r="AU19" s="415" t="s">
        <v>745</v>
      </c>
      <c r="AV19" s="418"/>
      <c r="AW19" s="415"/>
      <c r="AX19" s="418"/>
      <c r="AY19" s="415"/>
      <c r="AZ19" s="414">
        <v>52.842300000000002</v>
      </c>
      <c r="BA19" s="415" t="s">
        <v>702</v>
      </c>
      <c r="BB19" s="418"/>
      <c r="BC19" s="415"/>
      <c r="BD19" s="418"/>
      <c r="BE19" s="410"/>
      <c r="BF19" s="103"/>
      <c r="BG19"/>
    </row>
    <row r="20" spans="1:59" x14ac:dyDescent="0.25">
      <c r="A20" s="84" t="str">
        <f t="shared" si="0"/>
        <v>Local Seed Co. LS4607XS</v>
      </c>
      <c r="B20" s="84" t="str">
        <f t="shared" si="1"/>
        <v>R2X, STS</v>
      </c>
      <c r="C20" s="84" t="s">
        <v>503</v>
      </c>
      <c r="D20" s="414">
        <v>66.0929</v>
      </c>
      <c r="E20" s="415" t="s">
        <v>816</v>
      </c>
      <c r="F20" s="418"/>
      <c r="G20" s="415"/>
      <c r="H20" s="418"/>
      <c r="I20" s="415"/>
      <c r="J20" s="414">
        <v>93.332700000000003</v>
      </c>
      <c r="K20" s="415" t="s">
        <v>754</v>
      </c>
      <c r="L20" s="418"/>
      <c r="M20" s="415"/>
      <c r="N20" s="418"/>
      <c r="O20" s="415"/>
      <c r="P20" s="414">
        <v>68.975899999999996</v>
      </c>
      <c r="Q20" s="415" t="s">
        <v>798</v>
      </c>
      <c r="R20" s="418"/>
      <c r="S20" s="415"/>
      <c r="T20" s="418"/>
      <c r="U20" s="415"/>
      <c r="V20" s="414">
        <v>54.624699999999997</v>
      </c>
      <c r="W20" s="415" t="s">
        <v>712</v>
      </c>
      <c r="X20" s="418"/>
      <c r="Y20" s="415"/>
      <c r="Z20" s="418"/>
      <c r="AA20" s="415"/>
      <c r="AB20" s="414">
        <v>76.855000000000004</v>
      </c>
      <c r="AC20" s="415" t="s">
        <v>791</v>
      </c>
      <c r="AD20" s="418"/>
      <c r="AE20" s="415"/>
      <c r="AF20" s="418"/>
      <c r="AG20" s="415"/>
      <c r="AH20" s="414">
        <v>69.146799999999999</v>
      </c>
      <c r="AI20" s="415" t="s">
        <v>754</v>
      </c>
      <c r="AJ20" s="418"/>
      <c r="AK20" s="415"/>
      <c r="AL20" s="418"/>
      <c r="AM20" s="415"/>
      <c r="AN20" s="414">
        <v>57.394799999999996</v>
      </c>
      <c r="AO20" s="415" t="s">
        <v>934</v>
      </c>
      <c r="AP20" s="418"/>
      <c r="AQ20" s="415"/>
      <c r="AR20" s="418"/>
      <c r="AS20" s="415"/>
      <c r="AT20" s="414">
        <v>53.6813</v>
      </c>
      <c r="AU20" s="415" t="s">
        <v>840</v>
      </c>
      <c r="AV20" s="418"/>
      <c r="AW20" s="415"/>
      <c r="AX20" s="418"/>
      <c r="AY20" s="415"/>
      <c r="AZ20" s="414">
        <v>54.7318</v>
      </c>
      <c r="BA20" s="415" t="s">
        <v>702</v>
      </c>
      <c r="BB20" s="418"/>
      <c r="BC20" s="415"/>
      <c r="BD20" s="418"/>
      <c r="BE20" s="100"/>
      <c r="BF20" s="103"/>
      <c r="BG20"/>
    </row>
    <row r="21" spans="1:59" x14ac:dyDescent="0.25">
      <c r="A21" s="446" t="str">
        <f t="shared" si="0"/>
        <v>Mission Seed A4618X</v>
      </c>
      <c r="B21" s="446" t="str">
        <f t="shared" si="1"/>
        <v>R2X, STS</v>
      </c>
      <c r="C21" s="446" t="s">
        <v>507</v>
      </c>
      <c r="D21" s="414">
        <v>66.079099999999997</v>
      </c>
      <c r="E21" s="415" t="s">
        <v>816</v>
      </c>
      <c r="F21" s="418"/>
      <c r="G21" s="415"/>
      <c r="H21" s="418"/>
      <c r="I21" s="415"/>
      <c r="J21" s="414">
        <v>98.506100000000004</v>
      </c>
      <c r="K21" s="415" t="s">
        <v>707</v>
      </c>
      <c r="L21" s="418"/>
      <c r="M21" s="415"/>
      <c r="N21" s="418"/>
      <c r="O21" s="415"/>
      <c r="P21" s="414">
        <v>76.541399999999996</v>
      </c>
      <c r="Q21" s="415" t="s">
        <v>791</v>
      </c>
      <c r="R21" s="418"/>
      <c r="S21" s="415"/>
      <c r="T21" s="418"/>
      <c r="U21" s="415"/>
      <c r="V21" s="414">
        <v>46.555900000000001</v>
      </c>
      <c r="W21" s="415" t="s">
        <v>812</v>
      </c>
      <c r="X21" s="418"/>
      <c r="Y21" s="415"/>
      <c r="Z21" s="418"/>
      <c r="AA21" s="415"/>
      <c r="AB21" s="414">
        <v>74.963700000000003</v>
      </c>
      <c r="AC21" s="415" t="s">
        <v>812</v>
      </c>
      <c r="AD21" s="418"/>
      <c r="AE21" s="415"/>
      <c r="AF21" s="418"/>
      <c r="AG21" s="415"/>
      <c r="AH21" s="414">
        <v>71.763900000000007</v>
      </c>
      <c r="AI21" s="415" t="s">
        <v>714</v>
      </c>
      <c r="AJ21" s="418"/>
      <c r="AK21" s="415"/>
      <c r="AL21" s="418"/>
      <c r="AM21" s="415"/>
      <c r="AN21" s="414">
        <v>55.000399999999999</v>
      </c>
      <c r="AO21" s="415" t="s">
        <v>874</v>
      </c>
      <c r="AP21" s="418"/>
      <c r="AQ21" s="415"/>
      <c r="AR21" s="418"/>
      <c r="AS21" s="415"/>
      <c r="AT21" s="414">
        <v>54.946100000000001</v>
      </c>
      <c r="AU21" s="415" t="s">
        <v>792</v>
      </c>
      <c r="AV21" s="418"/>
      <c r="AW21" s="415"/>
      <c r="AX21" s="418"/>
      <c r="AY21" s="415"/>
      <c r="AZ21" s="414">
        <v>50.355600000000003</v>
      </c>
      <c r="BA21" s="415" t="s">
        <v>702</v>
      </c>
      <c r="BB21" s="418"/>
      <c r="BC21" s="415"/>
      <c r="BD21" s="418"/>
      <c r="BE21" s="410"/>
      <c r="BF21" s="103"/>
      <c r="BG21"/>
    </row>
    <row r="22" spans="1:59" x14ac:dyDescent="0.25">
      <c r="A22" s="446" t="str">
        <f t="shared" si="0"/>
        <v>Asgrow AG49X9</v>
      </c>
      <c r="B22" s="446" t="str">
        <f t="shared" si="1"/>
        <v>R2X</v>
      </c>
      <c r="C22" s="446" t="s">
        <v>444</v>
      </c>
      <c r="D22" s="414">
        <v>65.962599999999995</v>
      </c>
      <c r="E22" s="415" t="s">
        <v>816</v>
      </c>
      <c r="F22" s="418">
        <v>60.9754</v>
      </c>
      <c r="G22" s="415" t="s">
        <v>700</v>
      </c>
      <c r="H22" s="418">
        <v>60.535600000000002</v>
      </c>
      <c r="I22" s="415" t="s">
        <v>700</v>
      </c>
      <c r="J22" s="414">
        <v>90.115200000000002</v>
      </c>
      <c r="K22" s="415" t="s">
        <v>831</v>
      </c>
      <c r="L22" s="418">
        <v>82.7744</v>
      </c>
      <c r="M22" s="415" t="s">
        <v>714</v>
      </c>
      <c r="N22" s="418">
        <v>82.264799999999994</v>
      </c>
      <c r="O22" s="415" t="s">
        <v>707</v>
      </c>
      <c r="P22" s="414">
        <v>80.117099999999994</v>
      </c>
      <c r="Q22" s="415" t="s">
        <v>707</v>
      </c>
      <c r="R22" s="418">
        <v>66.107100000000003</v>
      </c>
      <c r="S22" s="415" t="s">
        <v>702</v>
      </c>
      <c r="T22" s="418">
        <v>68.365600000000001</v>
      </c>
      <c r="U22" s="415" t="s">
        <v>702</v>
      </c>
      <c r="V22" s="414">
        <v>52.904600000000002</v>
      </c>
      <c r="W22" s="415" t="s">
        <v>743</v>
      </c>
      <c r="X22" s="418">
        <v>46.108699999999999</v>
      </c>
      <c r="Y22" s="415" t="s">
        <v>702</v>
      </c>
      <c r="Z22" s="418">
        <v>43.228299999999997</v>
      </c>
      <c r="AA22" s="415" t="s">
        <v>712</v>
      </c>
      <c r="AB22" s="414">
        <v>73.703299999999999</v>
      </c>
      <c r="AC22" s="415" t="s">
        <v>806</v>
      </c>
      <c r="AD22" s="418"/>
      <c r="AE22" s="415"/>
      <c r="AF22" s="418"/>
      <c r="AG22" s="415"/>
      <c r="AH22" s="414">
        <v>65.113399999999999</v>
      </c>
      <c r="AI22" s="415" t="s">
        <v>934</v>
      </c>
      <c r="AJ22" s="418">
        <v>64.808599999999998</v>
      </c>
      <c r="AK22" s="415" t="s">
        <v>720</v>
      </c>
      <c r="AL22" s="418">
        <v>64.010400000000004</v>
      </c>
      <c r="AM22" s="415" t="s">
        <v>702</v>
      </c>
      <c r="AN22" s="414">
        <v>59.252499999999998</v>
      </c>
      <c r="AO22" s="415" t="s">
        <v>810</v>
      </c>
      <c r="AP22" s="418">
        <v>61.919199999999996</v>
      </c>
      <c r="AQ22" s="415" t="s">
        <v>741</v>
      </c>
      <c r="AR22" s="418">
        <v>57.665500000000002</v>
      </c>
      <c r="AS22" s="415" t="s">
        <v>702</v>
      </c>
      <c r="AT22" s="414">
        <v>57.644799999999996</v>
      </c>
      <c r="AU22" s="415" t="s">
        <v>816</v>
      </c>
      <c r="AV22" s="418">
        <v>53.846899999999998</v>
      </c>
      <c r="AW22" s="415" t="s">
        <v>702</v>
      </c>
      <c r="AX22" s="418">
        <v>58.621699999999997</v>
      </c>
      <c r="AY22" s="415" t="s">
        <v>702</v>
      </c>
      <c r="AZ22" s="414">
        <v>48.849800000000002</v>
      </c>
      <c r="BA22" s="415" t="s">
        <v>702</v>
      </c>
      <c r="BB22" s="418">
        <v>51.262900000000002</v>
      </c>
      <c r="BC22" s="415" t="s">
        <v>702</v>
      </c>
      <c r="BD22" s="418">
        <v>49.593299999999999</v>
      </c>
      <c r="BE22" s="410" t="s">
        <v>701</v>
      </c>
      <c r="BF22" s="103"/>
      <c r="BG22"/>
    </row>
    <row r="23" spans="1:59" x14ac:dyDescent="0.25">
      <c r="A23" s="83" t="str">
        <f t="shared" si="0"/>
        <v>Armor A48-D25**</v>
      </c>
      <c r="B23" s="84" t="str">
        <f t="shared" si="1"/>
        <v>R2X</v>
      </c>
      <c r="C23" s="84" t="s">
        <v>435</v>
      </c>
      <c r="D23" s="414">
        <v>65.780299999999997</v>
      </c>
      <c r="E23" s="415" t="s">
        <v>816</v>
      </c>
      <c r="F23" s="418">
        <v>63.152799999999999</v>
      </c>
      <c r="G23" s="415" t="s">
        <v>712</v>
      </c>
      <c r="H23" s="418"/>
      <c r="I23" s="415"/>
      <c r="J23" s="414">
        <v>87.534000000000006</v>
      </c>
      <c r="K23" s="415" t="s">
        <v>924</v>
      </c>
      <c r="L23" s="418">
        <v>80.586100000000002</v>
      </c>
      <c r="M23" s="415" t="s">
        <v>743</v>
      </c>
      <c r="N23" s="418"/>
      <c r="O23" s="415"/>
      <c r="P23" s="414">
        <v>79.002899999999997</v>
      </c>
      <c r="Q23" s="415" t="s">
        <v>712</v>
      </c>
      <c r="R23" s="418">
        <v>68.124700000000004</v>
      </c>
      <c r="S23" s="415" t="s">
        <v>702</v>
      </c>
      <c r="T23" s="418"/>
      <c r="U23" s="415"/>
      <c r="V23" s="414">
        <v>39.908999999999999</v>
      </c>
      <c r="W23" s="415" t="s">
        <v>770</v>
      </c>
      <c r="X23" s="418">
        <v>39.265000000000001</v>
      </c>
      <c r="Y23" s="415" t="s">
        <v>702</v>
      </c>
      <c r="Z23" s="418"/>
      <c r="AA23" s="415"/>
      <c r="AB23" s="414">
        <v>70.5137</v>
      </c>
      <c r="AC23" s="415" t="s">
        <v>847</v>
      </c>
      <c r="AD23" s="418"/>
      <c r="AE23" s="415"/>
      <c r="AF23" s="418"/>
      <c r="AG23" s="415"/>
      <c r="AH23" s="414">
        <v>76.007900000000006</v>
      </c>
      <c r="AI23" s="415" t="s">
        <v>702</v>
      </c>
      <c r="AJ23" s="418">
        <v>76.156899999999993</v>
      </c>
      <c r="AK23" s="415" t="s">
        <v>702</v>
      </c>
      <c r="AL23" s="418"/>
      <c r="AM23" s="415"/>
      <c r="AN23" s="414">
        <v>58.140599999999999</v>
      </c>
      <c r="AO23" s="415" t="s">
        <v>934</v>
      </c>
      <c r="AP23" s="418">
        <v>64.757900000000006</v>
      </c>
      <c r="AQ23" s="415" t="s">
        <v>743</v>
      </c>
      <c r="AR23" s="418"/>
      <c r="AS23" s="415"/>
      <c r="AT23" s="414">
        <v>54.277900000000002</v>
      </c>
      <c r="AU23" s="415" t="s">
        <v>792</v>
      </c>
      <c r="AV23" s="418">
        <v>54.636000000000003</v>
      </c>
      <c r="AW23" s="415" t="s">
        <v>702</v>
      </c>
      <c r="AX23" s="418"/>
      <c r="AY23" s="415"/>
      <c r="AZ23" s="414">
        <v>60.8566</v>
      </c>
      <c r="BA23" s="415" t="s">
        <v>702</v>
      </c>
      <c r="BB23" s="418">
        <v>58.543399999999998</v>
      </c>
      <c r="BC23" s="415" t="s">
        <v>702</v>
      </c>
      <c r="BD23" s="418"/>
      <c r="BE23" s="100"/>
      <c r="BF23" s="103"/>
      <c r="BG23"/>
    </row>
    <row r="24" spans="1:59" x14ac:dyDescent="0.25">
      <c r="A24" s="84" t="str">
        <f t="shared" si="0"/>
        <v>Local Seed Co. ZS4694E3S**</v>
      </c>
      <c r="B24" s="84" t="str">
        <f t="shared" si="1"/>
        <v xml:space="preserve"> E3, STS</v>
      </c>
      <c r="C24" s="84" t="s">
        <v>491</v>
      </c>
      <c r="D24" s="414">
        <v>65.578400000000002</v>
      </c>
      <c r="E24" s="415" t="s">
        <v>831</v>
      </c>
      <c r="F24" s="418">
        <v>64.021600000000007</v>
      </c>
      <c r="G24" s="415" t="s">
        <v>707</v>
      </c>
      <c r="H24" s="418"/>
      <c r="I24" s="415"/>
      <c r="J24" s="414">
        <v>83.284300000000002</v>
      </c>
      <c r="K24" s="415" t="s">
        <v>798</v>
      </c>
      <c r="L24" s="418">
        <v>78.209199999999996</v>
      </c>
      <c r="M24" s="415" t="s">
        <v>720</v>
      </c>
      <c r="N24" s="418"/>
      <c r="O24" s="415"/>
      <c r="P24" s="414">
        <v>74.357799999999997</v>
      </c>
      <c r="Q24" s="415" t="s">
        <v>831</v>
      </c>
      <c r="R24" s="418">
        <v>68.450299999999999</v>
      </c>
      <c r="S24" s="415" t="s">
        <v>702</v>
      </c>
      <c r="T24" s="418"/>
      <c r="U24" s="415"/>
      <c r="V24" s="414">
        <v>46.641599999999997</v>
      </c>
      <c r="W24" s="415" t="s">
        <v>812</v>
      </c>
      <c r="X24" s="418">
        <v>46.241100000000003</v>
      </c>
      <c r="Y24" s="415" t="s">
        <v>702</v>
      </c>
      <c r="Z24" s="418"/>
      <c r="AA24" s="415"/>
      <c r="AB24" s="414">
        <v>73.6267</v>
      </c>
      <c r="AC24" s="415" t="s">
        <v>806</v>
      </c>
      <c r="AD24" s="418"/>
      <c r="AE24" s="415"/>
      <c r="AF24" s="418"/>
      <c r="AG24" s="415"/>
      <c r="AH24" s="414">
        <v>68.418499999999995</v>
      </c>
      <c r="AI24" s="415" t="s">
        <v>831</v>
      </c>
      <c r="AJ24" s="418">
        <v>69.579499999999996</v>
      </c>
      <c r="AK24" s="415" t="s">
        <v>714</v>
      </c>
      <c r="AL24" s="418"/>
      <c r="AM24" s="415"/>
      <c r="AN24" s="414">
        <v>63.428100000000001</v>
      </c>
      <c r="AO24" s="415" t="s">
        <v>743</v>
      </c>
      <c r="AP24" s="418">
        <v>69.616799999999998</v>
      </c>
      <c r="AQ24" s="415" t="s">
        <v>702</v>
      </c>
      <c r="AR24" s="418"/>
      <c r="AS24" s="415"/>
      <c r="AT24" s="414">
        <v>54.310499999999998</v>
      </c>
      <c r="AU24" s="415" t="s">
        <v>792</v>
      </c>
      <c r="AV24" s="418">
        <v>53.545699999999997</v>
      </c>
      <c r="AW24" s="415" t="s">
        <v>702</v>
      </c>
      <c r="AX24" s="418"/>
      <c r="AY24" s="415"/>
      <c r="AZ24" s="414">
        <v>60.559699999999999</v>
      </c>
      <c r="BA24" s="415" t="s">
        <v>702</v>
      </c>
      <c r="BB24" s="418">
        <v>62.509</v>
      </c>
      <c r="BC24" s="415" t="s">
        <v>702</v>
      </c>
      <c r="BD24" s="418"/>
      <c r="BE24" s="410"/>
      <c r="BF24" s="103"/>
      <c r="BG24"/>
    </row>
    <row r="25" spans="1:59" x14ac:dyDescent="0.25">
      <c r="A25" s="446" t="str">
        <f t="shared" si="0"/>
        <v>Dyna-Gro S49XT70</v>
      </c>
      <c r="B25" s="446" t="str">
        <f t="shared" si="1"/>
        <v>R2X</v>
      </c>
      <c r="C25" s="446" t="s">
        <v>473</v>
      </c>
      <c r="D25" s="414">
        <v>65.262500000000003</v>
      </c>
      <c r="E25" s="415" t="s">
        <v>812</v>
      </c>
      <c r="F25" s="418">
        <v>61.736499999999999</v>
      </c>
      <c r="G25" s="415" t="s">
        <v>714</v>
      </c>
      <c r="H25" s="418"/>
      <c r="I25" s="415"/>
      <c r="J25" s="414">
        <v>95.236800000000002</v>
      </c>
      <c r="K25" s="415" t="s">
        <v>721</v>
      </c>
      <c r="L25" s="418">
        <v>82.336500000000001</v>
      </c>
      <c r="M25" s="415" t="s">
        <v>714</v>
      </c>
      <c r="N25" s="418"/>
      <c r="O25" s="415"/>
      <c r="P25" s="414">
        <v>71.409899999999993</v>
      </c>
      <c r="Q25" s="415" t="s">
        <v>847</v>
      </c>
      <c r="R25" s="418">
        <v>66.775300000000001</v>
      </c>
      <c r="S25" s="415" t="s">
        <v>702</v>
      </c>
      <c r="T25" s="418"/>
      <c r="U25" s="415"/>
      <c r="V25" s="414">
        <v>47.091999999999999</v>
      </c>
      <c r="W25" s="415" t="s">
        <v>812</v>
      </c>
      <c r="X25" s="418">
        <v>44.694600000000001</v>
      </c>
      <c r="Y25" s="415" t="s">
        <v>702</v>
      </c>
      <c r="Z25" s="418"/>
      <c r="AA25" s="415"/>
      <c r="AB25" s="414">
        <v>71.772900000000007</v>
      </c>
      <c r="AC25" s="415" t="s">
        <v>821</v>
      </c>
      <c r="AD25" s="418"/>
      <c r="AE25" s="415"/>
      <c r="AF25" s="418"/>
      <c r="AG25" s="415"/>
      <c r="AH25" s="414">
        <v>67.100200000000001</v>
      </c>
      <c r="AI25" s="415" t="s">
        <v>924</v>
      </c>
      <c r="AJ25" s="418">
        <v>65.5244</v>
      </c>
      <c r="AK25" s="415" t="s">
        <v>720</v>
      </c>
      <c r="AL25" s="418"/>
      <c r="AM25" s="415"/>
      <c r="AN25" s="414">
        <v>55.314399999999999</v>
      </c>
      <c r="AO25" s="415" t="s">
        <v>847</v>
      </c>
      <c r="AP25" s="418">
        <v>62.089599999999997</v>
      </c>
      <c r="AQ25" s="415" t="s">
        <v>741</v>
      </c>
      <c r="AR25" s="418"/>
      <c r="AS25" s="415"/>
      <c r="AT25" s="414">
        <v>52.395899999999997</v>
      </c>
      <c r="AU25" s="415" t="s">
        <v>740</v>
      </c>
      <c r="AV25" s="418">
        <v>49.877499999999998</v>
      </c>
      <c r="AW25" s="415" t="s">
        <v>702</v>
      </c>
      <c r="AX25" s="418"/>
      <c r="AY25" s="415"/>
      <c r="AZ25" s="414">
        <v>65.231099999999998</v>
      </c>
      <c r="BA25" s="415" t="s">
        <v>702</v>
      </c>
      <c r="BB25" s="418">
        <v>61.145299999999999</v>
      </c>
      <c r="BC25" s="415" t="s">
        <v>702</v>
      </c>
      <c r="BD25" s="418"/>
      <c r="BE25" s="410"/>
      <c r="BF25" s="103"/>
      <c r="BG25"/>
    </row>
    <row r="26" spans="1:59" x14ac:dyDescent="0.25">
      <c r="A26" s="446" t="str">
        <f t="shared" si="0"/>
        <v>Progeny P4700RXS</v>
      </c>
      <c r="B26" s="446" t="str">
        <f t="shared" si="1"/>
        <v>R2X, STS</v>
      </c>
      <c r="C26" s="446" t="s">
        <v>533</v>
      </c>
      <c r="D26" s="414">
        <v>65.219399999999993</v>
      </c>
      <c r="E26" s="415" t="s">
        <v>812</v>
      </c>
      <c r="F26" s="418"/>
      <c r="G26" s="415"/>
      <c r="H26" s="418"/>
      <c r="I26" s="415"/>
      <c r="J26" s="414">
        <v>87.108999999999995</v>
      </c>
      <c r="K26" s="415" t="s">
        <v>924</v>
      </c>
      <c r="L26" s="418"/>
      <c r="M26" s="415"/>
      <c r="N26" s="418"/>
      <c r="O26" s="415"/>
      <c r="P26" s="414">
        <v>66.956100000000006</v>
      </c>
      <c r="Q26" s="415" t="s">
        <v>940</v>
      </c>
      <c r="R26" s="418"/>
      <c r="S26" s="415"/>
      <c r="T26" s="418"/>
      <c r="U26" s="415"/>
      <c r="V26" s="414">
        <v>45.870800000000003</v>
      </c>
      <c r="W26" s="415" t="s">
        <v>812</v>
      </c>
      <c r="X26" s="418"/>
      <c r="Y26" s="415"/>
      <c r="Z26" s="418"/>
      <c r="AA26" s="415"/>
      <c r="AB26" s="414">
        <v>77.113600000000005</v>
      </c>
      <c r="AC26" s="415" t="s">
        <v>791</v>
      </c>
      <c r="AD26" s="418"/>
      <c r="AE26" s="415"/>
      <c r="AF26" s="418"/>
      <c r="AG26" s="415"/>
      <c r="AH26" s="414">
        <v>60.302100000000003</v>
      </c>
      <c r="AI26" s="415" t="s">
        <v>827</v>
      </c>
      <c r="AJ26" s="418"/>
      <c r="AK26" s="415"/>
      <c r="AL26" s="418"/>
      <c r="AM26" s="415"/>
      <c r="AN26" s="414">
        <v>59.2821</v>
      </c>
      <c r="AO26" s="415" t="s">
        <v>810</v>
      </c>
      <c r="AP26" s="418"/>
      <c r="AQ26" s="415"/>
      <c r="AR26" s="418"/>
      <c r="AS26" s="415"/>
      <c r="AT26" s="414">
        <v>59.197400000000002</v>
      </c>
      <c r="AU26" s="415" t="s">
        <v>721</v>
      </c>
      <c r="AV26" s="418"/>
      <c r="AW26" s="415"/>
      <c r="AX26" s="418"/>
      <c r="AY26" s="415"/>
      <c r="AZ26" s="414">
        <v>65.9238</v>
      </c>
      <c r="BA26" s="415" t="s">
        <v>702</v>
      </c>
      <c r="BB26" s="418"/>
      <c r="BC26" s="415"/>
      <c r="BD26" s="418"/>
      <c r="BE26" s="100"/>
      <c r="BF26" s="103"/>
      <c r="BG26"/>
    </row>
    <row r="27" spans="1:59" x14ac:dyDescent="0.25">
      <c r="A27" s="84" t="str">
        <f t="shared" si="0"/>
        <v>AgriGold G4820RX</v>
      </c>
      <c r="B27" s="84" t="str">
        <f t="shared" si="1"/>
        <v>R2X</v>
      </c>
      <c r="C27" s="84" t="s">
        <v>426</v>
      </c>
      <c r="D27" s="414">
        <v>65.198800000000006</v>
      </c>
      <c r="E27" s="415" t="s">
        <v>812</v>
      </c>
      <c r="F27" s="418"/>
      <c r="G27" s="415"/>
      <c r="H27" s="418"/>
      <c r="I27" s="415"/>
      <c r="J27" s="414">
        <v>79.012900000000002</v>
      </c>
      <c r="K27" s="415" t="s">
        <v>827</v>
      </c>
      <c r="L27" s="418"/>
      <c r="M27" s="415"/>
      <c r="N27" s="418"/>
      <c r="O27" s="415"/>
      <c r="P27" s="414">
        <v>76.160300000000007</v>
      </c>
      <c r="Q27" s="415" t="s">
        <v>816</v>
      </c>
      <c r="R27" s="418"/>
      <c r="S27" s="415"/>
      <c r="T27" s="418"/>
      <c r="U27" s="415"/>
      <c r="V27" s="414">
        <v>40.094499999999996</v>
      </c>
      <c r="W27" s="415" t="s">
        <v>770</v>
      </c>
      <c r="X27" s="418"/>
      <c r="Y27" s="415"/>
      <c r="Z27" s="418"/>
      <c r="AA27" s="415"/>
      <c r="AB27" s="414">
        <v>72.789400000000001</v>
      </c>
      <c r="AC27" s="415" t="s">
        <v>810</v>
      </c>
      <c r="AD27" s="418"/>
      <c r="AE27" s="415"/>
      <c r="AF27" s="418"/>
      <c r="AG27" s="415"/>
      <c r="AH27" s="414">
        <v>68.267700000000005</v>
      </c>
      <c r="AI27" s="415" t="s">
        <v>831</v>
      </c>
      <c r="AJ27" s="418"/>
      <c r="AK27" s="415"/>
      <c r="AL27" s="418"/>
      <c r="AM27" s="415"/>
      <c r="AN27" s="414">
        <v>61.807299999999998</v>
      </c>
      <c r="AO27" s="415" t="s">
        <v>791</v>
      </c>
      <c r="AP27" s="418"/>
      <c r="AQ27" s="415"/>
      <c r="AR27" s="418"/>
      <c r="AS27" s="415"/>
      <c r="AT27" s="414">
        <v>56.674300000000002</v>
      </c>
      <c r="AU27" s="415" t="s">
        <v>886</v>
      </c>
      <c r="AV27" s="418"/>
      <c r="AW27" s="415"/>
      <c r="AX27" s="418"/>
      <c r="AY27" s="415"/>
      <c r="AZ27" s="414">
        <v>66.784300000000002</v>
      </c>
      <c r="BA27" s="415" t="s">
        <v>702</v>
      </c>
      <c r="BB27" s="418"/>
      <c r="BC27" s="415"/>
      <c r="BD27" s="418"/>
      <c r="BE27" s="100"/>
      <c r="BF27" s="103"/>
      <c r="BG27"/>
    </row>
    <row r="28" spans="1:59" x14ac:dyDescent="0.25">
      <c r="A28" s="84" t="str">
        <f t="shared" si="0"/>
        <v xml:space="preserve">Dyna-Gro S48XT56*** </v>
      </c>
      <c r="B28" s="84" t="str">
        <f t="shared" si="1"/>
        <v>R2X</v>
      </c>
      <c r="C28" s="84" t="s">
        <v>471</v>
      </c>
      <c r="D28" s="414">
        <v>65.168099999999995</v>
      </c>
      <c r="E28" s="415" t="s">
        <v>806</v>
      </c>
      <c r="F28" s="418">
        <v>61.557299999999998</v>
      </c>
      <c r="G28" s="415" t="s">
        <v>714</v>
      </c>
      <c r="H28" s="418">
        <v>62.375500000000002</v>
      </c>
      <c r="I28" s="415" t="s">
        <v>707</v>
      </c>
      <c r="J28" s="414">
        <v>77.8386</v>
      </c>
      <c r="K28" s="415" t="s">
        <v>881</v>
      </c>
      <c r="L28" s="418">
        <v>71.259600000000006</v>
      </c>
      <c r="M28" s="415" t="s">
        <v>903</v>
      </c>
      <c r="N28" s="418">
        <v>72.124499999999998</v>
      </c>
      <c r="O28" s="415" t="s">
        <v>705</v>
      </c>
      <c r="P28" s="414">
        <v>78.7423</v>
      </c>
      <c r="Q28" s="415" t="s">
        <v>721</v>
      </c>
      <c r="R28" s="418">
        <v>65.696799999999996</v>
      </c>
      <c r="S28" s="415" t="s">
        <v>702</v>
      </c>
      <c r="T28" s="418">
        <v>70.350300000000004</v>
      </c>
      <c r="U28" s="415" t="s">
        <v>702</v>
      </c>
      <c r="V28" s="414">
        <v>43.731099999999998</v>
      </c>
      <c r="W28" s="415" t="s">
        <v>924</v>
      </c>
      <c r="X28" s="418">
        <v>45.524500000000003</v>
      </c>
      <c r="Y28" s="415" t="s">
        <v>702</v>
      </c>
      <c r="Z28" s="418">
        <v>41.6646</v>
      </c>
      <c r="AA28" s="415" t="s">
        <v>703</v>
      </c>
      <c r="AB28" s="414">
        <v>77.130799999999994</v>
      </c>
      <c r="AC28" s="415" t="s">
        <v>754</v>
      </c>
      <c r="AD28" s="418"/>
      <c r="AE28" s="415"/>
      <c r="AF28" s="418"/>
      <c r="AG28" s="415"/>
      <c r="AH28" s="414">
        <v>68.112399999999994</v>
      </c>
      <c r="AI28" s="415" t="s">
        <v>812</v>
      </c>
      <c r="AJ28" s="418">
        <v>71.360699999999994</v>
      </c>
      <c r="AK28" s="415" t="s">
        <v>707</v>
      </c>
      <c r="AL28" s="418">
        <v>69.107699999999994</v>
      </c>
      <c r="AM28" s="415" t="s">
        <v>702</v>
      </c>
      <c r="AN28" s="414">
        <v>61.845599999999997</v>
      </c>
      <c r="AO28" s="415" t="s">
        <v>791</v>
      </c>
      <c r="AP28" s="418">
        <v>65.307100000000005</v>
      </c>
      <c r="AQ28" s="415" t="s">
        <v>743</v>
      </c>
      <c r="AR28" s="418">
        <v>61.646299999999997</v>
      </c>
      <c r="AS28" s="415" t="s">
        <v>702</v>
      </c>
      <c r="AT28" s="414">
        <v>52.718600000000002</v>
      </c>
      <c r="AU28" s="415" t="s">
        <v>799</v>
      </c>
      <c r="AV28" s="418">
        <v>53.4208</v>
      </c>
      <c r="AW28" s="415" t="s">
        <v>702</v>
      </c>
      <c r="AX28" s="418">
        <v>58.688600000000001</v>
      </c>
      <c r="AY28" s="415" t="s">
        <v>702</v>
      </c>
      <c r="AZ28" s="414">
        <v>63.755899999999997</v>
      </c>
      <c r="BA28" s="415" t="s">
        <v>702</v>
      </c>
      <c r="BB28" s="418">
        <v>58.665300000000002</v>
      </c>
      <c r="BC28" s="415" t="s">
        <v>702</v>
      </c>
      <c r="BD28" s="418">
        <v>63.446100000000001</v>
      </c>
      <c r="BE28" s="410" t="s">
        <v>702</v>
      </c>
      <c r="BF28" s="103"/>
      <c r="BG28"/>
    </row>
    <row r="29" spans="1:59" x14ac:dyDescent="0.25">
      <c r="A29" s="84" t="str">
        <f t="shared" si="0"/>
        <v>GoSoy 463E20S</v>
      </c>
      <c r="B29" s="84" t="str">
        <f t="shared" si="1"/>
        <v xml:space="preserve"> E3, STS</v>
      </c>
      <c r="C29" s="84" t="s">
        <v>482</v>
      </c>
      <c r="D29" s="414">
        <v>65.005700000000004</v>
      </c>
      <c r="E29" s="415" t="s">
        <v>810</v>
      </c>
      <c r="F29" s="418"/>
      <c r="G29" s="415"/>
      <c r="H29" s="418"/>
      <c r="I29" s="415"/>
      <c r="J29" s="414">
        <v>88.959500000000006</v>
      </c>
      <c r="K29" s="415" t="s">
        <v>812</v>
      </c>
      <c r="L29" s="418"/>
      <c r="M29" s="415"/>
      <c r="N29" s="418"/>
      <c r="O29" s="415"/>
      <c r="P29" s="414">
        <v>65.664599999999993</v>
      </c>
      <c r="Q29" s="415" t="s">
        <v>813</v>
      </c>
      <c r="R29" s="418"/>
      <c r="S29" s="415"/>
      <c r="T29" s="418"/>
      <c r="U29" s="415"/>
      <c r="V29" s="414">
        <v>52.138100000000001</v>
      </c>
      <c r="W29" s="415" t="s">
        <v>754</v>
      </c>
      <c r="X29" s="418"/>
      <c r="Y29" s="415"/>
      <c r="Z29" s="418"/>
      <c r="AA29" s="415"/>
      <c r="AB29" s="414">
        <v>72.5244</v>
      </c>
      <c r="AC29" s="415" t="s">
        <v>810</v>
      </c>
      <c r="AD29" s="418"/>
      <c r="AE29" s="415"/>
      <c r="AF29" s="418"/>
      <c r="AG29" s="415"/>
      <c r="AH29" s="414">
        <v>72.623800000000003</v>
      </c>
      <c r="AI29" s="415" t="s">
        <v>707</v>
      </c>
      <c r="AJ29" s="418"/>
      <c r="AK29" s="415"/>
      <c r="AL29" s="418"/>
      <c r="AM29" s="415"/>
      <c r="AN29" s="414">
        <v>50.025700000000001</v>
      </c>
      <c r="AO29" s="415" t="s">
        <v>742</v>
      </c>
      <c r="AP29" s="418"/>
      <c r="AQ29" s="415"/>
      <c r="AR29" s="418"/>
      <c r="AS29" s="415"/>
      <c r="AT29" s="414">
        <v>56.802500000000002</v>
      </c>
      <c r="AU29" s="415" t="s">
        <v>886</v>
      </c>
      <c r="AV29" s="418"/>
      <c r="AW29" s="415"/>
      <c r="AX29" s="418"/>
      <c r="AY29" s="415"/>
      <c r="AZ29" s="414">
        <v>61.306600000000003</v>
      </c>
      <c r="BA29" s="415" t="s">
        <v>702</v>
      </c>
      <c r="BB29" s="418"/>
      <c r="BC29" s="415"/>
      <c r="BD29" s="418"/>
      <c r="BE29" s="410"/>
      <c r="BF29" s="103"/>
      <c r="BG29"/>
    </row>
    <row r="30" spans="1:59" x14ac:dyDescent="0.25">
      <c r="A30" s="84" t="str">
        <f t="shared" si="0"/>
        <v>Asgrow AG46X0**</v>
      </c>
      <c r="B30" s="84" t="str">
        <f t="shared" si="1"/>
        <v>R2X</v>
      </c>
      <c r="C30" s="84" t="s">
        <v>441</v>
      </c>
      <c r="D30" s="414">
        <v>64.908900000000003</v>
      </c>
      <c r="E30" s="415" t="s">
        <v>810</v>
      </c>
      <c r="F30" s="418">
        <v>62.5959</v>
      </c>
      <c r="G30" s="415" t="s">
        <v>712</v>
      </c>
      <c r="H30" s="418"/>
      <c r="I30" s="415"/>
      <c r="J30" s="414">
        <v>91.687700000000007</v>
      </c>
      <c r="K30" s="415" t="s">
        <v>816</v>
      </c>
      <c r="L30" s="418">
        <v>83.745800000000003</v>
      </c>
      <c r="M30" s="415" t="s">
        <v>712</v>
      </c>
      <c r="N30" s="418"/>
      <c r="O30" s="415"/>
      <c r="P30" s="414">
        <v>74.13</v>
      </c>
      <c r="Q30" s="415" t="s">
        <v>812</v>
      </c>
      <c r="R30" s="418">
        <v>63.654299999999999</v>
      </c>
      <c r="S30" s="415" t="s">
        <v>702</v>
      </c>
      <c r="T30" s="418"/>
      <c r="U30" s="415"/>
      <c r="V30" s="414">
        <v>44.850299999999997</v>
      </c>
      <c r="W30" s="415" t="s">
        <v>924</v>
      </c>
      <c r="X30" s="418">
        <v>44.529800000000002</v>
      </c>
      <c r="Y30" s="415" t="s">
        <v>702</v>
      </c>
      <c r="Z30" s="418"/>
      <c r="AA30" s="415"/>
      <c r="AB30" s="414">
        <v>75.653400000000005</v>
      </c>
      <c r="AC30" s="415" t="s">
        <v>831</v>
      </c>
      <c r="AD30" s="418"/>
      <c r="AE30" s="415"/>
      <c r="AF30" s="418"/>
      <c r="AG30" s="415"/>
      <c r="AH30" s="414">
        <v>67.781499999999994</v>
      </c>
      <c r="AI30" s="415" t="s">
        <v>812</v>
      </c>
      <c r="AJ30" s="418">
        <v>71.335300000000004</v>
      </c>
      <c r="AK30" s="415" t="s">
        <v>707</v>
      </c>
      <c r="AL30" s="418"/>
      <c r="AM30" s="415"/>
      <c r="AN30" s="414">
        <v>62.995399999999997</v>
      </c>
      <c r="AO30" s="415" t="s">
        <v>721</v>
      </c>
      <c r="AP30" s="418">
        <v>68.437600000000003</v>
      </c>
      <c r="AQ30" s="415" t="s">
        <v>712</v>
      </c>
      <c r="AR30" s="418"/>
      <c r="AS30" s="415"/>
      <c r="AT30" s="414">
        <v>54.19</v>
      </c>
      <c r="AU30" s="415" t="s">
        <v>792</v>
      </c>
      <c r="AV30" s="418">
        <v>51.971499999999999</v>
      </c>
      <c r="AW30" s="415" t="s">
        <v>702</v>
      </c>
      <c r="AX30" s="418"/>
      <c r="AY30" s="415"/>
      <c r="AZ30" s="414">
        <v>47.982900000000001</v>
      </c>
      <c r="BA30" s="415" t="s">
        <v>702</v>
      </c>
      <c r="BB30" s="418">
        <v>54.497100000000003</v>
      </c>
      <c r="BC30" s="415" t="s">
        <v>702</v>
      </c>
      <c r="BD30" s="418"/>
      <c r="BE30" s="410"/>
      <c r="BF30" s="103"/>
      <c r="BG30"/>
    </row>
    <row r="31" spans="1:59" x14ac:dyDescent="0.25">
      <c r="A31" s="446" t="str">
        <f t="shared" si="0"/>
        <v>Dyna-Gro S46XS60</v>
      </c>
      <c r="B31" s="446" t="str">
        <f t="shared" si="1"/>
        <v>R2X, STS</v>
      </c>
      <c r="C31" s="446" t="s">
        <v>477</v>
      </c>
      <c r="D31" s="414">
        <v>64.697400000000002</v>
      </c>
      <c r="E31" s="415" t="s">
        <v>847</v>
      </c>
      <c r="F31" s="418">
        <v>61.576099999999997</v>
      </c>
      <c r="G31" s="415" t="s">
        <v>714</v>
      </c>
      <c r="H31" s="418"/>
      <c r="I31" s="415"/>
      <c r="J31" s="414">
        <v>89.184899999999999</v>
      </c>
      <c r="K31" s="415" t="s">
        <v>812</v>
      </c>
      <c r="L31" s="418">
        <v>82.041399999999996</v>
      </c>
      <c r="M31" s="415" t="s">
        <v>714</v>
      </c>
      <c r="N31" s="418"/>
      <c r="O31" s="415"/>
      <c r="P31" s="414">
        <v>73.613</v>
      </c>
      <c r="Q31" s="415" t="s">
        <v>806</v>
      </c>
      <c r="R31" s="418">
        <v>63.856499999999997</v>
      </c>
      <c r="S31" s="415" t="s">
        <v>702</v>
      </c>
      <c r="T31" s="418"/>
      <c r="U31" s="415"/>
      <c r="V31" s="414">
        <v>52.331600000000002</v>
      </c>
      <c r="W31" s="415" t="s">
        <v>721</v>
      </c>
      <c r="X31" s="418">
        <v>42.605200000000004</v>
      </c>
      <c r="Y31" s="415" t="s">
        <v>702</v>
      </c>
      <c r="Z31" s="418"/>
      <c r="AA31" s="415"/>
      <c r="AB31" s="414">
        <v>79.834900000000005</v>
      </c>
      <c r="AC31" s="415" t="s">
        <v>714</v>
      </c>
      <c r="AD31" s="418"/>
      <c r="AE31" s="415"/>
      <c r="AF31" s="418"/>
      <c r="AG31" s="415"/>
      <c r="AH31" s="414">
        <v>65.565200000000004</v>
      </c>
      <c r="AI31" s="415" t="s">
        <v>934</v>
      </c>
      <c r="AJ31" s="418">
        <v>71.185900000000004</v>
      </c>
      <c r="AK31" s="415" t="s">
        <v>712</v>
      </c>
      <c r="AL31" s="418"/>
      <c r="AM31" s="415"/>
      <c r="AN31" s="414">
        <v>61.438800000000001</v>
      </c>
      <c r="AO31" s="415" t="s">
        <v>816</v>
      </c>
      <c r="AP31" s="418">
        <v>66.156099999999995</v>
      </c>
      <c r="AQ31" s="415" t="s">
        <v>743</v>
      </c>
      <c r="AR31" s="418"/>
      <c r="AS31" s="415"/>
      <c r="AT31" s="414">
        <v>55.798999999999999</v>
      </c>
      <c r="AU31" s="415" t="s">
        <v>792</v>
      </c>
      <c r="AV31" s="418">
        <v>53.779200000000003</v>
      </c>
      <c r="AW31" s="415" t="s">
        <v>702</v>
      </c>
      <c r="AX31" s="418"/>
      <c r="AY31" s="415"/>
      <c r="AZ31" s="414">
        <v>39.811700000000002</v>
      </c>
      <c r="BA31" s="415" t="s">
        <v>702</v>
      </c>
      <c r="BB31" s="418">
        <v>51.408700000000003</v>
      </c>
      <c r="BC31" s="415" t="s">
        <v>702</v>
      </c>
      <c r="BD31" s="418"/>
      <c r="BE31" s="410"/>
      <c r="BF31" s="103"/>
      <c r="BG31"/>
    </row>
    <row r="32" spans="1:59" x14ac:dyDescent="0.25">
      <c r="A32" s="446" t="str">
        <f t="shared" si="0"/>
        <v>Taylor Seed T4880X</v>
      </c>
      <c r="B32" s="446" t="str">
        <f t="shared" si="1"/>
        <v>R2X</v>
      </c>
      <c r="C32" s="446" t="s">
        <v>536</v>
      </c>
      <c r="D32" s="414">
        <v>64.693299999999994</v>
      </c>
      <c r="E32" s="415" t="s">
        <v>847</v>
      </c>
      <c r="F32" s="418"/>
      <c r="G32" s="415"/>
      <c r="H32" s="418"/>
      <c r="I32" s="415"/>
      <c r="J32" s="414">
        <v>70.3125</v>
      </c>
      <c r="K32" s="415" t="s">
        <v>909</v>
      </c>
      <c r="L32" s="418"/>
      <c r="M32" s="415"/>
      <c r="N32" s="418"/>
      <c r="O32" s="415"/>
      <c r="P32" s="414">
        <v>71.857900000000001</v>
      </c>
      <c r="Q32" s="415" t="s">
        <v>847</v>
      </c>
      <c r="R32" s="418"/>
      <c r="S32" s="415"/>
      <c r="T32" s="418"/>
      <c r="U32" s="415"/>
      <c r="V32" s="414">
        <v>40.663800000000002</v>
      </c>
      <c r="W32" s="415" t="s">
        <v>732</v>
      </c>
      <c r="X32" s="418"/>
      <c r="Y32" s="415"/>
      <c r="Z32" s="418"/>
      <c r="AA32" s="415"/>
      <c r="AB32" s="414">
        <v>73.604200000000006</v>
      </c>
      <c r="AC32" s="415" t="s">
        <v>806</v>
      </c>
      <c r="AD32" s="418"/>
      <c r="AE32" s="415"/>
      <c r="AF32" s="418"/>
      <c r="AG32" s="415"/>
      <c r="AH32" s="414">
        <v>69.832300000000004</v>
      </c>
      <c r="AI32" s="415" t="s">
        <v>743</v>
      </c>
      <c r="AJ32" s="418"/>
      <c r="AK32" s="415"/>
      <c r="AL32" s="418"/>
      <c r="AM32" s="415"/>
      <c r="AN32" s="414">
        <v>57.598599999999998</v>
      </c>
      <c r="AO32" s="415" t="s">
        <v>934</v>
      </c>
      <c r="AP32" s="418"/>
      <c r="AQ32" s="415"/>
      <c r="AR32" s="418"/>
      <c r="AS32" s="415"/>
      <c r="AT32" s="414">
        <v>58.680199999999999</v>
      </c>
      <c r="AU32" s="415" t="s">
        <v>791</v>
      </c>
      <c r="AV32" s="418"/>
      <c r="AW32" s="415"/>
      <c r="AX32" s="418"/>
      <c r="AY32" s="415"/>
      <c r="AZ32" s="414">
        <v>74.997200000000007</v>
      </c>
      <c r="BA32" s="415" t="s">
        <v>702</v>
      </c>
      <c r="BB32" s="418"/>
      <c r="BC32" s="415"/>
      <c r="BD32" s="418"/>
      <c r="BE32" s="410"/>
      <c r="BF32" s="103"/>
      <c r="BG32"/>
    </row>
    <row r="33" spans="1:59" x14ac:dyDescent="0.25">
      <c r="A33" s="446" t="str">
        <f t="shared" si="0"/>
        <v>Progeny P4908E3S</v>
      </c>
      <c r="B33" s="446" t="str">
        <f t="shared" si="1"/>
        <v>E3, STS</v>
      </c>
      <c r="C33" s="446" t="s">
        <v>518</v>
      </c>
      <c r="D33" s="414">
        <v>64.199399999999997</v>
      </c>
      <c r="E33" s="415" t="s">
        <v>847</v>
      </c>
      <c r="F33" s="418"/>
      <c r="G33" s="415"/>
      <c r="H33" s="418"/>
      <c r="I33" s="415"/>
      <c r="J33" s="414">
        <v>94.6892</v>
      </c>
      <c r="K33" s="415" t="s">
        <v>743</v>
      </c>
      <c r="L33" s="418"/>
      <c r="M33" s="415"/>
      <c r="N33" s="418"/>
      <c r="O33" s="415"/>
      <c r="P33" s="414">
        <v>62.743200000000002</v>
      </c>
      <c r="Q33" s="415" t="s">
        <v>899</v>
      </c>
      <c r="R33" s="418"/>
      <c r="S33" s="415"/>
      <c r="T33" s="418"/>
      <c r="U33" s="415"/>
      <c r="V33" s="414">
        <v>45.0747</v>
      </c>
      <c r="W33" s="415" t="s">
        <v>924</v>
      </c>
      <c r="X33" s="418"/>
      <c r="Y33" s="415"/>
      <c r="Z33" s="418"/>
      <c r="AA33" s="415"/>
      <c r="AB33" s="414">
        <v>72.870099999999994</v>
      </c>
      <c r="AC33" s="415" t="s">
        <v>810</v>
      </c>
      <c r="AD33" s="418"/>
      <c r="AE33" s="415"/>
      <c r="AF33" s="418"/>
      <c r="AG33" s="415"/>
      <c r="AH33" s="414">
        <v>70.261600000000001</v>
      </c>
      <c r="AI33" s="415" t="s">
        <v>754</v>
      </c>
      <c r="AJ33" s="418"/>
      <c r="AK33" s="415"/>
      <c r="AL33" s="418"/>
      <c r="AM33" s="415"/>
      <c r="AN33" s="414">
        <v>56.191699999999997</v>
      </c>
      <c r="AO33" s="415" t="s">
        <v>934</v>
      </c>
      <c r="AP33" s="418"/>
      <c r="AQ33" s="415"/>
      <c r="AR33" s="418"/>
      <c r="AS33" s="415"/>
      <c r="AT33" s="414">
        <v>60.122700000000002</v>
      </c>
      <c r="AU33" s="415" t="s">
        <v>714</v>
      </c>
      <c r="AV33" s="418"/>
      <c r="AW33" s="415"/>
      <c r="AX33" s="418"/>
      <c r="AY33" s="415"/>
      <c r="AZ33" s="414">
        <v>53.261800000000001</v>
      </c>
      <c r="BA33" s="415" t="s">
        <v>702</v>
      </c>
      <c r="BB33" s="418"/>
      <c r="BC33" s="415"/>
      <c r="BD33" s="418"/>
      <c r="BE33" s="410"/>
      <c r="BF33" s="103"/>
      <c r="BG33"/>
    </row>
    <row r="34" spans="1:59" x14ac:dyDescent="0.25">
      <c r="A34" s="446" t="str">
        <f t="shared" si="0"/>
        <v>AgriGold G4995RX</v>
      </c>
      <c r="B34" s="446" t="str">
        <f t="shared" si="1"/>
        <v>R2X</v>
      </c>
      <c r="C34" s="446" t="s">
        <v>427</v>
      </c>
      <c r="D34" s="414">
        <v>63.782600000000002</v>
      </c>
      <c r="E34" s="415" t="s">
        <v>874</v>
      </c>
      <c r="F34" s="418"/>
      <c r="G34" s="415"/>
      <c r="H34" s="418"/>
      <c r="I34" s="415"/>
      <c r="J34" s="414">
        <v>86.044899999999998</v>
      </c>
      <c r="K34" s="415" t="s">
        <v>847</v>
      </c>
      <c r="L34" s="418"/>
      <c r="M34" s="415"/>
      <c r="N34" s="418"/>
      <c r="O34" s="415"/>
      <c r="P34" s="414">
        <v>73.836799999999997</v>
      </c>
      <c r="Q34" s="415" t="s">
        <v>806</v>
      </c>
      <c r="R34" s="418"/>
      <c r="S34" s="415"/>
      <c r="T34" s="418"/>
      <c r="U34" s="415"/>
      <c r="V34" s="414">
        <v>44.355899999999998</v>
      </c>
      <c r="W34" s="415" t="s">
        <v>924</v>
      </c>
      <c r="X34" s="418"/>
      <c r="Y34" s="415"/>
      <c r="Z34" s="418"/>
      <c r="AA34" s="415"/>
      <c r="AB34" s="414">
        <v>69.195999999999998</v>
      </c>
      <c r="AC34" s="415" t="s">
        <v>943</v>
      </c>
      <c r="AD34" s="418"/>
      <c r="AE34" s="415"/>
      <c r="AF34" s="418"/>
      <c r="AG34" s="415"/>
      <c r="AH34" s="414">
        <v>67.509900000000002</v>
      </c>
      <c r="AI34" s="415" t="s">
        <v>806</v>
      </c>
      <c r="AJ34" s="418"/>
      <c r="AK34" s="415"/>
      <c r="AL34" s="418"/>
      <c r="AM34" s="415"/>
      <c r="AN34" s="414">
        <v>60.136000000000003</v>
      </c>
      <c r="AO34" s="415" t="s">
        <v>810</v>
      </c>
      <c r="AP34" s="418"/>
      <c r="AQ34" s="415"/>
      <c r="AR34" s="418"/>
      <c r="AS34" s="415"/>
      <c r="AT34" s="414">
        <v>46.950200000000002</v>
      </c>
      <c r="AU34" s="415" t="s">
        <v>745</v>
      </c>
      <c r="AV34" s="418"/>
      <c r="AW34" s="415"/>
      <c r="AX34" s="418"/>
      <c r="AY34" s="415"/>
      <c r="AZ34" s="414">
        <v>62.231299999999997</v>
      </c>
      <c r="BA34" s="415" t="s">
        <v>702</v>
      </c>
      <c r="BB34" s="418"/>
      <c r="BC34" s="415"/>
      <c r="BD34" s="418"/>
      <c r="BE34" s="410"/>
      <c r="BF34" s="103"/>
      <c r="BG34"/>
    </row>
    <row r="35" spans="1:59" x14ac:dyDescent="0.25">
      <c r="A35" s="446" t="str">
        <f t="shared" si="0"/>
        <v>Dyna-Gro S48XT90</v>
      </c>
      <c r="B35" s="446" t="str">
        <f t="shared" si="1"/>
        <v>R2X</v>
      </c>
      <c r="C35" s="446" t="s">
        <v>472</v>
      </c>
      <c r="D35" s="414">
        <v>63.717799999999997</v>
      </c>
      <c r="E35" s="415" t="s">
        <v>874</v>
      </c>
      <c r="F35" s="418"/>
      <c r="G35" s="415"/>
      <c r="H35" s="418"/>
      <c r="I35" s="415"/>
      <c r="J35" s="414">
        <v>76.752399999999994</v>
      </c>
      <c r="K35" s="415" t="s">
        <v>835</v>
      </c>
      <c r="L35" s="418"/>
      <c r="M35" s="415"/>
      <c r="N35" s="418"/>
      <c r="O35" s="415"/>
      <c r="P35" s="414">
        <v>71.471900000000005</v>
      </c>
      <c r="Q35" s="415" t="s">
        <v>847</v>
      </c>
      <c r="R35" s="418"/>
      <c r="S35" s="415"/>
      <c r="T35" s="418"/>
      <c r="U35" s="415"/>
      <c r="V35" s="414">
        <v>47.145600000000002</v>
      </c>
      <c r="W35" s="415" t="s">
        <v>812</v>
      </c>
      <c r="X35" s="418"/>
      <c r="Y35" s="415"/>
      <c r="Z35" s="418"/>
      <c r="AA35" s="415"/>
      <c r="AB35" s="414">
        <v>64.923199999999994</v>
      </c>
      <c r="AC35" s="415" t="s">
        <v>844</v>
      </c>
      <c r="AD35" s="418"/>
      <c r="AE35" s="415"/>
      <c r="AF35" s="418"/>
      <c r="AG35" s="415"/>
      <c r="AH35" s="414">
        <v>63.930300000000003</v>
      </c>
      <c r="AI35" s="415" t="s">
        <v>874</v>
      </c>
      <c r="AJ35" s="418"/>
      <c r="AK35" s="415"/>
      <c r="AL35" s="418"/>
      <c r="AM35" s="415"/>
      <c r="AN35" s="414">
        <v>61.244799999999998</v>
      </c>
      <c r="AO35" s="415" t="s">
        <v>831</v>
      </c>
      <c r="AP35" s="418"/>
      <c r="AQ35" s="415"/>
      <c r="AR35" s="418"/>
      <c r="AS35" s="415"/>
      <c r="AT35" s="414">
        <v>57.056699999999999</v>
      </c>
      <c r="AU35" s="415" t="s">
        <v>886</v>
      </c>
      <c r="AV35" s="418"/>
      <c r="AW35" s="415"/>
      <c r="AX35" s="418"/>
      <c r="AY35" s="415"/>
      <c r="AZ35" s="414">
        <v>67.217500000000001</v>
      </c>
      <c r="BA35" s="415" t="s">
        <v>702</v>
      </c>
      <c r="BB35" s="418"/>
      <c r="BC35" s="415"/>
      <c r="BD35" s="418"/>
      <c r="BE35" s="410"/>
      <c r="BF35" s="103"/>
      <c r="BG35"/>
    </row>
    <row r="36" spans="1:59" x14ac:dyDescent="0.25">
      <c r="A36" s="446" t="str">
        <f t="shared" si="0"/>
        <v>Progeny P4807E3S</v>
      </c>
      <c r="B36" s="446" t="str">
        <f t="shared" si="1"/>
        <v>E3, STS</v>
      </c>
      <c r="C36" s="446" t="s">
        <v>517</v>
      </c>
      <c r="D36" s="414">
        <v>63.644199999999998</v>
      </c>
      <c r="E36" s="415" t="s">
        <v>874</v>
      </c>
      <c r="F36" s="418"/>
      <c r="G36" s="415"/>
      <c r="H36" s="418"/>
      <c r="I36" s="415"/>
      <c r="J36" s="414">
        <v>91.823700000000002</v>
      </c>
      <c r="K36" s="415" t="s">
        <v>816</v>
      </c>
      <c r="L36" s="418"/>
      <c r="M36" s="415"/>
      <c r="N36" s="418"/>
      <c r="O36" s="415"/>
      <c r="P36" s="414">
        <v>68.442700000000002</v>
      </c>
      <c r="Q36" s="415" t="s">
        <v>879</v>
      </c>
      <c r="R36" s="418"/>
      <c r="S36" s="415"/>
      <c r="T36" s="418"/>
      <c r="U36" s="415"/>
      <c r="V36" s="414">
        <v>46.414200000000001</v>
      </c>
      <c r="W36" s="415" t="s">
        <v>812</v>
      </c>
      <c r="X36" s="418"/>
      <c r="Y36" s="415"/>
      <c r="Z36" s="418"/>
      <c r="AA36" s="415"/>
      <c r="AB36" s="414">
        <v>66.799599999999998</v>
      </c>
      <c r="AC36" s="415" t="s">
        <v>938</v>
      </c>
      <c r="AD36" s="418"/>
      <c r="AE36" s="415"/>
      <c r="AF36" s="418"/>
      <c r="AG36" s="415"/>
      <c r="AH36" s="414">
        <v>64.639300000000006</v>
      </c>
      <c r="AI36" s="415" t="s">
        <v>847</v>
      </c>
      <c r="AJ36" s="418"/>
      <c r="AK36" s="415"/>
      <c r="AL36" s="418"/>
      <c r="AM36" s="415"/>
      <c r="AN36" s="414">
        <v>51.99</v>
      </c>
      <c r="AO36" s="415" t="s">
        <v>871</v>
      </c>
      <c r="AP36" s="418"/>
      <c r="AQ36" s="415"/>
      <c r="AR36" s="418"/>
      <c r="AS36" s="415"/>
      <c r="AT36" s="414">
        <v>56.313400000000001</v>
      </c>
      <c r="AU36" s="415" t="s">
        <v>886</v>
      </c>
      <c r="AV36" s="418"/>
      <c r="AW36" s="415"/>
      <c r="AX36" s="418"/>
      <c r="AY36" s="415"/>
      <c r="AZ36" s="414">
        <v>62.637999999999998</v>
      </c>
      <c r="BA36" s="415" t="s">
        <v>702</v>
      </c>
      <c r="BB36" s="418"/>
      <c r="BC36" s="415"/>
      <c r="BD36" s="418"/>
      <c r="BE36" s="410"/>
      <c r="BF36" s="103"/>
      <c r="BG36"/>
    </row>
    <row r="37" spans="1:59" x14ac:dyDescent="0.25">
      <c r="A37" s="84" t="str">
        <f t="shared" ref="A37:A68" si="2">VLOOKUP(C37,VL_SOY_2020,2,FALSE)</f>
        <v>Dyna-Gro S46EN91</v>
      </c>
      <c r="B37" s="84" t="str">
        <f t="shared" ref="B37:B68" si="3">VLOOKUP(C37,VL_SOY_2020,4,FALSE)</f>
        <v>E3</v>
      </c>
      <c r="C37" s="84" t="s">
        <v>469</v>
      </c>
      <c r="D37" s="414">
        <v>63.625300000000003</v>
      </c>
      <c r="E37" s="415" t="s">
        <v>874</v>
      </c>
      <c r="F37" s="418"/>
      <c r="G37" s="415"/>
      <c r="H37" s="418"/>
      <c r="I37" s="415"/>
      <c r="J37" s="414">
        <v>85.3339</v>
      </c>
      <c r="K37" s="415" t="s">
        <v>847</v>
      </c>
      <c r="L37" s="418"/>
      <c r="M37" s="415"/>
      <c r="N37" s="418"/>
      <c r="O37" s="415"/>
      <c r="P37" s="414">
        <v>68.061000000000007</v>
      </c>
      <c r="Q37" s="415" t="s">
        <v>933</v>
      </c>
      <c r="R37" s="418"/>
      <c r="S37" s="415"/>
      <c r="T37" s="418"/>
      <c r="U37" s="415"/>
      <c r="V37" s="414">
        <v>41.718000000000004</v>
      </c>
      <c r="W37" s="415" t="s">
        <v>764</v>
      </c>
      <c r="X37" s="418"/>
      <c r="Y37" s="415"/>
      <c r="Z37" s="418"/>
      <c r="AA37" s="415"/>
      <c r="AB37" s="414">
        <v>76.107100000000003</v>
      </c>
      <c r="AC37" s="415" t="s">
        <v>812</v>
      </c>
      <c r="AD37" s="418"/>
      <c r="AE37" s="415"/>
      <c r="AF37" s="418"/>
      <c r="AG37" s="415"/>
      <c r="AH37" s="414">
        <v>66.957999999999998</v>
      </c>
      <c r="AI37" s="415" t="s">
        <v>924</v>
      </c>
      <c r="AJ37" s="418"/>
      <c r="AK37" s="415"/>
      <c r="AL37" s="418"/>
      <c r="AM37" s="415"/>
      <c r="AN37" s="414">
        <v>54.167700000000004</v>
      </c>
      <c r="AO37" s="415" t="s">
        <v>930</v>
      </c>
      <c r="AP37" s="418"/>
      <c r="AQ37" s="415"/>
      <c r="AR37" s="418"/>
      <c r="AS37" s="415"/>
      <c r="AT37" s="414">
        <v>55.831899999999997</v>
      </c>
      <c r="AU37" s="415" t="s">
        <v>792</v>
      </c>
      <c r="AV37" s="418"/>
      <c r="AW37" s="415"/>
      <c r="AX37" s="418"/>
      <c r="AY37" s="415"/>
      <c r="AZ37" s="414">
        <v>63.036900000000003</v>
      </c>
      <c r="BA37" s="415" t="s">
        <v>702</v>
      </c>
      <c r="BB37" s="418"/>
      <c r="BC37" s="415"/>
      <c r="BD37" s="418"/>
      <c r="BE37" s="100"/>
      <c r="BF37" s="103"/>
      <c r="BG37"/>
    </row>
    <row r="38" spans="1:59" x14ac:dyDescent="0.25">
      <c r="A38" s="446" t="str">
        <f t="shared" si="2"/>
        <v>USG 7461XT</v>
      </c>
      <c r="B38" s="446" t="str">
        <f t="shared" si="3"/>
        <v>R2X</v>
      </c>
      <c r="C38" s="446" t="s">
        <v>549</v>
      </c>
      <c r="D38" s="414">
        <v>63.524299999999997</v>
      </c>
      <c r="E38" s="415" t="s">
        <v>873</v>
      </c>
      <c r="F38" s="418"/>
      <c r="G38" s="415"/>
      <c r="H38" s="418"/>
      <c r="I38" s="415"/>
      <c r="J38" s="414">
        <v>96.491399999999999</v>
      </c>
      <c r="K38" s="415" t="s">
        <v>714</v>
      </c>
      <c r="L38" s="418"/>
      <c r="M38" s="415"/>
      <c r="N38" s="418"/>
      <c r="O38" s="415"/>
      <c r="P38" s="414">
        <v>67.887299999999996</v>
      </c>
      <c r="Q38" s="415" t="s">
        <v>938</v>
      </c>
      <c r="R38" s="418"/>
      <c r="S38" s="415"/>
      <c r="T38" s="418"/>
      <c r="U38" s="415"/>
      <c r="V38" s="414">
        <v>45.946399999999997</v>
      </c>
      <c r="W38" s="415" t="s">
        <v>812</v>
      </c>
      <c r="X38" s="418"/>
      <c r="Y38" s="415"/>
      <c r="Z38" s="418"/>
      <c r="AA38" s="415"/>
      <c r="AB38" s="414">
        <v>65.582400000000007</v>
      </c>
      <c r="AC38" s="415" t="s">
        <v>836</v>
      </c>
      <c r="AD38" s="418"/>
      <c r="AE38" s="415"/>
      <c r="AF38" s="418"/>
      <c r="AG38" s="415"/>
      <c r="AH38" s="414">
        <v>65.382800000000003</v>
      </c>
      <c r="AI38" s="415" t="s">
        <v>934</v>
      </c>
      <c r="AJ38" s="418"/>
      <c r="AK38" s="415"/>
      <c r="AL38" s="418"/>
      <c r="AM38" s="415"/>
      <c r="AN38" s="414">
        <v>62.684600000000003</v>
      </c>
      <c r="AO38" s="415" t="s">
        <v>721</v>
      </c>
      <c r="AP38" s="418"/>
      <c r="AQ38" s="415"/>
      <c r="AR38" s="418"/>
      <c r="AS38" s="415"/>
      <c r="AT38" s="414">
        <v>57.285200000000003</v>
      </c>
      <c r="AU38" s="415" t="s">
        <v>816</v>
      </c>
      <c r="AV38" s="418"/>
      <c r="AW38" s="415"/>
      <c r="AX38" s="418"/>
      <c r="AY38" s="415"/>
      <c r="AZ38" s="414">
        <v>46.6721</v>
      </c>
      <c r="BA38" s="415" t="s">
        <v>702</v>
      </c>
      <c r="BB38" s="418"/>
      <c r="BC38" s="415"/>
      <c r="BD38" s="418"/>
      <c r="BE38" s="410"/>
      <c r="BF38" s="103"/>
      <c r="BG38"/>
    </row>
    <row r="39" spans="1:59" x14ac:dyDescent="0.25">
      <c r="A39" s="446" t="str">
        <f t="shared" si="2"/>
        <v xml:space="preserve">Progeny P4620RXS </v>
      </c>
      <c r="B39" s="446" t="str">
        <f t="shared" si="3"/>
        <v>R2X, STS</v>
      </c>
      <c r="C39" s="446" t="s">
        <v>532</v>
      </c>
      <c r="D39" s="414">
        <v>63.404000000000003</v>
      </c>
      <c r="E39" s="415" t="s">
        <v>798</v>
      </c>
      <c r="F39" s="418">
        <v>59.2256</v>
      </c>
      <c r="G39" s="415" t="s">
        <v>709</v>
      </c>
      <c r="H39" s="418">
        <v>59.284300000000002</v>
      </c>
      <c r="I39" s="445" t="s">
        <v>706</v>
      </c>
      <c r="J39" s="414">
        <v>85.487399999999994</v>
      </c>
      <c r="K39" s="415" t="s">
        <v>847</v>
      </c>
      <c r="L39" s="418">
        <v>81.3626</v>
      </c>
      <c r="M39" s="415" t="s">
        <v>714</v>
      </c>
      <c r="N39" s="418">
        <v>79.804000000000002</v>
      </c>
      <c r="O39" s="415" t="s">
        <v>704</v>
      </c>
      <c r="P39" s="414">
        <v>69.101900000000001</v>
      </c>
      <c r="Q39" s="415" t="s">
        <v>873</v>
      </c>
      <c r="R39" s="418">
        <v>60.442500000000003</v>
      </c>
      <c r="S39" s="415" t="s">
        <v>702</v>
      </c>
      <c r="T39" s="418">
        <v>63.4801</v>
      </c>
      <c r="U39" s="415" t="s">
        <v>702</v>
      </c>
      <c r="V39" s="414">
        <v>38.455199999999998</v>
      </c>
      <c r="W39" s="415" t="s">
        <v>722</v>
      </c>
      <c r="X39" s="418">
        <v>35.484499999999997</v>
      </c>
      <c r="Y39" s="445" t="s">
        <v>702</v>
      </c>
      <c r="Z39" s="418">
        <v>34.229700000000001</v>
      </c>
      <c r="AA39" s="415" t="s">
        <v>705</v>
      </c>
      <c r="AB39" s="414">
        <v>70.434700000000007</v>
      </c>
      <c r="AC39" s="415" t="s">
        <v>925</v>
      </c>
      <c r="AD39" s="418"/>
      <c r="AE39" s="415"/>
      <c r="AF39" s="418"/>
      <c r="AG39" s="415"/>
      <c r="AH39" s="414">
        <v>64.136499999999998</v>
      </c>
      <c r="AI39" s="415" t="s">
        <v>847</v>
      </c>
      <c r="AJ39" s="418">
        <v>63.930999999999997</v>
      </c>
      <c r="AK39" s="415" t="s">
        <v>781</v>
      </c>
      <c r="AL39" s="418">
        <v>63.486499999999999</v>
      </c>
      <c r="AM39" s="445" t="s">
        <v>702</v>
      </c>
      <c r="AN39" s="414">
        <v>62.361199999999997</v>
      </c>
      <c r="AO39" s="415" t="s">
        <v>754</v>
      </c>
      <c r="AP39" s="418">
        <v>65.796199999999999</v>
      </c>
      <c r="AQ39" s="415" t="s">
        <v>743</v>
      </c>
      <c r="AR39" s="418">
        <v>59.501800000000003</v>
      </c>
      <c r="AS39" s="445" t="s">
        <v>702</v>
      </c>
      <c r="AT39" s="414">
        <v>57.319000000000003</v>
      </c>
      <c r="AU39" s="415" t="s">
        <v>816</v>
      </c>
      <c r="AV39" s="418">
        <v>52.328000000000003</v>
      </c>
      <c r="AW39" s="445" t="s">
        <v>702</v>
      </c>
      <c r="AX39" s="418">
        <v>54.470999999999997</v>
      </c>
      <c r="AY39" s="445" t="s">
        <v>702</v>
      </c>
      <c r="AZ39" s="414">
        <v>59.935600000000001</v>
      </c>
      <c r="BA39" s="415" t="s">
        <v>702</v>
      </c>
      <c r="BB39" s="418">
        <v>55.234299999999998</v>
      </c>
      <c r="BC39" s="415" t="s">
        <v>702</v>
      </c>
      <c r="BD39" s="418">
        <v>60.017200000000003</v>
      </c>
      <c r="BE39" s="100" t="s">
        <v>707</v>
      </c>
      <c r="BF39" s="103"/>
      <c r="BG39"/>
    </row>
    <row r="40" spans="1:59" x14ac:dyDescent="0.25">
      <c r="A40" s="84" t="str">
        <f t="shared" si="2"/>
        <v xml:space="preserve">USG 7496XTS </v>
      </c>
      <c r="B40" s="84" t="str">
        <f t="shared" si="3"/>
        <v>R2X, STS</v>
      </c>
      <c r="C40" s="84" t="s">
        <v>553</v>
      </c>
      <c r="D40" s="414">
        <v>63.332799999999999</v>
      </c>
      <c r="E40" s="415" t="s">
        <v>798</v>
      </c>
      <c r="F40" s="418">
        <v>62.896000000000001</v>
      </c>
      <c r="G40" s="415" t="s">
        <v>712</v>
      </c>
      <c r="H40" s="418">
        <v>63.459400000000002</v>
      </c>
      <c r="I40" s="415" t="s">
        <v>702</v>
      </c>
      <c r="J40" s="414">
        <v>94.257999999999996</v>
      </c>
      <c r="K40" s="415" t="s">
        <v>743</v>
      </c>
      <c r="L40" s="418">
        <v>86.811300000000003</v>
      </c>
      <c r="M40" s="415" t="s">
        <v>702</v>
      </c>
      <c r="N40" s="418">
        <v>86.924499999999995</v>
      </c>
      <c r="O40" s="415" t="s">
        <v>702</v>
      </c>
      <c r="P40" s="414">
        <v>68.758799999999994</v>
      </c>
      <c r="Q40" s="415" t="s">
        <v>798</v>
      </c>
      <c r="R40" s="418">
        <v>63.096299999999999</v>
      </c>
      <c r="S40" s="415" t="s">
        <v>702</v>
      </c>
      <c r="T40" s="418">
        <v>66.379000000000005</v>
      </c>
      <c r="U40" s="415" t="s">
        <v>702</v>
      </c>
      <c r="V40" s="414">
        <v>47.935200000000002</v>
      </c>
      <c r="W40" s="415" t="s">
        <v>812</v>
      </c>
      <c r="X40" s="418">
        <v>44.817100000000003</v>
      </c>
      <c r="Y40" s="415" t="s">
        <v>702</v>
      </c>
      <c r="Z40" s="418">
        <v>41.295200000000001</v>
      </c>
      <c r="AA40" s="415" t="s">
        <v>703</v>
      </c>
      <c r="AB40" s="414">
        <v>72.703299999999999</v>
      </c>
      <c r="AC40" s="415" t="s">
        <v>810</v>
      </c>
      <c r="AD40" s="418"/>
      <c r="AE40" s="415"/>
      <c r="AF40" s="418"/>
      <c r="AG40" s="415"/>
      <c r="AH40" s="414">
        <v>63.539099999999998</v>
      </c>
      <c r="AI40" s="415" t="s">
        <v>874</v>
      </c>
      <c r="AJ40" s="418">
        <v>69.623199999999997</v>
      </c>
      <c r="AK40" s="415" t="s">
        <v>714</v>
      </c>
      <c r="AL40" s="418">
        <v>72.310900000000004</v>
      </c>
      <c r="AM40" s="415" t="s">
        <v>702</v>
      </c>
      <c r="AN40" s="414">
        <v>59.386000000000003</v>
      </c>
      <c r="AO40" s="415" t="s">
        <v>810</v>
      </c>
      <c r="AP40" s="418">
        <v>68.051299999999998</v>
      </c>
      <c r="AQ40" s="415" t="s">
        <v>714</v>
      </c>
      <c r="AR40" s="418">
        <v>64.31</v>
      </c>
      <c r="AS40" s="415" t="s">
        <v>702</v>
      </c>
      <c r="AT40" s="414">
        <v>55.2973</v>
      </c>
      <c r="AU40" s="415" t="s">
        <v>792</v>
      </c>
      <c r="AV40" s="418">
        <v>54.700299999999999</v>
      </c>
      <c r="AW40" s="415" t="s">
        <v>702</v>
      </c>
      <c r="AX40" s="418">
        <v>60.357500000000002</v>
      </c>
      <c r="AY40" s="415" t="s">
        <v>702</v>
      </c>
      <c r="AZ40" s="414">
        <v>44.784500000000001</v>
      </c>
      <c r="BA40" s="415" t="s">
        <v>702</v>
      </c>
      <c r="BB40" s="418">
        <v>53.172199999999997</v>
      </c>
      <c r="BC40" s="415" t="s">
        <v>702</v>
      </c>
      <c r="BD40" s="418">
        <v>53.303699999999999</v>
      </c>
      <c r="BE40" s="410" t="s">
        <v>703</v>
      </c>
      <c r="BF40" s="103"/>
      <c r="BG40"/>
    </row>
    <row r="41" spans="1:59" x14ac:dyDescent="0.25">
      <c r="A41" s="446" t="str">
        <f t="shared" si="2"/>
        <v>Progeny P4682E3</v>
      </c>
      <c r="B41" s="446" t="str">
        <f t="shared" si="3"/>
        <v>E3</v>
      </c>
      <c r="C41" s="446" t="s">
        <v>519</v>
      </c>
      <c r="D41" s="414">
        <v>63.321800000000003</v>
      </c>
      <c r="E41" s="415" t="s">
        <v>798</v>
      </c>
      <c r="F41" s="418"/>
      <c r="G41" s="415"/>
      <c r="H41" s="418"/>
      <c r="I41" s="415"/>
      <c r="J41" s="414">
        <v>86.901600000000002</v>
      </c>
      <c r="K41" s="415" t="s">
        <v>924</v>
      </c>
      <c r="L41" s="418"/>
      <c r="M41" s="415"/>
      <c r="N41" s="418"/>
      <c r="O41" s="415"/>
      <c r="P41" s="414">
        <v>58.343699999999998</v>
      </c>
      <c r="Q41" s="415" t="s">
        <v>935</v>
      </c>
      <c r="R41" s="418"/>
      <c r="S41" s="415"/>
      <c r="T41" s="418"/>
      <c r="U41" s="415"/>
      <c r="V41" s="414">
        <v>43.688299999999998</v>
      </c>
      <c r="W41" s="415" t="s">
        <v>924</v>
      </c>
      <c r="X41" s="418"/>
      <c r="Y41" s="415"/>
      <c r="Z41" s="418"/>
      <c r="AA41" s="415"/>
      <c r="AB41" s="414">
        <v>67.734300000000005</v>
      </c>
      <c r="AC41" s="415" t="s">
        <v>938</v>
      </c>
      <c r="AD41" s="418"/>
      <c r="AE41" s="415"/>
      <c r="AF41" s="418"/>
      <c r="AG41" s="415"/>
      <c r="AH41" s="414">
        <v>65.4131</v>
      </c>
      <c r="AI41" s="415" t="s">
        <v>934</v>
      </c>
      <c r="AJ41" s="418"/>
      <c r="AK41" s="415"/>
      <c r="AL41" s="418"/>
      <c r="AM41" s="415"/>
      <c r="AN41" s="414">
        <v>58.736699999999999</v>
      </c>
      <c r="AO41" s="415" t="s">
        <v>810</v>
      </c>
      <c r="AP41" s="418"/>
      <c r="AQ41" s="415"/>
      <c r="AR41" s="418"/>
      <c r="AS41" s="415"/>
      <c r="AT41" s="414">
        <v>60.822000000000003</v>
      </c>
      <c r="AU41" s="415" t="s">
        <v>712</v>
      </c>
      <c r="AV41" s="418"/>
      <c r="AW41" s="415"/>
      <c r="AX41" s="418"/>
      <c r="AY41" s="415"/>
      <c r="AZ41" s="414">
        <v>64.935100000000006</v>
      </c>
      <c r="BA41" s="415" t="s">
        <v>702</v>
      </c>
      <c r="BB41" s="418"/>
      <c r="BC41" s="415"/>
      <c r="BD41" s="418"/>
      <c r="BE41" s="100"/>
      <c r="BF41" s="103"/>
      <c r="BG41"/>
    </row>
    <row r="42" spans="1:59" x14ac:dyDescent="0.25">
      <c r="A42" s="84" t="str">
        <f t="shared" si="2"/>
        <v>USG 7489XT</v>
      </c>
      <c r="B42" s="84" t="str">
        <f t="shared" si="3"/>
        <v>R2X</v>
      </c>
      <c r="C42" s="84" t="s">
        <v>552</v>
      </c>
      <c r="D42" s="414">
        <v>63.166800000000002</v>
      </c>
      <c r="E42" s="415" t="s">
        <v>798</v>
      </c>
      <c r="F42" s="418">
        <v>61.673999999999999</v>
      </c>
      <c r="G42" s="415" t="s">
        <v>714</v>
      </c>
      <c r="H42" s="418">
        <v>62.1937</v>
      </c>
      <c r="I42" s="415" t="s">
        <v>707</v>
      </c>
      <c r="J42" s="414">
        <v>85.004999999999995</v>
      </c>
      <c r="K42" s="415" t="s">
        <v>925</v>
      </c>
      <c r="L42" s="418">
        <v>78.025599999999997</v>
      </c>
      <c r="M42" s="415" t="s">
        <v>720</v>
      </c>
      <c r="N42" s="418">
        <v>77.581699999999998</v>
      </c>
      <c r="O42" s="415" t="s">
        <v>700</v>
      </c>
      <c r="P42" s="414">
        <v>66.0077</v>
      </c>
      <c r="Q42" s="415" t="s">
        <v>881</v>
      </c>
      <c r="R42" s="418">
        <v>60.6755</v>
      </c>
      <c r="S42" s="415" t="s">
        <v>702</v>
      </c>
      <c r="T42" s="418">
        <v>65.817800000000005</v>
      </c>
      <c r="U42" s="415" t="s">
        <v>702</v>
      </c>
      <c r="V42" s="414">
        <v>44.619399999999999</v>
      </c>
      <c r="W42" s="415" t="s">
        <v>924</v>
      </c>
      <c r="X42" s="418">
        <v>43.804499999999997</v>
      </c>
      <c r="Y42" s="415" t="s">
        <v>702</v>
      </c>
      <c r="Z42" s="418">
        <v>41.53</v>
      </c>
      <c r="AA42" s="415" t="s">
        <v>703</v>
      </c>
      <c r="AB42" s="414">
        <v>72.1357</v>
      </c>
      <c r="AC42" s="415" t="s">
        <v>934</v>
      </c>
      <c r="AD42" s="418"/>
      <c r="AE42" s="415"/>
      <c r="AF42" s="418"/>
      <c r="AG42" s="415"/>
      <c r="AH42" s="414">
        <v>62.936799999999998</v>
      </c>
      <c r="AI42" s="415" t="s">
        <v>798</v>
      </c>
      <c r="AJ42" s="418">
        <v>69.625</v>
      </c>
      <c r="AK42" s="415" t="s">
        <v>714</v>
      </c>
      <c r="AL42" s="418">
        <v>69.152600000000007</v>
      </c>
      <c r="AM42" s="415" t="s">
        <v>702</v>
      </c>
      <c r="AN42" s="414">
        <v>53.4465</v>
      </c>
      <c r="AO42" s="415" t="s">
        <v>949</v>
      </c>
      <c r="AP42" s="418">
        <v>61.766100000000002</v>
      </c>
      <c r="AQ42" s="415" t="s">
        <v>843</v>
      </c>
      <c r="AR42" s="418">
        <v>59.267499999999998</v>
      </c>
      <c r="AS42" s="415" t="s">
        <v>702</v>
      </c>
      <c r="AT42" s="414">
        <v>55.658099999999997</v>
      </c>
      <c r="AU42" s="415" t="s">
        <v>792</v>
      </c>
      <c r="AV42" s="418">
        <v>55.109099999999998</v>
      </c>
      <c r="AW42" s="415" t="s">
        <v>702</v>
      </c>
      <c r="AX42" s="418">
        <v>59.419699999999999</v>
      </c>
      <c r="AY42" s="415" t="s">
        <v>702</v>
      </c>
      <c r="AZ42" s="414">
        <v>65.525199999999998</v>
      </c>
      <c r="BA42" s="415" t="s">
        <v>702</v>
      </c>
      <c r="BB42" s="418">
        <v>62.712200000000003</v>
      </c>
      <c r="BC42" s="415" t="s">
        <v>702</v>
      </c>
      <c r="BD42" s="418">
        <v>62.474499999999999</v>
      </c>
      <c r="BE42" s="100" t="s">
        <v>702</v>
      </c>
      <c r="BF42" s="103"/>
      <c r="BG42"/>
    </row>
    <row r="43" spans="1:59" x14ac:dyDescent="0.25">
      <c r="A43" s="446" t="str">
        <f t="shared" si="2"/>
        <v>Mission Seed A4950X</v>
      </c>
      <c r="B43" s="446" t="str">
        <f t="shared" si="3"/>
        <v>R2X, STS</v>
      </c>
      <c r="C43" s="446" t="s">
        <v>509</v>
      </c>
      <c r="D43" s="414">
        <v>63.043300000000002</v>
      </c>
      <c r="E43" s="415" t="s">
        <v>798</v>
      </c>
      <c r="F43" s="418"/>
      <c r="G43" s="415"/>
      <c r="H43" s="418"/>
      <c r="I43" s="415"/>
      <c r="J43" s="414">
        <v>85.139799999999994</v>
      </c>
      <c r="K43" s="415" t="s">
        <v>925</v>
      </c>
      <c r="L43" s="418"/>
      <c r="M43" s="415"/>
      <c r="N43" s="418"/>
      <c r="O43" s="415"/>
      <c r="P43" s="414">
        <v>73.662499999999994</v>
      </c>
      <c r="Q43" s="415" t="s">
        <v>806</v>
      </c>
      <c r="R43" s="418"/>
      <c r="S43" s="415"/>
      <c r="T43" s="418"/>
      <c r="U43" s="415"/>
      <c r="V43" s="414">
        <v>39.693399999999997</v>
      </c>
      <c r="W43" s="415" t="s">
        <v>770</v>
      </c>
      <c r="X43" s="418"/>
      <c r="Y43" s="415"/>
      <c r="Z43" s="418"/>
      <c r="AA43" s="415"/>
      <c r="AB43" s="414">
        <v>67.048599999999993</v>
      </c>
      <c r="AC43" s="415" t="s">
        <v>938</v>
      </c>
      <c r="AD43" s="418"/>
      <c r="AE43" s="415"/>
      <c r="AF43" s="418"/>
      <c r="AG43" s="415"/>
      <c r="AH43" s="414">
        <v>64.912800000000004</v>
      </c>
      <c r="AI43" s="415" t="s">
        <v>847</v>
      </c>
      <c r="AJ43" s="418"/>
      <c r="AK43" s="415"/>
      <c r="AL43" s="418"/>
      <c r="AM43" s="415"/>
      <c r="AN43" s="414">
        <v>57.564599999999999</v>
      </c>
      <c r="AO43" s="415" t="s">
        <v>934</v>
      </c>
      <c r="AP43" s="418"/>
      <c r="AQ43" s="415"/>
      <c r="AR43" s="418"/>
      <c r="AS43" s="415"/>
      <c r="AT43" s="414">
        <v>54.4773</v>
      </c>
      <c r="AU43" s="415" t="s">
        <v>792</v>
      </c>
      <c r="AV43" s="418"/>
      <c r="AW43" s="415"/>
      <c r="AX43" s="418"/>
      <c r="AY43" s="415"/>
      <c r="AZ43" s="414">
        <v>61.847200000000001</v>
      </c>
      <c r="BA43" s="415" t="s">
        <v>702</v>
      </c>
      <c r="BB43" s="418"/>
      <c r="BC43" s="415"/>
      <c r="BD43" s="418"/>
      <c r="BE43" s="410"/>
      <c r="BF43" s="103"/>
      <c r="BG43"/>
    </row>
    <row r="44" spans="1:59" x14ac:dyDescent="0.25">
      <c r="A44" s="84" t="str">
        <f t="shared" si="2"/>
        <v>Taylor Seed T4990XS</v>
      </c>
      <c r="B44" s="84" t="str">
        <f t="shared" si="3"/>
        <v>R2X</v>
      </c>
      <c r="C44" s="84" t="s">
        <v>537</v>
      </c>
      <c r="D44" s="414">
        <v>62.771000000000001</v>
      </c>
      <c r="E44" s="415" t="s">
        <v>798</v>
      </c>
      <c r="F44" s="418"/>
      <c r="G44" s="415"/>
      <c r="H44" s="418"/>
      <c r="I44" s="445"/>
      <c r="J44" s="414">
        <v>98.135599999999997</v>
      </c>
      <c r="K44" s="415" t="s">
        <v>712</v>
      </c>
      <c r="L44" s="418"/>
      <c r="M44" s="415"/>
      <c r="N44" s="418"/>
      <c r="O44" s="415"/>
      <c r="P44" s="414">
        <v>64.584699999999998</v>
      </c>
      <c r="Q44" s="415" t="s">
        <v>863</v>
      </c>
      <c r="R44" s="418"/>
      <c r="S44" s="415"/>
      <c r="T44" s="418"/>
      <c r="U44" s="415"/>
      <c r="V44" s="414">
        <v>44.728900000000003</v>
      </c>
      <c r="W44" s="415" t="s">
        <v>924</v>
      </c>
      <c r="X44" s="418"/>
      <c r="Y44" s="415"/>
      <c r="Z44" s="418"/>
      <c r="AA44" s="415"/>
      <c r="AB44" s="414">
        <v>58.0563</v>
      </c>
      <c r="AC44" s="415" t="s">
        <v>927</v>
      </c>
      <c r="AD44" s="418"/>
      <c r="AE44" s="415"/>
      <c r="AF44" s="418"/>
      <c r="AG44" s="415"/>
      <c r="AH44" s="414">
        <v>63.355800000000002</v>
      </c>
      <c r="AI44" s="415" t="s">
        <v>873</v>
      </c>
      <c r="AJ44" s="418"/>
      <c r="AK44" s="415"/>
      <c r="AL44" s="418"/>
      <c r="AM44" s="415"/>
      <c r="AN44" s="414">
        <v>53.7455</v>
      </c>
      <c r="AO44" s="415" t="s">
        <v>930</v>
      </c>
      <c r="AP44" s="418"/>
      <c r="AQ44" s="415"/>
      <c r="AR44" s="418"/>
      <c r="AS44" s="415"/>
      <c r="AT44" s="414">
        <v>57.812399999999997</v>
      </c>
      <c r="AU44" s="415" t="s">
        <v>816</v>
      </c>
      <c r="AV44" s="418"/>
      <c r="AW44" s="415"/>
      <c r="AX44" s="418"/>
      <c r="AY44" s="415"/>
      <c r="AZ44" s="414">
        <v>61.749000000000002</v>
      </c>
      <c r="BA44" s="415" t="s">
        <v>702</v>
      </c>
      <c r="BB44" s="418"/>
      <c r="BC44" s="415"/>
      <c r="BD44" s="418"/>
      <c r="BE44" s="100"/>
      <c r="BF44" s="103"/>
      <c r="BG44"/>
    </row>
    <row r="45" spans="1:59" x14ac:dyDescent="0.25">
      <c r="A45" s="84" t="str">
        <f t="shared" si="2"/>
        <v>Progeny P4970RX</v>
      </c>
      <c r="B45" s="84" t="str">
        <f t="shared" si="3"/>
        <v>R2X</v>
      </c>
      <c r="C45" s="84" t="s">
        <v>526</v>
      </c>
      <c r="D45" s="414">
        <v>62.428699999999999</v>
      </c>
      <c r="E45" s="415" t="s">
        <v>879</v>
      </c>
      <c r="F45" s="418"/>
      <c r="G45" s="415"/>
      <c r="H45" s="418"/>
      <c r="I45" s="415"/>
      <c r="J45" s="414">
        <v>84.998699999999999</v>
      </c>
      <c r="K45" s="415" t="s">
        <v>925</v>
      </c>
      <c r="L45" s="418"/>
      <c r="M45" s="415"/>
      <c r="N45" s="418"/>
      <c r="O45" s="415"/>
      <c r="P45" s="414">
        <v>64.724000000000004</v>
      </c>
      <c r="Q45" s="415" t="s">
        <v>804</v>
      </c>
      <c r="R45" s="418"/>
      <c r="S45" s="415"/>
      <c r="T45" s="418"/>
      <c r="U45" s="415"/>
      <c r="V45" s="414">
        <v>46.396999999999998</v>
      </c>
      <c r="W45" s="415" t="s">
        <v>812</v>
      </c>
      <c r="X45" s="418"/>
      <c r="Y45" s="415"/>
      <c r="Z45" s="418"/>
      <c r="AA45" s="415"/>
      <c r="AB45" s="414">
        <v>66.377700000000004</v>
      </c>
      <c r="AC45" s="415" t="s">
        <v>876</v>
      </c>
      <c r="AD45" s="418"/>
      <c r="AE45" s="415"/>
      <c r="AF45" s="418"/>
      <c r="AG45" s="415"/>
      <c r="AH45" s="414">
        <v>66.310199999999995</v>
      </c>
      <c r="AI45" s="415" t="s">
        <v>934</v>
      </c>
      <c r="AJ45" s="418"/>
      <c r="AK45" s="415"/>
      <c r="AL45" s="418"/>
      <c r="AM45" s="415"/>
      <c r="AN45" s="414">
        <v>56.306899999999999</v>
      </c>
      <c r="AO45" s="415" t="s">
        <v>934</v>
      </c>
      <c r="AP45" s="418"/>
      <c r="AQ45" s="415"/>
      <c r="AR45" s="418"/>
      <c r="AS45" s="415"/>
      <c r="AT45" s="414">
        <v>54.323799999999999</v>
      </c>
      <c r="AU45" s="415" t="s">
        <v>792</v>
      </c>
      <c r="AV45" s="418"/>
      <c r="AW45" s="415"/>
      <c r="AX45" s="418"/>
      <c r="AY45" s="415"/>
      <c r="AZ45" s="414">
        <v>59.991599999999998</v>
      </c>
      <c r="BA45" s="415" t="s">
        <v>702</v>
      </c>
      <c r="BB45" s="418"/>
      <c r="BC45" s="415"/>
      <c r="BD45" s="418"/>
      <c r="BE45" s="410"/>
      <c r="BF45" s="103"/>
      <c r="BG45"/>
    </row>
    <row r="46" spans="1:59" x14ac:dyDescent="0.25">
      <c r="A46" s="84" t="str">
        <f t="shared" si="2"/>
        <v>VA V17-0437</v>
      </c>
      <c r="B46" s="84" t="str">
        <f t="shared" si="3"/>
        <v>Conv.</v>
      </c>
      <c r="C46" s="84" t="s">
        <v>556</v>
      </c>
      <c r="D46" s="414">
        <v>62.254899999999999</v>
      </c>
      <c r="E46" s="415" t="s">
        <v>876</v>
      </c>
      <c r="F46" s="418"/>
      <c r="G46" s="415"/>
      <c r="H46" s="418"/>
      <c r="I46" s="415"/>
      <c r="J46" s="414">
        <v>77.6661</v>
      </c>
      <c r="K46" s="415" t="s">
        <v>881</v>
      </c>
      <c r="L46" s="418"/>
      <c r="M46" s="415"/>
      <c r="N46" s="418"/>
      <c r="O46" s="415"/>
      <c r="P46" s="414">
        <v>77.095100000000002</v>
      </c>
      <c r="Q46" s="415" t="s">
        <v>754</v>
      </c>
      <c r="R46" s="418"/>
      <c r="S46" s="415"/>
      <c r="T46" s="418"/>
      <c r="U46" s="415"/>
      <c r="V46" s="414">
        <v>48.448099999999997</v>
      </c>
      <c r="W46" s="415" t="s">
        <v>831</v>
      </c>
      <c r="X46" s="418"/>
      <c r="Y46" s="415"/>
      <c r="Z46" s="418"/>
      <c r="AA46" s="415"/>
      <c r="AB46" s="414">
        <v>59.649299999999997</v>
      </c>
      <c r="AC46" s="415" t="s">
        <v>795</v>
      </c>
      <c r="AD46" s="418"/>
      <c r="AE46" s="415"/>
      <c r="AF46" s="418"/>
      <c r="AG46" s="415"/>
      <c r="AH46" s="414">
        <v>60.472999999999999</v>
      </c>
      <c r="AI46" s="415" t="s">
        <v>931</v>
      </c>
      <c r="AJ46" s="418"/>
      <c r="AK46" s="415"/>
      <c r="AL46" s="418"/>
      <c r="AM46" s="415"/>
      <c r="AN46" s="414">
        <v>62.411999999999999</v>
      </c>
      <c r="AO46" s="415" t="s">
        <v>721</v>
      </c>
      <c r="AP46" s="418"/>
      <c r="AQ46" s="415"/>
      <c r="AR46" s="418"/>
      <c r="AS46" s="415"/>
      <c r="AT46" s="414">
        <v>51.849200000000003</v>
      </c>
      <c r="AU46" s="415" t="s">
        <v>777</v>
      </c>
      <c r="AV46" s="418"/>
      <c r="AW46" s="415"/>
      <c r="AX46" s="418"/>
      <c r="AY46" s="415"/>
      <c r="AZ46" s="414">
        <v>60.446300000000001</v>
      </c>
      <c r="BA46" s="415" t="s">
        <v>702</v>
      </c>
      <c r="BB46" s="418"/>
      <c r="BC46" s="415"/>
      <c r="BD46" s="418"/>
      <c r="BE46" s="410"/>
      <c r="BF46" s="103"/>
      <c r="BG46"/>
    </row>
    <row r="47" spans="1:59" x14ac:dyDescent="0.25">
      <c r="A47" s="84" t="str">
        <f t="shared" si="2"/>
        <v>NK Seed S49F5X</v>
      </c>
      <c r="B47" s="84" t="str">
        <f t="shared" si="3"/>
        <v>R2X</v>
      </c>
      <c r="C47" s="84" t="s">
        <v>515</v>
      </c>
      <c r="D47" s="414">
        <v>62.057499999999997</v>
      </c>
      <c r="E47" s="415" t="s">
        <v>836</v>
      </c>
      <c r="F47" s="418">
        <v>57.847700000000003</v>
      </c>
      <c r="G47" s="415" t="s">
        <v>715</v>
      </c>
      <c r="H47" s="418"/>
      <c r="I47" s="415"/>
      <c r="J47" s="414">
        <v>81.697800000000001</v>
      </c>
      <c r="K47" s="415" t="s">
        <v>798</v>
      </c>
      <c r="L47" s="418">
        <v>75.509900000000002</v>
      </c>
      <c r="M47" s="415" t="s">
        <v>843</v>
      </c>
      <c r="N47" s="418"/>
      <c r="O47" s="415"/>
      <c r="P47" s="414">
        <v>59.812199999999997</v>
      </c>
      <c r="Q47" s="415" t="s">
        <v>802</v>
      </c>
      <c r="R47" s="418">
        <v>57.6708</v>
      </c>
      <c r="S47" s="415" t="s">
        <v>702</v>
      </c>
      <c r="T47" s="418"/>
      <c r="U47" s="415"/>
      <c r="V47" s="414">
        <v>40.526000000000003</v>
      </c>
      <c r="W47" s="415" t="s">
        <v>732</v>
      </c>
      <c r="X47" s="418">
        <v>39.689</v>
      </c>
      <c r="Y47" s="415" t="s">
        <v>702</v>
      </c>
      <c r="Z47" s="418"/>
      <c r="AA47" s="415"/>
      <c r="AB47" s="414">
        <v>76.034099999999995</v>
      </c>
      <c r="AC47" s="415" t="s">
        <v>816</v>
      </c>
      <c r="AD47" s="418"/>
      <c r="AE47" s="415"/>
      <c r="AF47" s="418"/>
      <c r="AG47" s="415"/>
      <c r="AH47" s="414">
        <v>63.697899999999997</v>
      </c>
      <c r="AI47" s="415" t="s">
        <v>874</v>
      </c>
      <c r="AJ47" s="418">
        <v>60.142699999999998</v>
      </c>
      <c r="AK47" s="415" t="s">
        <v>771</v>
      </c>
      <c r="AL47" s="418"/>
      <c r="AM47" s="415"/>
      <c r="AN47" s="414">
        <v>50.939300000000003</v>
      </c>
      <c r="AO47" s="415" t="s">
        <v>784</v>
      </c>
      <c r="AP47" s="418">
        <v>58.063499999999998</v>
      </c>
      <c r="AQ47" s="415" t="s">
        <v>903</v>
      </c>
      <c r="AR47" s="418"/>
      <c r="AS47" s="415"/>
      <c r="AT47" s="414">
        <v>57.883400000000002</v>
      </c>
      <c r="AU47" s="415" t="s">
        <v>816</v>
      </c>
      <c r="AV47" s="418">
        <v>52.792700000000004</v>
      </c>
      <c r="AW47" s="415" t="s">
        <v>702</v>
      </c>
      <c r="AX47" s="418"/>
      <c r="AY47" s="415"/>
      <c r="AZ47" s="414">
        <v>65.869399999999999</v>
      </c>
      <c r="BA47" s="415" t="s">
        <v>702</v>
      </c>
      <c r="BB47" s="418">
        <v>61.064900000000002</v>
      </c>
      <c r="BC47" s="415" t="s">
        <v>702</v>
      </c>
      <c r="BD47" s="418"/>
      <c r="BE47" s="410"/>
      <c r="BF47" s="103"/>
      <c r="BG47"/>
    </row>
    <row r="48" spans="1:59" x14ac:dyDescent="0.25">
      <c r="A48" s="446" t="str">
        <f t="shared" si="2"/>
        <v>Credenz CZ 4869 X</v>
      </c>
      <c r="B48" s="446" t="str">
        <f t="shared" si="3"/>
        <v>R2X</v>
      </c>
      <c r="C48" s="446" t="s">
        <v>454</v>
      </c>
      <c r="D48" s="414">
        <v>61.7712</v>
      </c>
      <c r="E48" s="415" t="s">
        <v>836</v>
      </c>
      <c r="F48" s="418">
        <v>59.472999999999999</v>
      </c>
      <c r="G48" s="415" t="s">
        <v>709</v>
      </c>
      <c r="H48" s="418"/>
      <c r="I48" s="415"/>
      <c r="J48" s="414">
        <v>67.496899999999997</v>
      </c>
      <c r="K48" s="415" t="s">
        <v>927</v>
      </c>
      <c r="L48" s="418">
        <v>67.746099999999998</v>
      </c>
      <c r="M48" s="415" t="s">
        <v>200</v>
      </c>
      <c r="N48" s="418"/>
      <c r="O48" s="415"/>
      <c r="P48" s="414">
        <v>60.215699999999998</v>
      </c>
      <c r="Q48" s="415" t="s">
        <v>815</v>
      </c>
      <c r="R48" s="418">
        <v>56.209800000000001</v>
      </c>
      <c r="S48" s="415" t="s">
        <v>702</v>
      </c>
      <c r="T48" s="418"/>
      <c r="U48" s="415"/>
      <c r="V48" s="414">
        <v>41.450200000000002</v>
      </c>
      <c r="W48" s="415" t="s">
        <v>764</v>
      </c>
      <c r="X48" s="418">
        <v>40.189300000000003</v>
      </c>
      <c r="Y48" s="415" t="s">
        <v>702</v>
      </c>
      <c r="Z48" s="418"/>
      <c r="AA48" s="415"/>
      <c r="AB48" s="414">
        <v>66.219099999999997</v>
      </c>
      <c r="AC48" s="415" t="s">
        <v>876</v>
      </c>
      <c r="AD48" s="418"/>
      <c r="AE48" s="415"/>
      <c r="AF48" s="418"/>
      <c r="AG48" s="415"/>
      <c r="AH48" s="414">
        <v>68.626400000000004</v>
      </c>
      <c r="AI48" s="415" t="s">
        <v>816</v>
      </c>
      <c r="AJ48" s="418">
        <v>71.364000000000004</v>
      </c>
      <c r="AK48" s="415" t="s">
        <v>707</v>
      </c>
      <c r="AL48" s="418"/>
      <c r="AM48" s="415"/>
      <c r="AN48" s="414">
        <v>63.153799999999997</v>
      </c>
      <c r="AO48" s="415" t="s">
        <v>743</v>
      </c>
      <c r="AP48" s="418">
        <v>66.2333</v>
      </c>
      <c r="AQ48" s="415" t="s">
        <v>714</v>
      </c>
      <c r="AR48" s="418"/>
      <c r="AS48" s="415"/>
      <c r="AT48" s="414">
        <v>63.130299999999998</v>
      </c>
      <c r="AU48" s="415" t="s">
        <v>707</v>
      </c>
      <c r="AV48" s="418">
        <v>55.1492</v>
      </c>
      <c r="AW48" s="415" t="s">
        <v>702</v>
      </c>
      <c r="AX48" s="418"/>
      <c r="AY48" s="415"/>
      <c r="AZ48" s="414">
        <v>63.877099999999999</v>
      </c>
      <c r="BA48" s="415" t="s">
        <v>702</v>
      </c>
      <c r="BB48" s="418">
        <v>59.4191</v>
      </c>
      <c r="BC48" s="415" t="s">
        <v>702</v>
      </c>
      <c r="BD48" s="418"/>
      <c r="BE48" s="100"/>
      <c r="BF48" s="103"/>
      <c r="BG48"/>
    </row>
    <row r="49" spans="1:59" x14ac:dyDescent="0.25">
      <c r="A49" s="84" t="str">
        <f t="shared" si="2"/>
        <v>Credenz CZ 4979 X</v>
      </c>
      <c r="B49" s="84" t="str">
        <f t="shared" si="3"/>
        <v>R2X</v>
      </c>
      <c r="C49" s="84" t="s">
        <v>455</v>
      </c>
      <c r="D49" s="414">
        <v>61.5867</v>
      </c>
      <c r="E49" s="415" t="s">
        <v>839</v>
      </c>
      <c r="F49" s="418">
        <v>57.835900000000002</v>
      </c>
      <c r="G49" s="415" t="s">
        <v>715</v>
      </c>
      <c r="H49" s="418"/>
      <c r="I49" s="415"/>
      <c r="J49" s="414">
        <v>73.019599999999997</v>
      </c>
      <c r="K49" s="415" t="s">
        <v>872</v>
      </c>
      <c r="L49" s="418">
        <v>70.8917</v>
      </c>
      <c r="M49" s="415" t="s">
        <v>903</v>
      </c>
      <c r="N49" s="418"/>
      <c r="O49" s="415"/>
      <c r="P49" s="414">
        <v>65.438299999999998</v>
      </c>
      <c r="Q49" s="415" t="s">
        <v>813</v>
      </c>
      <c r="R49" s="418">
        <v>56.779200000000003</v>
      </c>
      <c r="S49" s="415" t="s">
        <v>702</v>
      </c>
      <c r="T49" s="418"/>
      <c r="U49" s="415"/>
      <c r="V49" s="414">
        <v>54.101799999999997</v>
      </c>
      <c r="W49" s="415" t="s">
        <v>714</v>
      </c>
      <c r="X49" s="418">
        <v>45.824300000000001</v>
      </c>
      <c r="Y49" s="415" t="s">
        <v>702</v>
      </c>
      <c r="Z49" s="418"/>
      <c r="AA49" s="415"/>
      <c r="AB49" s="414">
        <v>65.531199999999998</v>
      </c>
      <c r="AC49" s="415" t="s">
        <v>814</v>
      </c>
      <c r="AD49" s="418"/>
      <c r="AE49" s="415"/>
      <c r="AF49" s="418"/>
      <c r="AG49" s="415"/>
      <c r="AH49" s="414">
        <v>65.236800000000002</v>
      </c>
      <c r="AI49" s="415" t="s">
        <v>934</v>
      </c>
      <c r="AJ49" s="418">
        <v>67.193899999999999</v>
      </c>
      <c r="AK49" s="415" t="s">
        <v>731</v>
      </c>
      <c r="AL49" s="418"/>
      <c r="AM49" s="415"/>
      <c r="AN49" s="414">
        <v>58.389099999999999</v>
      </c>
      <c r="AO49" s="415" t="s">
        <v>934</v>
      </c>
      <c r="AP49" s="418">
        <v>61.710599999999999</v>
      </c>
      <c r="AQ49" s="415" t="s">
        <v>843</v>
      </c>
      <c r="AR49" s="418"/>
      <c r="AS49" s="415"/>
      <c r="AT49" s="414">
        <v>52.703099999999999</v>
      </c>
      <c r="AU49" s="415" t="s">
        <v>799</v>
      </c>
      <c r="AV49" s="418">
        <v>48.852800000000002</v>
      </c>
      <c r="AW49" s="415" t="s">
        <v>702</v>
      </c>
      <c r="AX49" s="418"/>
      <c r="AY49" s="415"/>
      <c r="AZ49" s="414">
        <v>58.273600000000002</v>
      </c>
      <c r="BA49" s="415" t="s">
        <v>702</v>
      </c>
      <c r="BB49" s="418">
        <v>53.5989</v>
      </c>
      <c r="BC49" s="415" t="s">
        <v>702</v>
      </c>
      <c r="BD49" s="418"/>
      <c r="BE49" s="410"/>
      <c r="BF49" s="103"/>
      <c r="BG49"/>
    </row>
    <row r="50" spans="1:59" x14ac:dyDescent="0.25">
      <c r="A50" s="446" t="str">
        <f t="shared" si="2"/>
        <v>Asgrow AG46X6</v>
      </c>
      <c r="B50" s="446" t="str">
        <f t="shared" si="3"/>
        <v>R2X</v>
      </c>
      <c r="C50" s="446" t="s">
        <v>442</v>
      </c>
      <c r="D50" s="414">
        <v>61.531300000000002</v>
      </c>
      <c r="E50" s="415" t="s">
        <v>803</v>
      </c>
      <c r="F50" s="418">
        <v>60.310899999999997</v>
      </c>
      <c r="G50" s="415" t="s">
        <v>713</v>
      </c>
      <c r="H50" s="418">
        <v>58.811399999999999</v>
      </c>
      <c r="I50" s="415" t="s">
        <v>705</v>
      </c>
      <c r="J50" s="414">
        <v>77.6614</v>
      </c>
      <c r="K50" s="415" t="s">
        <v>881</v>
      </c>
      <c r="L50" s="418">
        <v>72.943799999999996</v>
      </c>
      <c r="M50" s="415" t="s">
        <v>771</v>
      </c>
      <c r="N50" s="418">
        <v>73.309100000000001</v>
      </c>
      <c r="O50" s="415" t="s">
        <v>705</v>
      </c>
      <c r="P50" s="414">
        <v>70.199600000000004</v>
      </c>
      <c r="Q50" s="415" t="s">
        <v>936</v>
      </c>
      <c r="R50" s="418">
        <v>61.113999999999997</v>
      </c>
      <c r="S50" s="415" t="s">
        <v>702</v>
      </c>
      <c r="T50" s="418">
        <v>60.447899999999997</v>
      </c>
      <c r="U50" s="415" t="s">
        <v>702</v>
      </c>
      <c r="V50" s="414">
        <v>49.935099999999998</v>
      </c>
      <c r="W50" s="415" t="s">
        <v>831</v>
      </c>
      <c r="X50" s="418">
        <v>46.319299999999998</v>
      </c>
      <c r="Y50" s="415" t="s">
        <v>702</v>
      </c>
      <c r="Z50" s="418">
        <v>42.764099999999999</v>
      </c>
      <c r="AA50" s="415" t="s">
        <v>712</v>
      </c>
      <c r="AB50" s="414">
        <v>64.876599999999996</v>
      </c>
      <c r="AC50" s="415" t="s">
        <v>844</v>
      </c>
      <c r="AD50" s="418"/>
      <c r="AE50" s="415"/>
      <c r="AF50" s="418"/>
      <c r="AG50" s="415"/>
      <c r="AH50" s="414">
        <v>69.240300000000005</v>
      </c>
      <c r="AI50" s="415" t="s">
        <v>721</v>
      </c>
      <c r="AJ50" s="418">
        <v>69.0471</v>
      </c>
      <c r="AK50" s="415" t="s">
        <v>714</v>
      </c>
      <c r="AL50" s="418">
        <v>67.313599999999994</v>
      </c>
      <c r="AM50" s="415" t="s">
        <v>702</v>
      </c>
      <c r="AN50" s="414">
        <v>51.081400000000002</v>
      </c>
      <c r="AO50" s="415" t="s">
        <v>878</v>
      </c>
      <c r="AP50" s="418">
        <v>61.484999999999999</v>
      </c>
      <c r="AQ50" s="415" t="s">
        <v>843</v>
      </c>
      <c r="AR50" s="418">
        <v>56.202300000000001</v>
      </c>
      <c r="AS50" s="415" t="s">
        <v>702</v>
      </c>
      <c r="AT50" s="414">
        <v>59.073300000000003</v>
      </c>
      <c r="AU50" s="415" t="s">
        <v>754</v>
      </c>
      <c r="AV50" s="418">
        <v>55.474800000000002</v>
      </c>
      <c r="AW50" s="415" t="s">
        <v>702</v>
      </c>
      <c r="AX50" s="418">
        <v>56.803899999999999</v>
      </c>
      <c r="AY50" s="415" t="s">
        <v>702</v>
      </c>
      <c r="AZ50" s="414">
        <v>52.6188</v>
      </c>
      <c r="BA50" s="415" t="s">
        <v>702</v>
      </c>
      <c r="BB50" s="418">
        <v>56.016300000000001</v>
      </c>
      <c r="BC50" s="415" t="s">
        <v>702</v>
      </c>
      <c r="BD50" s="418">
        <v>54.9251</v>
      </c>
      <c r="BE50" s="100" t="s">
        <v>712</v>
      </c>
      <c r="BF50" s="103"/>
      <c r="BG50"/>
    </row>
    <row r="51" spans="1:59" x14ac:dyDescent="0.25">
      <c r="A51" s="84" t="str">
        <f t="shared" si="2"/>
        <v>Progeny P4821RX</v>
      </c>
      <c r="B51" s="84" t="str">
        <f t="shared" si="3"/>
        <v>R2X</v>
      </c>
      <c r="C51" s="84" t="s">
        <v>524</v>
      </c>
      <c r="D51" s="414">
        <v>60.776600000000002</v>
      </c>
      <c r="E51" s="415" t="s">
        <v>822</v>
      </c>
      <c r="F51" s="418">
        <v>60.456000000000003</v>
      </c>
      <c r="G51" s="415" t="s">
        <v>713</v>
      </c>
      <c r="H51" s="418"/>
      <c r="I51" s="415"/>
      <c r="J51" s="414">
        <v>82.667000000000002</v>
      </c>
      <c r="K51" s="415" t="s">
        <v>798</v>
      </c>
      <c r="L51" s="418">
        <v>76.324200000000005</v>
      </c>
      <c r="M51" s="415" t="s">
        <v>781</v>
      </c>
      <c r="N51" s="418"/>
      <c r="O51" s="415"/>
      <c r="P51" s="414">
        <v>70.692300000000003</v>
      </c>
      <c r="Q51" s="415" t="s">
        <v>847</v>
      </c>
      <c r="R51" s="418">
        <v>63.909700000000001</v>
      </c>
      <c r="S51" s="415" t="s">
        <v>702</v>
      </c>
      <c r="T51" s="418"/>
      <c r="U51" s="415"/>
      <c r="V51" s="414">
        <v>46.478700000000003</v>
      </c>
      <c r="W51" s="415" t="s">
        <v>812</v>
      </c>
      <c r="X51" s="418">
        <v>43.923900000000003</v>
      </c>
      <c r="Y51" s="415" t="s">
        <v>702</v>
      </c>
      <c r="Z51" s="418"/>
      <c r="AA51" s="415"/>
      <c r="AB51" s="414">
        <v>69.229600000000005</v>
      </c>
      <c r="AC51" s="415" t="s">
        <v>943</v>
      </c>
      <c r="AD51" s="418"/>
      <c r="AE51" s="415"/>
      <c r="AF51" s="418"/>
      <c r="AG51" s="415"/>
      <c r="AH51" s="414">
        <v>59.839300000000001</v>
      </c>
      <c r="AI51" s="415" t="s">
        <v>895</v>
      </c>
      <c r="AJ51" s="418">
        <v>62.931800000000003</v>
      </c>
      <c r="AK51" s="415" t="s">
        <v>843</v>
      </c>
      <c r="AL51" s="418"/>
      <c r="AM51" s="415"/>
      <c r="AN51" s="414">
        <v>58.0869</v>
      </c>
      <c r="AO51" s="415" t="s">
        <v>934</v>
      </c>
      <c r="AP51" s="418">
        <v>64.379499999999993</v>
      </c>
      <c r="AQ51" s="415" t="s">
        <v>721</v>
      </c>
      <c r="AR51" s="418"/>
      <c r="AS51" s="415"/>
      <c r="AT51" s="414">
        <v>46.297199999999997</v>
      </c>
      <c r="AU51" s="415" t="s">
        <v>312</v>
      </c>
      <c r="AV51" s="418">
        <v>50.2378</v>
      </c>
      <c r="AW51" s="415" t="s">
        <v>702</v>
      </c>
      <c r="AX51" s="418"/>
      <c r="AY51" s="415"/>
      <c r="AZ51" s="414">
        <v>52.921599999999998</v>
      </c>
      <c r="BA51" s="415" t="s">
        <v>702</v>
      </c>
      <c r="BB51" s="418">
        <v>61.484999999999999</v>
      </c>
      <c r="BC51" s="415" t="s">
        <v>702</v>
      </c>
      <c r="BD51" s="418"/>
      <c r="BE51" s="100"/>
      <c r="BF51" s="103"/>
      <c r="BG51"/>
    </row>
    <row r="52" spans="1:59" x14ac:dyDescent="0.25">
      <c r="A52" s="84" t="str">
        <f t="shared" si="2"/>
        <v>Armor A49-D14</v>
      </c>
      <c r="B52" s="84" t="str">
        <f t="shared" si="3"/>
        <v>R2X</v>
      </c>
      <c r="C52" s="84" t="s">
        <v>436</v>
      </c>
      <c r="D52" s="414">
        <v>60.733899999999998</v>
      </c>
      <c r="E52" s="415" t="s">
        <v>822</v>
      </c>
      <c r="F52" s="418"/>
      <c r="G52" s="415"/>
      <c r="H52" s="418"/>
      <c r="I52" s="415"/>
      <c r="J52" s="414">
        <v>74.947199999999995</v>
      </c>
      <c r="K52" s="415" t="s">
        <v>890</v>
      </c>
      <c r="L52" s="418"/>
      <c r="M52" s="415"/>
      <c r="N52" s="418"/>
      <c r="O52" s="415"/>
      <c r="P52" s="414">
        <v>69.573300000000003</v>
      </c>
      <c r="Q52" s="415" t="s">
        <v>874</v>
      </c>
      <c r="R52" s="418"/>
      <c r="S52" s="415"/>
      <c r="T52" s="418"/>
      <c r="U52" s="415"/>
      <c r="V52" s="414">
        <v>46.542299999999997</v>
      </c>
      <c r="W52" s="415" t="s">
        <v>812</v>
      </c>
      <c r="X52" s="418"/>
      <c r="Y52" s="415"/>
      <c r="Z52" s="418"/>
      <c r="AA52" s="415"/>
      <c r="AB52" s="414">
        <v>56.636499999999998</v>
      </c>
      <c r="AC52" s="415" t="s">
        <v>830</v>
      </c>
      <c r="AD52" s="418"/>
      <c r="AE52" s="415"/>
      <c r="AF52" s="418"/>
      <c r="AG52" s="415"/>
      <c r="AH52" s="414">
        <v>61.223599999999998</v>
      </c>
      <c r="AI52" s="415" t="s">
        <v>946</v>
      </c>
      <c r="AJ52" s="418"/>
      <c r="AK52" s="415"/>
      <c r="AL52" s="418"/>
      <c r="AM52" s="415"/>
      <c r="AN52" s="414">
        <v>61.908700000000003</v>
      </c>
      <c r="AO52" s="415" t="s">
        <v>791</v>
      </c>
      <c r="AP52" s="418"/>
      <c r="AQ52" s="415"/>
      <c r="AR52" s="418"/>
      <c r="AS52" s="415"/>
      <c r="AT52" s="414">
        <v>59.024999999999999</v>
      </c>
      <c r="AU52" s="415" t="s">
        <v>754</v>
      </c>
      <c r="AV52" s="418"/>
      <c r="AW52" s="415"/>
      <c r="AX52" s="418"/>
      <c r="AY52" s="415"/>
      <c r="AZ52" s="414">
        <v>56.014899999999997</v>
      </c>
      <c r="BA52" s="415" t="s">
        <v>702</v>
      </c>
      <c r="BB52" s="418"/>
      <c r="BC52" s="415"/>
      <c r="BD52" s="418"/>
      <c r="BE52" s="100"/>
      <c r="BF52" s="103"/>
      <c r="BG52"/>
    </row>
    <row r="53" spans="1:59" x14ac:dyDescent="0.25">
      <c r="A53" s="450" t="str">
        <f t="shared" si="2"/>
        <v>GoSoy 481E19</v>
      </c>
      <c r="B53" s="446" t="str">
        <f t="shared" si="3"/>
        <v>E3</v>
      </c>
      <c r="C53" s="446" t="s">
        <v>484</v>
      </c>
      <c r="D53" s="414">
        <v>60.525300000000001</v>
      </c>
      <c r="E53" s="415" t="s">
        <v>848</v>
      </c>
      <c r="F53" s="418"/>
      <c r="G53" s="415"/>
      <c r="H53" s="418"/>
      <c r="I53" s="415"/>
      <c r="J53" s="414">
        <v>79.245400000000004</v>
      </c>
      <c r="K53" s="415" t="s">
        <v>931</v>
      </c>
      <c r="L53" s="418"/>
      <c r="M53" s="415"/>
      <c r="N53" s="418"/>
      <c r="O53" s="415"/>
      <c r="P53" s="414">
        <v>53.204900000000002</v>
      </c>
      <c r="Q53" s="415" t="s">
        <v>852</v>
      </c>
      <c r="R53" s="418"/>
      <c r="S53" s="415"/>
      <c r="T53" s="418"/>
      <c r="U53" s="415"/>
      <c r="V53" s="414">
        <v>46.325299999999999</v>
      </c>
      <c r="W53" s="415" t="s">
        <v>812</v>
      </c>
      <c r="X53" s="418"/>
      <c r="Y53" s="415"/>
      <c r="Z53" s="418"/>
      <c r="AA53" s="415"/>
      <c r="AB53" s="414">
        <v>67.076300000000003</v>
      </c>
      <c r="AC53" s="415" t="s">
        <v>938</v>
      </c>
      <c r="AD53" s="418"/>
      <c r="AE53" s="415"/>
      <c r="AF53" s="418"/>
      <c r="AG53" s="415"/>
      <c r="AH53" s="414">
        <v>69.201700000000002</v>
      </c>
      <c r="AI53" s="415" t="s">
        <v>754</v>
      </c>
      <c r="AJ53" s="418"/>
      <c r="AK53" s="415"/>
      <c r="AL53" s="418"/>
      <c r="AM53" s="415"/>
      <c r="AN53" s="414">
        <v>58.174900000000001</v>
      </c>
      <c r="AO53" s="415" t="s">
        <v>934</v>
      </c>
      <c r="AP53" s="418"/>
      <c r="AQ53" s="415"/>
      <c r="AR53" s="418"/>
      <c r="AS53" s="415"/>
      <c r="AT53" s="414">
        <v>58.423400000000001</v>
      </c>
      <c r="AU53" s="415" t="s">
        <v>816</v>
      </c>
      <c r="AV53" s="418"/>
      <c r="AW53" s="415"/>
      <c r="AX53" s="418"/>
      <c r="AY53" s="415"/>
      <c r="AZ53" s="414">
        <v>52.5503</v>
      </c>
      <c r="BA53" s="415" t="s">
        <v>702</v>
      </c>
      <c r="BB53" s="418"/>
      <c r="BC53" s="415"/>
      <c r="BD53" s="418"/>
      <c r="BE53" s="410"/>
      <c r="BF53" s="103"/>
      <c r="BG53"/>
    </row>
    <row r="54" spans="1:59" x14ac:dyDescent="0.25">
      <c r="A54" s="84" t="str">
        <f t="shared" si="2"/>
        <v>Dyna-Gro S49EN79</v>
      </c>
      <c r="B54" s="84" t="str">
        <f t="shared" si="3"/>
        <v>E3</v>
      </c>
      <c r="C54" s="84" t="s">
        <v>470</v>
      </c>
      <c r="D54" s="414">
        <v>60.523499999999999</v>
      </c>
      <c r="E54" s="415" t="s">
        <v>848</v>
      </c>
      <c r="F54" s="418">
        <v>57.635100000000001</v>
      </c>
      <c r="G54" s="415" t="s">
        <v>715</v>
      </c>
      <c r="H54" s="418"/>
      <c r="I54" s="415"/>
      <c r="J54" s="414">
        <v>80.478700000000003</v>
      </c>
      <c r="K54" s="415" t="s">
        <v>879</v>
      </c>
      <c r="L54" s="418">
        <v>75.483800000000002</v>
      </c>
      <c r="M54" s="415" t="s">
        <v>843</v>
      </c>
      <c r="N54" s="418"/>
      <c r="O54" s="415"/>
      <c r="P54" s="414">
        <v>75.707899999999995</v>
      </c>
      <c r="Q54" s="415" t="s">
        <v>816</v>
      </c>
      <c r="R54" s="418">
        <v>67.034099999999995</v>
      </c>
      <c r="S54" s="415" t="s">
        <v>702</v>
      </c>
      <c r="T54" s="418"/>
      <c r="U54" s="415"/>
      <c r="V54" s="414">
        <v>43.596400000000003</v>
      </c>
      <c r="W54" s="415" t="s">
        <v>924</v>
      </c>
      <c r="X54" s="418">
        <v>42.446899999999999</v>
      </c>
      <c r="Y54" s="415" t="s">
        <v>702</v>
      </c>
      <c r="Z54" s="418"/>
      <c r="AA54" s="415"/>
      <c r="AB54" s="414">
        <v>67.023799999999994</v>
      </c>
      <c r="AC54" s="415" t="s">
        <v>938</v>
      </c>
      <c r="AD54" s="418"/>
      <c r="AE54" s="415"/>
      <c r="AF54" s="418"/>
      <c r="AG54" s="415"/>
      <c r="AH54" s="414">
        <v>56.479799999999997</v>
      </c>
      <c r="AI54" s="415" t="s">
        <v>944</v>
      </c>
      <c r="AJ54" s="418">
        <v>56.325499999999998</v>
      </c>
      <c r="AK54" s="415" t="s">
        <v>200</v>
      </c>
      <c r="AL54" s="418"/>
      <c r="AM54" s="415"/>
      <c r="AN54" s="414">
        <v>55.140300000000003</v>
      </c>
      <c r="AO54" s="415" t="s">
        <v>847</v>
      </c>
      <c r="AP54" s="418">
        <v>55.8842</v>
      </c>
      <c r="AQ54" s="415" t="s">
        <v>200</v>
      </c>
      <c r="AR54" s="418"/>
      <c r="AS54" s="415"/>
      <c r="AT54" s="414">
        <v>59.492699999999999</v>
      </c>
      <c r="AU54" s="415" t="s">
        <v>743</v>
      </c>
      <c r="AV54" s="418">
        <v>53.643300000000004</v>
      </c>
      <c r="AW54" s="415" t="s">
        <v>702</v>
      </c>
      <c r="AX54" s="418"/>
      <c r="AY54" s="415"/>
      <c r="AZ54" s="414">
        <v>46.2682</v>
      </c>
      <c r="BA54" s="415" t="s">
        <v>702</v>
      </c>
      <c r="BB54" s="418">
        <v>52.627800000000001</v>
      </c>
      <c r="BC54" s="415" t="s">
        <v>702</v>
      </c>
      <c r="BD54" s="418"/>
      <c r="BE54" s="100"/>
      <c r="BF54" s="103"/>
      <c r="BG54"/>
    </row>
    <row r="55" spans="1:59" x14ac:dyDescent="0.25">
      <c r="A55" s="446" t="str">
        <f t="shared" si="2"/>
        <v>GoSoy 48C17S</v>
      </c>
      <c r="B55" s="446" t="str">
        <f t="shared" si="3"/>
        <v>STS</v>
      </c>
      <c r="C55" s="446" t="s">
        <v>486</v>
      </c>
      <c r="D55" s="414">
        <v>60.455300000000001</v>
      </c>
      <c r="E55" s="415" t="s">
        <v>848</v>
      </c>
      <c r="F55" s="418"/>
      <c r="G55" s="415"/>
      <c r="H55" s="418"/>
      <c r="I55" s="415"/>
      <c r="J55" s="414">
        <v>83.499899999999997</v>
      </c>
      <c r="K55" s="415" t="s">
        <v>930</v>
      </c>
      <c r="L55" s="418"/>
      <c r="M55" s="415"/>
      <c r="N55" s="418"/>
      <c r="O55" s="415"/>
      <c r="P55" s="414">
        <v>51.940100000000001</v>
      </c>
      <c r="Q55" s="415" t="s">
        <v>852</v>
      </c>
      <c r="R55" s="418"/>
      <c r="S55" s="415"/>
      <c r="T55" s="418"/>
      <c r="U55" s="415"/>
      <c r="V55" s="414">
        <v>45.234999999999999</v>
      </c>
      <c r="W55" s="415" t="s">
        <v>924</v>
      </c>
      <c r="X55" s="418"/>
      <c r="Y55" s="415"/>
      <c r="Z55" s="418"/>
      <c r="AA55" s="415"/>
      <c r="AB55" s="414">
        <v>58.141300000000001</v>
      </c>
      <c r="AC55" s="415" t="s">
        <v>864</v>
      </c>
      <c r="AD55" s="418"/>
      <c r="AE55" s="415"/>
      <c r="AF55" s="418"/>
      <c r="AG55" s="415"/>
      <c r="AH55" s="414">
        <v>58.249499999999998</v>
      </c>
      <c r="AI55" s="415" t="s">
        <v>783</v>
      </c>
      <c r="AJ55" s="418"/>
      <c r="AK55" s="415"/>
      <c r="AL55" s="418"/>
      <c r="AM55" s="415"/>
      <c r="AN55" s="414">
        <v>61.921100000000003</v>
      </c>
      <c r="AO55" s="415" t="s">
        <v>791</v>
      </c>
      <c r="AP55" s="418"/>
      <c r="AQ55" s="415"/>
      <c r="AR55" s="418"/>
      <c r="AS55" s="415"/>
      <c r="AT55" s="414">
        <v>53.592199999999998</v>
      </c>
      <c r="AU55" s="415" t="s">
        <v>840</v>
      </c>
      <c r="AV55" s="418"/>
      <c r="AW55" s="415"/>
      <c r="AX55" s="418"/>
      <c r="AY55" s="415"/>
      <c r="AZ55" s="414">
        <v>71.063599999999994</v>
      </c>
      <c r="BA55" s="415" t="s">
        <v>702</v>
      </c>
      <c r="BB55" s="418"/>
      <c r="BC55" s="415"/>
      <c r="BD55" s="418"/>
      <c r="BE55" s="100"/>
      <c r="BF55" s="103"/>
      <c r="BG55"/>
    </row>
    <row r="56" spans="1:59" x14ac:dyDescent="0.25">
      <c r="A56" s="84" t="str">
        <f t="shared" si="2"/>
        <v>Progeny P4602LR</v>
      </c>
      <c r="B56" s="84" t="str">
        <f t="shared" si="3"/>
        <v>LLGT27</v>
      </c>
      <c r="C56" s="84" t="s">
        <v>522</v>
      </c>
      <c r="D56" s="414">
        <v>60.398000000000003</v>
      </c>
      <c r="E56" s="415" t="s">
        <v>848</v>
      </c>
      <c r="F56" s="418"/>
      <c r="G56" s="415"/>
      <c r="H56" s="418"/>
      <c r="I56" s="415"/>
      <c r="J56" s="414">
        <v>80.3476</v>
      </c>
      <c r="K56" s="415" t="s">
        <v>933</v>
      </c>
      <c r="L56" s="418"/>
      <c r="M56" s="415"/>
      <c r="N56" s="418"/>
      <c r="O56" s="415"/>
      <c r="P56" s="414">
        <v>62.148699999999998</v>
      </c>
      <c r="Q56" s="415" t="s">
        <v>795</v>
      </c>
      <c r="R56" s="418"/>
      <c r="S56" s="415"/>
      <c r="T56" s="418"/>
      <c r="U56" s="415"/>
      <c r="V56" s="414">
        <v>33.6447</v>
      </c>
      <c r="W56" s="415" t="s">
        <v>794</v>
      </c>
      <c r="X56" s="418"/>
      <c r="Y56" s="415"/>
      <c r="Z56" s="418"/>
      <c r="AA56" s="415"/>
      <c r="AB56" s="414">
        <v>67.078800000000001</v>
      </c>
      <c r="AC56" s="415" t="s">
        <v>938</v>
      </c>
      <c r="AD56" s="418"/>
      <c r="AE56" s="415"/>
      <c r="AF56" s="418"/>
      <c r="AG56" s="415"/>
      <c r="AH56" s="414">
        <v>59.972000000000001</v>
      </c>
      <c r="AI56" s="415" t="s">
        <v>895</v>
      </c>
      <c r="AJ56" s="418"/>
      <c r="AK56" s="415"/>
      <c r="AL56" s="418"/>
      <c r="AM56" s="415"/>
      <c r="AN56" s="414">
        <v>59.923099999999998</v>
      </c>
      <c r="AO56" s="415" t="s">
        <v>810</v>
      </c>
      <c r="AP56" s="418"/>
      <c r="AQ56" s="415"/>
      <c r="AR56" s="418"/>
      <c r="AS56" s="415"/>
      <c r="AT56" s="414">
        <v>58.511800000000001</v>
      </c>
      <c r="AU56" s="415" t="s">
        <v>816</v>
      </c>
      <c r="AV56" s="418"/>
      <c r="AW56" s="415"/>
      <c r="AX56" s="418"/>
      <c r="AY56" s="415"/>
      <c r="AZ56" s="414">
        <v>60.146999999999998</v>
      </c>
      <c r="BA56" s="415" t="s">
        <v>702</v>
      </c>
      <c r="BB56" s="418"/>
      <c r="BC56" s="415"/>
      <c r="BD56" s="418"/>
      <c r="BE56" s="100"/>
      <c r="BF56" s="103"/>
      <c r="BG56"/>
    </row>
    <row r="57" spans="1:59" x14ac:dyDescent="0.25">
      <c r="A57" s="84" t="str">
        <f t="shared" si="2"/>
        <v>Progeny P4902E3</v>
      </c>
      <c r="B57" s="84" t="str">
        <f t="shared" si="3"/>
        <v>E3</v>
      </c>
      <c r="C57" s="84" t="s">
        <v>520</v>
      </c>
      <c r="D57" s="414">
        <v>60.263100000000001</v>
      </c>
      <c r="E57" s="415" t="s">
        <v>838</v>
      </c>
      <c r="F57" s="418"/>
      <c r="G57" s="415"/>
      <c r="H57" s="418"/>
      <c r="I57" s="415"/>
      <c r="J57" s="414">
        <v>77.199100000000001</v>
      </c>
      <c r="K57" s="415" t="s">
        <v>881</v>
      </c>
      <c r="L57" s="418"/>
      <c r="M57" s="415"/>
      <c r="N57" s="418"/>
      <c r="O57" s="415"/>
      <c r="P57" s="414">
        <v>71.012900000000002</v>
      </c>
      <c r="Q57" s="415" t="s">
        <v>847</v>
      </c>
      <c r="R57" s="418"/>
      <c r="S57" s="415"/>
      <c r="T57" s="418"/>
      <c r="U57" s="415"/>
      <c r="V57" s="414">
        <v>47.813000000000002</v>
      </c>
      <c r="W57" s="415" t="s">
        <v>812</v>
      </c>
      <c r="X57" s="418"/>
      <c r="Y57" s="415"/>
      <c r="Z57" s="418"/>
      <c r="AA57" s="415"/>
      <c r="AB57" s="414">
        <v>59.5578</v>
      </c>
      <c r="AC57" s="415" t="s">
        <v>795</v>
      </c>
      <c r="AD57" s="418"/>
      <c r="AE57" s="415"/>
      <c r="AF57" s="418"/>
      <c r="AG57" s="415"/>
      <c r="AH57" s="414">
        <v>60.642299999999999</v>
      </c>
      <c r="AI57" s="415" t="s">
        <v>933</v>
      </c>
      <c r="AJ57" s="418"/>
      <c r="AK57" s="415"/>
      <c r="AL57" s="418"/>
      <c r="AM57" s="415"/>
      <c r="AN57" s="414">
        <v>52.718400000000003</v>
      </c>
      <c r="AO57" s="415" t="s">
        <v>951</v>
      </c>
      <c r="AP57" s="418"/>
      <c r="AQ57" s="415"/>
      <c r="AR57" s="418"/>
      <c r="AS57" s="415"/>
      <c r="AT57" s="414">
        <v>58.978999999999999</v>
      </c>
      <c r="AU57" s="415" t="s">
        <v>754</v>
      </c>
      <c r="AV57" s="418"/>
      <c r="AW57" s="415"/>
      <c r="AX57" s="418"/>
      <c r="AY57" s="415"/>
      <c r="AZ57" s="414">
        <v>54.182099999999998</v>
      </c>
      <c r="BA57" s="415" t="s">
        <v>702</v>
      </c>
      <c r="BB57" s="418"/>
      <c r="BC57" s="415"/>
      <c r="BD57" s="418"/>
      <c r="BE57" s="100"/>
      <c r="BF57" s="103"/>
      <c r="BG57"/>
    </row>
    <row r="58" spans="1:59" x14ac:dyDescent="0.25">
      <c r="A58" s="446" t="str">
        <f t="shared" si="2"/>
        <v>Credenz CZ 4730 X</v>
      </c>
      <c r="B58" s="446" t="str">
        <f t="shared" si="3"/>
        <v>R2X</v>
      </c>
      <c r="C58" s="446" t="s">
        <v>451</v>
      </c>
      <c r="D58" s="414">
        <v>60.159700000000001</v>
      </c>
      <c r="E58" s="415" t="s">
        <v>862</v>
      </c>
      <c r="F58" s="418"/>
      <c r="G58" s="415"/>
      <c r="H58" s="418"/>
      <c r="I58" s="415"/>
      <c r="J58" s="414">
        <v>74.942800000000005</v>
      </c>
      <c r="K58" s="415" t="s">
        <v>890</v>
      </c>
      <c r="L58" s="418"/>
      <c r="M58" s="415"/>
      <c r="N58" s="418"/>
      <c r="O58" s="415"/>
      <c r="P58" s="414">
        <v>72.236900000000006</v>
      </c>
      <c r="Q58" s="415" t="s">
        <v>847</v>
      </c>
      <c r="R58" s="418"/>
      <c r="S58" s="415"/>
      <c r="T58" s="418"/>
      <c r="U58" s="415"/>
      <c r="V58" s="414">
        <v>48.329700000000003</v>
      </c>
      <c r="W58" s="415" t="s">
        <v>831</v>
      </c>
      <c r="X58" s="418"/>
      <c r="Y58" s="415"/>
      <c r="Z58" s="418"/>
      <c r="AA58" s="415"/>
      <c r="AB58" s="414">
        <v>62.512799999999999</v>
      </c>
      <c r="AC58" s="415" t="s">
        <v>863</v>
      </c>
      <c r="AD58" s="418"/>
      <c r="AE58" s="415"/>
      <c r="AF58" s="418"/>
      <c r="AG58" s="415"/>
      <c r="AH58" s="414">
        <v>64.783900000000003</v>
      </c>
      <c r="AI58" s="415" t="s">
        <v>847</v>
      </c>
      <c r="AJ58" s="418"/>
      <c r="AK58" s="415"/>
      <c r="AL58" s="418"/>
      <c r="AM58" s="415"/>
      <c r="AN58" s="414">
        <v>58.773699999999998</v>
      </c>
      <c r="AO58" s="415" t="s">
        <v>810</v>
      </c>
      <c r="AP58" s="418"/>
      <c r="AQ58" s="415"/>
      <c r="AR58" s="418"/>
      <c r="AS58" s="415"/>
      <c r="AT58" s="414">
        <v>50.155799999999999</v>
      </c>
      <c r="AU58" s="415" t="s">
        <v>780</v>
      </c>
      <c r="AV58" s="418"/>
      <c r="AW58" s="415"/>
      <c r="AX58" s="418"/>
      <c r="AY58" s="415"/>
      <c r="AZ58" s="414">
        <v>49.541800000000002</v>
      </c>
      <c r="BA58" s="415" t="s">
        <v>702</v>
      </c>
      <c r="BB58" s="418"/>
      <c r="BC58" s="415"/>
      <c r="BD58" s="418"/>
      <c r="BE58" s="100"/>
      <c r="BF58" s="103"/>
      <c r="BG58"/>
    </row>
    <row r="59" spans="1:59" x14ac:dyDescent="0.25">
      <c r="A59" s="446" t="str">
        <f t="shared" si="2"/>
        <v>Credenz CZ 4810 X</v>
      </c>
      <c r="B59" s="446" t="str">
        <f t="shared" si="3"/>
        <v>R2X</v>
      </c>
      <c r="C59" s="446" t="s">
        <v>453</v>
      </c>
      <c r="D59" s="414">
        <v>59.997999999999998</v>
      </c>
      <c r="E59" s="415" t="s">
        <v>795</v>
      </c>
      <c r="F59" s="418"/>
      <c r="G59" s="415"/>
      <c r="H59" s="418"/>
      <c r="I59" s="445"/>
      <c r="J59" s="414">
        <v>74.982299999999995</v>
      </c>
      <c r="K59" s="415" t="s">
        <v>890</v>
      </c>
      <c r="L59" s="418"/>
      <c r="M59" s="415"/>
      <c r="N59" s="418"/>
      <c r="O59" s="415"/>
      <c r="P59" s="414">
        <v>63.889400000000002</v>
      </c>
      <c r="Q59" s="415" t="s">
        <v>862</v>
      </c>
      <c r="R59" s="418"/>
      <c r="S59" s="415"/>
      <c r="T59" s="418"/>
      <c r="U59" s="415"/>
      <c r="V59" s="414">
        <v>36.316499999999998</v>
      </c>
      <c r="W59" s="415" t="s">
        <v>820</v>
      </c>
      <c r="X59" s="418"/>
      <c r="Y59" s="415"/>
      <c r="Z59" s="418"/>
      <c r="AA59" s="415"/>
      <c r="AB59" s="414">
        <v>63.689100000000003</v>
      </c>
      <c r="AC59" s="415" t="s">
        <v>804</v>
      </c>
      <c r="AD59" s="418"/>
      <c r="AE59" s="415"/>
      <c r="AF59" s="418"/>
      <c r="AG59" s="415"/>
      <c r="AH59" s="414">
        <v>59.630899999999997</v>
      </c>
      <c r="AI59" s="415" t="s">
        <v>854</v>
      </c>
      <c r="AJ59" s="418"/>
      <c r="AK59" s="415"/>
      <c r="AL59" s="418"/>
      <c r="AM59" s="415"/>
      <c r="AN59" s="414">
        <v>57.941299999999998</v>
      </c>
      <c r="AO59" s="415" t="s">
        <v>934</v>
      </c>
      <c r="AP59" s="418"/>
      <c r="AQ59" s="415"/>
      <c r="AR59" s="418"/>
      <c r="AS59" s="415"/>
      <c r="AT59" s="414">
        <v>56.719799999999999</v>
      </c>
      <c r="AU59" s="415" t="s">
        <v>886</v>
      </c>
      <c r="AV59" s="418"/>
      <c r="AW59" s="415"/>
      <c r="AX59" s="418"/>
      <c r="AY59" s="415"/>
      <c r="AZ59" s="414">
        <v>66.814599999999999</v>
      </c>
      <c r="BA59" s="415" t="s">
        <v>702</v>
      </c>
      <c r="BB59" s="418"/>
      <c r="BC59" s="415"/>
      <c r="BD59" s="418"/>
      <c r="BE59" s="100"/>
      <c r="BF59" s="103"/>
      <c r="BG59"/>
    </row>
    <row r="60" spans="1:59" x14ac:dyDescent="0.25">
      <c r="A60" s="446" t="str">
        <f t="shared" si="2"/>
        <v xml:space="preserve">VA V16-0293 </v>
      </c>
      <c r="B60" s="446" t="str">
        <f t="shared" si="3"/>
        <v>Conv.</v>
      </c>
      <c r="C60" s="446" t="s">
        <v>555</v>
      </c>
      <c r="D60" s="414">
        <v>59.901299999999999</v>
      </c>
      <c r="E60" s="415" t="s">
        <v>795</v>
      </c>
      <c r="F60" s="418"/>
      <c r="G60" s="415"/>
      <c r="H60" s="418"/>
      <c r="I60" s="415"/>
      <c r="J60" s="414">
        <v>80.500500000000002</v>
      </c>
      <c r="K60" s="415" t="s">
        <v>879</v>
      </c>
      <c r="L60" s="418"/>
      <c r="M60" s="415"/>
      <c r="N60" s="418"/>
      <c r="O60" s="415"/>
      <c r="P60" s="414">
        <v>67.264799999999994</v>
      </c>
      <c r="Q60" s="415" t="s">
        <v>939</v>
      </c>
      <c r="R60" s="418"/>
      <c r="S60" s="415"/>
      <c r="T60" s="418"/>
      <c r="U60" s="415"/>
      <c r="V60" s="414">
        <v>42.871200000000002</v>
      </c>
      <c r="W60" s="415" t="s">
        <v>942</v>
      </c>
      <c r="X60" s="418"/>
      <c r="Y60" s="415"/>
      <c r="Z60" s="418"/>
      <c r="AA60" s="415"/>
      <c r="AB60" s="414">
        <v>58.960299999999997</v>
      </c>
      <c r="AC60" s="415" t="s">
        <v>795</v>
      </c>
      <c r="AD60" s="418"/>
      <c r="AE60" s="415"/>
      <c r="AF60" s="418"/>
      <c r="AG60" s="415"/>
      <c r="AH60" s="414">
        <v>59.177300000000002</v>
      </c>
      <c r="AI60" s="415" t="s">
        <v>902</v>
      </c>
      <c r="AJ60" s="418"/>
      <c r="AK60" s="415"/>
      <c r="AL60" s="418"/>
      <c r="AM60" s="415"/>
      <c r="AN60" s="414">
        <v>57.535899999999998</v>
      </c>
      <c r="AO60" s="415" t="s">
        <v>934</v>
      </c>
      <c r="AP60" s="418"/>
      <c r="AQ60" s="415"/>
      <c r="AR60" s="418"/>
      <c r="AS60" s="415"/>
      <c r="AT60" s="414">
        <v>51.689900000000002</v>
      </c>
      <c r="AU60" s="415" t="s">
        <v>776</v>
      </c>
      <c r="AV60" s="418"/>
      <c r="AW60" s="415"/>
      <c r="AX60" s="418"/>
      <c r="AY60" s="415"/>
      <c r="AZ60" s="414">
        <v>61.210799999999999</v>
      </c>
      <c r="BA60" s="415" t="s">
        <v>702</v>
      </c>
      <c r="BB60" s="418"/>
      <c r="BC60" s="415"/>
      <c r="BD60" s="418"/>
      <c r="BE60" s="100"/>
      <c r="BF60" s="103"/>
      <c r="BG60"/>
    </row>
    <row r="61" spans="1:59" x14ac:dyDescent="0.25">
      <c r="A61" s="83" t="str">
        <f t="shared" si="2"/>
        <v>GoSoy GT Ireane</v>
      </c>
      <c r="B61" s="84" t="str">
        <f t="shared" si="3"/>
        <v>RR1</v>
      </c>
      <c r="C61" s="84" t="s">
        <v>485</v>
      </c>
      <c r="D61" s="414">
        <v>59.860100000000003</v>
      </c>
      <c r="E61" s="415" t="s">
        <v>795</v>
      </c>
      <c r="F61" s="418"/>
      <c r="G61" s="415"/>
      <c r="H61" s="418"/>
      <c r="I61" s="445"/>
      <c r="J61" s="414">
        <v>60.335999999999999</v>
      </c>
      <c r="K61" s="415" t="s">
        <v>923</v>
      </c>
      <c r="L61" s="418"/>
      <c r="M61" s="415"/>
      <c r="N61" s="418"/>
      <c r="O61" s="415"/>
      <c r="P61" s="414">
        <v>57.878500000000003</v>
      </c>
      <c r="Q61" s="415" t="s">
        <v>935</v>
      </c>
      <c r="R61" s="418"/>
      <c r="S61" s="415"/>
      <c r="T61" s="418"/>
      <c r="U61" s="415"/>
      <c r="V61" s="414">
        <v>42.804900000000004</v>
      </c>
      <c r="W61" s="415" t="s">
        <v>942</v>
      </c>
      <c r="X61" s="418"/>
      <c r="Y61" s="415"/>
      <c r="Z61" s="418"/>
      <c r="AA61" s="415"/>
      <c r="AB61" s="414">
        <v>69.997299999999996</v>
      </c>
      <c r="AC61" s="415" t="s">
        <v>874</v>
      </c>
      <c r="AD61" s="418"/>
      <c r="AE61" s="415"/>
      <c r="AF61" s="418"/>
      <c r="AG61" s="415"/>
      <c r="AH61" s="414">
        <v>64.673299999999998</v>
      </c>
      <c r="AI61" s="415" t="s">
        <v>847</v>
      </c>
      <c r="AJ61" s="418"/>
      <c r="AK61" s="415"/>
      <c r="AL61" s="418"/>
      <c r="AM61" s="415"/>
      <c r="AN61" s="414">
        <v>62.029499999999999</v>
      </c>
      <c r="AO61" s="415" t="s">
        <v>791</v>
      </c>
      <c r="AP61" s="418"/>
      <c r="AQ61" s="415"/>
      <c r="AR61" s="418"/>
      <c r="AS61" s="415"/>
      <c r="AT61" s="414">
        <v>54.932000000000002</v>
      </c>
      <c r="AU61" s="415" t="s">
        <v>792</v>
      </c>
      <c r="AV61" s="418"/>
      <c r="AW61" s="415"/>
      <c r="AX61" s="418"/>
      <c r="AY61" s="415"/>
      <c r="AZ61" s="414">
        <v>66.229200000000006</v>
      </c>
      <c r="BA61" s="445" t="s">
        <v>702</v>
      </c>
      <c r="BB61" s="418"/>
      <c r="BC61" s="415"/>
      <c r="BD61" s="418"/>
      <c r="BE61" s="410"/>
      <c r="BF61" s="103"/>
      <c r="BG61"/>
    </row>
    <row r="62" spans="1:59" x14ac:dyDescent="0.25">
      <c r="A62" s="446" t="str">
        <f t="shared" si="2"/>
        <v>MO S16-7922C</v>
      </c>
      <c r="B62" s="446" t="str">
        <f t="shared" si="3"/>
        <v>Conv.</v>
      </c>
      <c r="C62" s="446" t="s">
        <v>510</v>
      </c>
      <c r="D62" s="414">
        <v>59.698900000000002</v>
      </c>
      <c r="E62" s="415" t="s">
        <v>866</v>
      </c>
      <c r="F62" s="418"/>
      <c r="G62" s="415"/>
      <c r="H62" s="418"/>
      <c r="I62" s="445"/>
      <c r="J62" s="414">
        <v>73.242900000000006</v>
      </c>
      <c r="K62" s="415" t="s">
        <v>872</v>
      </c>
      <c r="L62" s="418"/>
      <c r="M62" s="415"/>
      <c r="N62" s="418"/>
      <c r="O62" s="415"/>
      <c r="P62" s="414">
        <v>62.796399999999998</v>
      </c>
      <c r="Q62" s="415" t="s">
        <v>899</v>
      </c>
      <c r="R62" s="418"/>
      <c r="S62" s="415"/>
      <c r="T62" s="418"/>
      <c r="U62" s="415"/>
      <c r="V62" s="414">
        <v>47.988999999999997</v>
      </c>
      <c r="W62" s="415" t="s">
        <v>812</v>
      </c>
      <c r="X62" s="418"/>
      <c r="Y62" s="415"/>
      <c r="Z62" s="418"/>
      <c r="AA62" s="415"/>
      <c r="AB62" s="414">
        <v>58.674999999999997</v>
      </c>
      <c r="AC62" s="415" t="s">
        <v>866</v>
      </c>
      <c r="AD62" s="418"/>
      <c r="AE62" s="415"/>
      <c r="AF62" s="418"/>
      <c r="AG62" s="415"/>
      <c r="AH62" s="414">
        <v>54.782600000000002</v>
      </c>
      <c r="AI62" s="415" t="s">
        <v>796</v>
      </c>
      <c r="AJ62" s="418"/>
      <c r="AK62" s="415"/>
      <c r="AL62" s="418"/>
      <c r="AM62" s="415"/>
      <c r="AN62" s="414">
        <v>56.086500000000001</v>
      </c>
      <c r="AO62" s="415" t="s">
        <v>934</v>
      </c>
      <c r="AP62" s="418"/>
      <c r="AQ62" s="415"/>
      <c r="AR62" s="418"/>
      <c r="AS62" s="415"/>
      <c r="AT62" s="414">
        <v>64.160499999999999</v>
      </c>
      <c r="AU62" s="415" t="s">
        <v>702</v>
      </c>
      <c r="AV62" s="418"/>
      <c r="AW62" s="415"/>
      <c r="AX62" s="418"/>
      <c r="AY62" s="415"/>
      <c r="AZ62" s="414">
        <v>59.8583</v>
      </c>
      <c r="BA62" s="415" t="s">
        <v>702</v>
      </c>
      <c r="BB62" s="418"/>
      <c r="BC62" s="415"/>
      <c r="BD62" s="418"/>
      <c r="BE62" s="100"/>
      <c r="BF62" s="103"/>
      <c r="BG62"/>
    </row>
    <row r="63" spans="1:59" x14ac:dyDescent="0.25">
      <c r="A63" s="84" t="str">
        <f t="shared" si="2"/>
        <v>AGS GS47X19</v>
      </c>
      <c r="B63" s="84" t="str">
        <f t="shared" si="3"/>
        <v>R2X</v>
      </c>
      <c r="C63" s="84" t="s">
        <v>428</v>
      </c>
      <c r="D63" s="414">
        <v>59.654800000000002</v>
      </c>
      <c r="E63" s="415" t="s">
        <v>866</v>
      </c>
      <c r="F63" s="418"/>
      <c r="G63" s="415"/>
      <c r="H63" s="418"/>
      <c r="I63" s="415"/>
      <c r="J63" s="414">
        <v>73.575999999999993</v>
      </c>
      <c r="K63" s="415" t="s">
        <v>932</v>
      </c>
      <c r="L63" s="418"/>
      <c r="M63" s="415"/>
      <c r="N63" s="418"/>
      <c r="O63" s="415"/>
      <c r="P63" s="414">
        <v>63.771900000000002</v>
      </c>
      <c r="Q63" s="415" t="s">
        <v>862</v>
      </c>
      <c r="R63" s="418"/>
      <c r="S63" s="415"/>
      <c r="T63" s="418"/>
      <c r="U63" s="415"/>
      <c r="V63" s="414">
        <v>44.297800000000002</v>
      </c>
      <c r="W63" s="415" t="s">
        <v>924</v>
      </c>
      <c r="X63" s="418"/>
      <c r="Y63" s="415"/>
      <c r="Z63" s="418"/>
      <c r="AA63" s="415"/>
      <c r="AB63" s="414">
        <v>69.560199999999995</v>
      </c>
      <c r="AC63" s="415" t="s">
        <v>943</v>
      </c>
      <c r="AD63" s="418"/>
      <c r="AE63" s="415"/>
      <c r="AF63" s="418"/>
      <c r="AG63" s="415"/>
      <c r="AH63" s="414">
        <v>63.817700000000002</v>
      </c>
      <c r="AI63" s="415" t="s">
        <v>874</v>
      </c>
      <c r="AJ63" s="418"/>
      <c r="AK63" s="415"/>
      <c r="AL63" s="418"/>
      <c r="AM63" s="415"/>
      <c r="AN63" s="414">
        <v>58.7789</v>
      </c>
      <c r="AO63" s="415" t="s">
        <v>810</v>
      </c>
      <c r="AP63" s="418"/>
      <c r="AQ63" s="415"/>
      <c r="AR63" s="418"/>
      <c r="AS63" s="415"/>
      <c r="AT63" s="414">
        <v>54.998600000000003</v>
      </c>
      <c r="AU63" s="415" t="s">
        <v>792</v>
      </c>
      <c r="AV63" s="418"/>
      <c r="AW63" s="415"/>
      <c r="AX63" s="418"/>
      <c r="AY63" s="415"/>
      <c r="AZ63" s="414">
        <v>48.437100000000001</v>
      </c>
      <c r="BA63" s="415" t="s">
        <v>702</v>
      </c>
      <c r="BB63" s="418"/>
      <c r="BC63" s="415"/>
      <c r="BD63" s="418"/>
      <c r="BE63" s="100"/>
      <c r="BF63" s="103"/>
      <c r="BG63"/>
    </row>
    <row r="64" spans="1:59" x14ac:dyDescent="0.25">
      <c r="A64" s="84" t="str">
        <f t="shared" si="2"/>
        <v>USG 7491ETS</v>
      </c>
      <c r="B64" s="84" t="str">
        <f t="shared" si="3"/>
        <v>E3, STS</v>
      </c>
      <c r="C64" s="84" t="s">
        <v>548</v>
      </c>
      <c r="D64" s="414">
        <v>59.535200000000003</v>
      </c>
      <c r="E64" s="415" t="s">
        <v>866</v>
      </c>
      <c r="F64" s="418"/>
      <c r="G64" s="415"/>
      <c r="H64" s="418"/>
      <c r="I64" s="415"/>
      <c r="J64" s="414">
        <v>88.983900000000006</v>
      </c>
      <c r="K64" s="415" t="s">
        <v>812</v>
      </c>
      <c r="L64" s="418"/>
      <c r="M64" s="415"/>
      <c r="N64" s="418"/>
      <c r="O64" s="415"/>
      <c r="P64" s="414">
        <v>63.749499999999998</v>
      </c>
      <c r="Q64" s="415" t="s">
        <v>862</v>
      </c>
      <c r="R64" s="418"/>
      <c r="S64" s="415"/>
      <c r="T64" s="418"/>
      <c r="U64" s="415"/>
      <c r="V64" s="414">
        <v>50.828099999999999</v>
      </c>
      <c r="W64" s="415" t="s">
        <v>791</v>
      </c>
      <c r="X64" s="418"/>
      <c r="Y64" s="415"/>
      <c r="Z64" s="418"/>
      <c r="AA64" s="415"/>
      <c r="AB64" s="414">
        <v>65.715999999999994</v>
      </c>
      <c r="AC64" s="415" t="s">
        <v>836</v>
      </c>
      <c r="AD64" s="418"/>
      <c r="AE64" s="415"/>
      <c r="AF64" s="418"/>
      <c r="AG64" s="415"/>
      <c r="AH64" s="414">
        <v>47.497199999999999</v>
      </c>
      <c r="AI64" s="415" t="s">
        <v>947</v>
      </c>
      <c r="AJ64" s="418"/>
      <c r="AK64" s="415"/>
      <c r="AL64" s="418"/>
      <c r="AM64" s="415"/>
      <c r="AN64" s="414">
        <v>45.191099999999999</v>
      </c>
      <c r="AO64" s="415" t="s">
        <v>748</v>
      </c>
      <c r="AP64" s="418"/>
      <c r="AQ64" s="415"/>
      <c r="AR64" s="418"/>
      <c r="AS64" s="415"/>
      <c r="AT64" s="414">
        <v>57.611400000000003</v>
      </c>
      <c r="AU64" s="415" t="s">
        <v>816</v>
      </c>
      <c r="AV64" s="418"/>
      <c r="AW64" s="415"/>
      <c r="AX64" s="418"/>
      <c r="AY64" s="415"/>
      <c r="AZ64" s="414">
        <v>56.704099999999997</v>
      </c>
      <c r="BA64" s="415" t="s">
        <v>702</v>
      </c>
      <c r="BB64" s="418"/>
      <c r="BC64" s="415"/>
      <c r="BD64" s="418"/>
      <c r="BE64" s="100"/>
      <c r="BF64" s="103"/>
      <c r="BG64"/>
    </row>
    <row r="65" spans="1:59" x14ac:dyDescent="0.25">
      <c r="A65" s="446" t="str">
        <f t="shared" si="2"/>
        <v>Local Seed Co. LS4706GL</v>
      </c>
      <c r="B65" s="446" t="str">
        <f t="shared" si="3"/>
        <v>GT, LL</v>
      </c>
      <c r="C65" s="446" t="s">
        <v>494</v>
      </c>
      <c r="D65" s="414">
        <v>59.311900000000001</v>
      </c>
      <c r="E65" s="415" t="s">
        <v>866</v>
      </c>
      <c r="F65" s="418"/>
      <c r="G65" s="415"/>
      <c r="H65" s="418"/>
      <c r="I65" s="415"/>
      <c r="J65" s="414">
        <v>77.753900000000002</v>
      </c>
      <c r="K65" s="415" t="s">
        <v>881</v>
      </c>
      <c r="L65" s="418"/>
      <c r="M65" s="415"/>
      <c r="N65" s="418"/>
      <c r="O65" s="415"/>
      <c r="P65" s="414">
        <v>63.143700000000003</v>
      </c>
      <c r="Q65" s="415" t="s">
        <v>899</v>
      </c>
      <c r="R65" s="418"/>
      <c r="S65" s="415"/>
      <c r="T65" s="418"/>
      <c r="U65" s="415"/>
      <c r="V65" s="414">
        <v>43.094099999999997</v>
      </c>
      <c r="W65" s="415" t="s">
        <v>942</v>
      </c>
      <c r="X65" s="418"/>
      <c r="Y65" s="415"/>
      <c r="Z65" s="418"/>
      <c r="AA65" s="415"/>
      <c r="AB65" s="414">
        <v>69.711399999999998</v>
      </c>
      <c r="AC65" s="415" t="s">
        <v>873</v>
      </c>
      <c r="AD65" s="418"/>
      <c r="AE65" s="415"/>
      <c r="AF65" s="418"/>
      <c r="AG65" s="415"/>
      <c r="AH65" s="414">
        <v>66.921700000000001</v>
      </c>
      <c r="AI65" s="415" t="s">
        <v>924</v>
      </c>
      <c r="AJ65" s="418"/>
      <c r="AK65" s="415"/>
      <c r="AL65" s="418"/>
      <c r="AM65" s="415"/>
      <c r="AN65" s="414">
        <v>50.768900000000002</v>
      </c>
      <c r="AO65" s="415" t="s">
        <v>950</v>
      </c>
      <c r="AP65" s="418"/>
      <c r="AQ65" s="415"/>
      <c r="AR65" s="418"/>
      <c r="AS65" s="415"/>
      <c r="AT65" s="414">
        <v>56.769300000000001</v>
      </c>
      <c r="AU65" s="415" t="s">
        <v>886</v>
      </c>
      <c r="AV65" s="418"/>
      <c r="AW65" s="415"/>
      <c r="AX65" s="418"/>
      <c r="AY65" s="415"/>
      <c r="AZ65" s="414">
        <v>46.331800000000001</v>
      </c>
      <c r="BA65" s="415" t="s">
        <v>702</v>
      </c>
      <c r="BB65" s="418"/>
      <c r="BC65" s="415"/>
      <c r="BD65" s="418"/>
      <c r="BE65" s="410"/>
      <c r="BF65" s="103"/>
      <c r="BG65"/>
    </row>
    <row r="66" spans="1:59" s="207" customFormat="1" x14ac:dyDescent="0.25">
      <c r="A66" s="84" t="str">
        <f t="shared" si="2"/>
        <v>DONMARIO Seeds DM 48E73</v>
      </c>
      <c r="B66" s="84" t="str">
        <f t="shared" si="3"/>
        <v>E3</v>
      </c>
      <c r="C66" s="84" t="s">
        <v>479</v>
      </c>
      <c r="D66" s="414">
        <v>59.267600000000002</v>
      </c>
      <c r="E66" s="415" t="s">
        <v>864</v>
      </c>
      <c r="F66" s="418"/>
      <c r="G66" s="415"/>
      <c r="H66" s="418"/>
      <c r="I66" s="445"/>
      <c r="J66" s="414">
        <v>86.749700000000004</v>
      </c>
      <c r="K66" s="415" t="s">
        <v>934</v>
      </c>
      <c r="L66" s="418"/>
      <c r="M66" s="415"/>
      <c r="N66" s="418"/>
      <c r="O66" s="415"/>
      <c r="P66" s="414">
        <v>54.467399999999998</v>
      </c>
      <c r="Q66" s="415" t="s">
        <v>941</v>
      </c>
      <c r="R66" s="418"/>
      <c r="S66" s="415"/>
      <c r="T66" s="418"/>
      <c r="U66" s="415"/>
      <c r="V66" s="414">
        <v>37.823700000000002</v>
      </c>
      <c r="W66" s="415" t="s">
        <v>726</v>
      </c>
      <c r="X66" s="418"/>
      <c r="Y66" s="415"/>
      <c r="Z66" s="418"/>
      <c r="AA66" s="415"/>
      <c r="AB66" s="414">
        <v>69.975800000000007</v>
      </c>
      <c r="AC66" s="415" t="s">
        <v>874</v>
      </c>
      <c r="AD66" s="418"/>
      <c r="AE66" s="415"/>
      <c r="AF66" s="418"/>
      <c r="AG66" s="415"/>
      <c r="AH66" s="414">
        <v>58.224400000000003</v>
      </c>
      <c r="AI66" s="415" t="s">
        <v>783</v>
      </c>
      <c r="AJ66" s="418"/>
      <c r="AK66" s="415"/>
      <c r="AL66" s="418"/>
      <c r="AM66" s="415"/>
      <c r="AN66" s="414">
        <v>57.277999999999999</v>
      </c>
      <c r="AO66" s="415" t="s">
        <v>934</v>
      </c>
      <c r="AP66" s="418"/>
      <c r="AQ66" s="415"/>
      <c r="AR66" s="418"/>
      <c r="AS66" s="415"/>
      <c r="AT66" s="414">
        <v>56.082299999999996</v>
      </c>
      <c r="AU66" s="415" t="s">
        <v>792</v>
      </c>
      <c r="AV66" s="418"/>
      <c r="AW66" s="415"/>
      <c r="AX66" s="418"/>
      <c r="AY66" s="415"/>
      <c r="AZ66" s="414">
        <v>53.539700000000003</v>
      </c>
      <c r="BA66" s="415" t="s">
        <v>702</v>
      </c>
      <c r="BB66" s="418"/>
      <c r="BC66" s="415"/>
      <c r="BD66" s="418"/>
      <c r="BE66" s="100"/>
      <c r="BF66" s="103"/>
      <c r="BG66" s="206"/>
    </row>
    <row r="67" spans="1:59" s="207" customFormat="1" x14ac:dyDescent="0.25">
      <c r="A67" s="84" t="str">
        <f t="shared" si="2"/>
        <v>MO S16-5540R</v>
      </c>
      <c r="B67" s="84" t="str">
        <f t="shared" si="3"/>
        <v>RR</v>
      </c>
      <c r="C67" s="84" t="s">
        <v>512</v>
      </c>
      <c r="D67" s="414">
        <v>59.163499999999999</v>
      </c>
      <c r="E67" s="415" t="s">
        <v>864</v>
      </c>
      <c r="F67" s="418"/>
      <c r="G67" s="415"/>
      <c r="H67" s="418"/>
      <c r="I67" s="415"/>
      <c r="J67" s="414">
        <v>74.575299999999999</v>
      </c>
      <c r="K67" s="415" t="s">
        <v>890</v>
      </c>
      <c r="L67" s="418"/>
      <c r="M67" s="415"/>
      <c r="N67" s="418"/>
      <c r="O67" s="415"/>
      <c r="P67" s="414">
        <v>70.355099999999993</v>
      </c>
      <c r="Q67" s="415" t="s">
        <v>925</v>
      </c>
      <c r="R67" s="418"/>
      <c r="S67" s="415"/>
      <c r="T67" s="418"/>
      <c r="U67" s="415"/>
      <c r="V67" s="414">
        <v>52.970999999999997</v>
      </c>
      <c r="W67" s="415" t="s">
        <v>743</v>
      </c>
      <c r="X67" s="418"/>
      <c r="Y67" s="415"/>
      <c r="Z67" s="418"/>
      <c r="AA67" s="415"/>
      <c r="AB67" s="414">
        <v>57.291899999999998</v>
      </c>
      <c r="AC67" s="415" t="s">
        <v>830</v>
      </c>
      <c r="AD67" s="418"/>
      <c r="AE67" s="415"/>
      <c r="AF67" s="418"/>
      <c r="AG67" s="415"/>
      <c r="AH67" s="414">
        <v>47.887799999999999</v>
      </c>
      <c r="AI67" s="415" t="s">
        <v>945</v>
      </c>
      <c r="AJ67" s="418"/>
      <c r="AK67" s="415"/>
      <c r="AL67" s="418"/>
      <c r="AM67" s="415"/>
      <c r="AN67" s="414">
        <v>51.683999999999997</v>
      </c>
      <c r="AO67" s="415" t="s">
        <v>825</v>
      </c>
      <c r="AP67" s="418"/>
      <c r="AQ67" s="415"/>
      <c r="AR67" s="418"/>
      <c r="AS67" s="415"/>
      <c r="AT67" s="414">
        <v>58.897500000000001</v>
      </c>
      <c r="AU67" s="415" t="s">
        <v>754</v>
      </c>
      <c r="AV67" s="418"/>
      <c r="AW67" s="415"/>
      <c r="AX67" s="418"/>
      <c r="AY67" s="415"/>
      <c r="AZ67" s="414">
        <v>59.645099999999999</v>
      </c>
      <c r="BA67" s="415" t="s">
        <v>702</v>
      </c>
      <c r="BB67" s="418"/>
      <c r="BC67" s="415"/>
      <c r="BD67" s="418"/>
      <c r="BE67" s="410"/>
      <c r="BF67" s="103"/>
      <c r="BG67" s="206"/>
    </row>
    <row r="68" spans="1:59" s="207" customFormat="1" x14ac:dyDescent="0.25">
      <c r="A68" s="446" t="str">
        <f t="shared" si="2"/>
        <v>USG 7480XT</v>
      </c>
      <c r="B68" s="446" t="str">
        <f t="shared" si="3"/>
        <v>R2X</v>
      </c>
      <c r="C68" s="446" t="s">
        <v>551</v>
      </c>
      <c r="D68" s="414">
        <v>57.704500000000003</v>
      </c>
      <c r="E68" s="415" t="s">
        <v>797</v>
      </c>
      <c r="F68" s="418">
        <v>57.864600000000003</v>
      </c>
      <c r="G68" s="415" t="s">
        <v>715</v>
      </c>
      <c r="H68" s="418"/>
      <c r="I68" s="415"/>
      <c r="J68" s="414">
        <v>70.297200000000004</v>
      </c>
      <c r="K68" s="415" t="s">
        <v>926</v>
      </c>
      <c r="L68" s="418">
        <v>76.135900000000007</v>
      </c>
      <c r="M68" s="415" t="s">
        <v>781</v>
      </c>
      <c r="N68" s="418"/>
      <c r="O68" s="415"/>
      <c r="P68" s="414">
        <v>64.694599999999994</v>
      </c>
      <c r="Q68" s="415" t="s">
        <v>804</v>
      </c>
      <c r="R68" s="418">
        <v>60.954999999999998</v>
      </c>
      <c r="S68" s="415" t="s">
        <v>702</v>
      </c>
      <c r="T68" s="418"/>
      <c r="U68" s="415"/>
      <c r="V68" s="414">
        <v>40.222499999999997</v>
      </c>
      <c r="W68" s="415" t="s">
        <v>766</v>
      </c>
      <c r="X68" s="418">
        <v>39.868699999999997</v>
      </c>
      <c r="Y68" s="415" t="s">
        <v>702</v>
      </c>
      <c r="Z68" s="418"/>
      <c r="AA68" s="415"/>
      <c r="AB68" s="414">
        <v>62.645299999999999</v>
      </c>
      <c r="AC68" s="415" t="s">
        <v>863</v>
      </c>
      <c r="AD68" s="418"/>
      <c r="AE68" s="415"/>
      <c r="AF68" s="418"/>
      <c r="AG68" s="415"/>
      <c r="AH68" s="414">
        <v>55.530700000000003</v>
      </c>
      <c r="AI68" s="415" t="s">
        <v>834</v>
      </c>
      <c r="AJ68" s="418">
        <v>58.803699999999999</v>
      </c>
      <c r="AK68" s="415" t="s">
        <v>903</v>
      </c>
      <c r="AL68" s="418"/>
      <c r="AM68" s="415"/>
      <c r="AN68" s="414">
        <v>58.057299999999998</v>
      </c>
      <c r="AO68" s="415" t="s">
        <v>934</v>
      </c>
      <c r="AP68" s="418">
        <v>59.648000000000003</v>
      </c>
      <c r="AQ68" s="415" t="s">
        <v>771</v>
      </c>
      <c r="AR68" s="418"/>
      <c r="AS68" s="415"/>
      <c r="AT68" s="414">
        <v>54.267499999999998</v>
      </c>
      <c r="AU68" s="415" t="s">
        <v>792</v>
      </c>
      <c r="AV68" s="418">
        <v>51.561100000000003</v>
      </c>
      <c r="AW68" s="415" t="s">
        <v>702</v>
      </c>
      <c r="AX68" s="418"/>
      <c r="AY68" s="415"/>
      <c r="AZ68" s="414">
        <v>55.920699999999997</v>
      </c>
      <c r="BA68" s="415" t="s">
        <v>702</v>
      </c>
      <c r="BB68" s="418">
        <v>58.08</v>
      </c>
      <c r="BC68" s="415" t="s">
        <v>702</v>
      </c>
      <c r="BD68" s="418"/>
      <c r="BE68" s="100"/>
      <c r="BF68" s="103"/>
      <c r="BG68" s="206"/>
    </row>
    <row r="69" spans="1:59" s="207" customFormat="1" x14ac:dyDescent="0.25">
      <c r="A69" s="84" t="str">
        <f t="shared" ref="A69:A76" si="4">VLOOKUP(C69,VL_SOY_2020,2,FALSE)</f>
        <v>USG 7471ETS</v>
      </c>
      <c r="B69" s="84" t="str">
        <f t="shared" ref="B69:B76" si="5">VLOOKUP(C69,VL_SOY_2020,4,FALSE)</f>
        <v>E3, STS</v>
      </c>
      <c r="C69" s="84" t="s">
        <v>547</v>
      </c>
      <c r="D69" s="414">
        <v>57.500100000000003</v>
      </c>
      <c r="E69" s="415" t="s">
        <v>830</v>
      </c>
      <c r="F69" s="418"/>
      <c r="G69" s="415"/>
      <c r="H69" s="418"/>
      <c r="I69" s="415"/>
      <c r="J69" s="414">
        <v>92.555599999999998</v>
      </c>
      <c r="K69" s="415" t="s">
        <v>754</v>
      </c>
      <c r="L69" s="418"/>
      <c r="M69" s="415"/>
      <c r="N69" s="418"/>
      <c r="O69" s="415"/>
      <c r="P69" s="414">
        <v>70.640100000000004</v>
      </c>
      <c r="Q69" s="415" t="s">
        <v>847</v>
      </c>
      <c r="R69" s="418"/>
      <c r="S69" s="415"/>
      <c r="T69" s="418"/>
      <c r="U69" s="415"/>
      <c r="V69" s="414">
        <v>44.256</v>
      </c>
      <c r="W69" s="415" t="s">
        <v>924</v>
      </c>
      <c r="X69" s="418"/>
      <c r="Y69" s="415"/>
      <c r="Z69" s="418"/>
      <c r="AA69" s="415"/>
      <c r="AB69" s="414">
        <v>50.489199999999997</v>
      </c>
      <c r="AC69" s="415" t="s">
        <v>850</v>
      </c>
      <c r="AD69" s="418"/>
      <c r="AE69" s="415"/>
      <c r="AF69" s="418"/>
      <c r="AG69" s="415"/>
      <c r="AH69" s="414">
        <v>43.996699999999997</v>
      </c>
      <c r="AI69" s="415" t="s">
        <v>201</v>
      </c>
      <c r="AJ69" s="418"/>
      <c r="AK69" s="415"/>
      <c r="AL69" s="418"/>
      <c r="AM69" s="415"/>
      <c r="AN69" s="414">
        <v>50.067599999999999</v>
      </c>
      <c r="AO69" s="415" t="s">
        <v>742</v>
      </c>
      <c r="AP69" s="418"/>
      <c r="AQ69" s="415"/>
      <c r="AR69" s="418"/>
      <c r="AS69" s="415"/>
      <c r="AT69" s="414">
        <v>56.283200000000001</v>
      </c>
      <c r="AU69" s="415" t="s">
        <v>886</v>
      </c>
      <c r="AV69" s="418"/>
      <c r="AW69" s="415"/>
      <c r="AX69" s="418"/>
      <c r="AY69" s="415"/>
      <c r="AZ69" s="414">
        <v>51.712499999999999</v>
      </c>
      <c r="BA69" s="415" t="s">
        <v>702</v>
      </c>
      <c r="BB69" s="418"/>
      <c r="BC69" s="415"/>
      <c r="BD69" s="418"/>
      <c r="BE69" s="410"/>
      <c r="BF69" s="103"/>
      <c r="BG69" s="206"/>
    </row>
    <row r="70" spans="1:59" s="207" customFormat="1" x14ac:dyDescent="0.25">
      <c r="A70" s="84" t="str">
        <f t="shared" si="4"/>
        <v>Credenz CZ 4770 X</v>
      </c>
      <c r="B70" s="84" t="str">
        <f t="shared" si="5"/>
        <v>R2X</v>
      </c>
      <c r="C70" s="84" t="s">
        <v>452</v>
      </c>
      <c r="D70" s="414">
        <v>57.451999999999998</v>
      </c>
      <c r="E70" s="415" t="s">
        <v>830</v>
      </c>
      <c r="F70" s="418"/>
      <c r="G70" s="415"/>
      <c r="H70" s="418"/>
      <c r="I70" s="415"/>
      <c r="J70" s="414">
        <v>67.958699999999993</v>
      </c>
      <c r="K70" s="415" t="s">
        <v>927</v>
      </c>
      <c r="L70" s="418"/>
      <c r="M70" s="415"/>
      <c r="N70" s="418"/>
      <c r="O70" s="415"/>
      <c r="P70" s="414">
        <v>68.080799999999996</v>
      </c>
      <c r="Q70" s="415" t="s">
        <v>933</v>
      </c>
      <c r="R70" s="418"/>
      <c r="S70" s="415"/>
      <c r="T70" s="418"/>
      <c r="U70" s="415"/>
      <c r="V70" s="414">
        <v>38.630600000000001</v>
      </c>
      <c r="W70" s="415" t="s">
        <v>722</v>
      </c>
      <c r="X70" s="418"/>
      <c r="Y70" s="415"/>
      <c r="Z70" s="418"/>
      <c r="AA70" s="415"/>
      <c r="AB70" s="414">
        <v>64.437200000000004</v>
      </c>
      <c r="AC70" s="415" t="s">
        <v>813</v>
      </c>
      <c r="AD70" s="418"/>
      <c r="AE70" s="415"/>
      <c r="AF70" s="418"/>
      <c r="AG70" s="415"/>
      <c r="AH70" s="414">
        <v>63.680799999999998</v>
      </c>
      <c r="AI70" s="415" t="s">
        <v>874</v>
      </c>
      <c r="AJ70" s="418"/>
      <c r="AK70" s="415"/>
      <c r="AL70" s="418"/>
      <c r="AM70" s="415"/>
      <c r="AN70" s="414">
        <v>51.964100000000002</v>
      </c>
      <c r="AO70" s="415" t="s">
        <v>825</v>
      </c>
      <c r="AP70" s="418"/>
      <c r="AQ70" s="415"/>
      <c r="AR70" s="418"/>
      <c r="AS70" s="415"/>
      <c r="AT70" s="414">
        <v>52.195099999999996</v>
      </c>
      <c r="AU70" s="415" t="s">
        <v>893</v>
      </c>
      <c r="AV70" s="418"/>
      <c r="AW70" s="415"/>
      <c r="AX70" s="418"/>
      <c r="AY70" s="415"/>
      <c r="AZ70" s="414">
        <v>52.668399999999998</v>
      </c>
      <c r="BA70" s="415" t="s">
        <v>702</v>
      </c>
      <c r="BB70" s="418"/>
      <c r="BC70" s="415"/>
      <c r="BD70" s="418"/>
      <c r="BE70" s="410"/>
      <c r="BF70" s="103"/>
      <c r="BG70" s="206"/>
    </row>
    <row r="71" spans="1:59" s="207" customFormat="1" x14ac:dyDescent="0.25">
      <c r="A71" s="84" t="str">
        <f t="shared" si="4"/>
        <v>Credenz CZ 4600 X</v>
      </c>
      <c r="B71" s="84" t="str">
        <f t="shared" si="5"/>
        <v>R2X</v>
      </c>
      <c r="C71" s="84" t="s">
        <v>450</v>
      </c>
      <c r="D71" s="414">
        <v>57.233400000000003</v>
      </c>
      <c r="E71" s="415" t="s">
        <v>809</v>
      </c>
      <c r="F71" s="418"/>
      <c r="G71" s="415"/>
      <c r="H71" s="418"/>
      <c r="I71" s="415"/>
      <c r="J71" s="414">
        <v>65.534000000000006</v>
      </c>
      <c r="K71" s="415" t="s">
        <v>929</v>
      </c>
      <c r="L71" s="418"/>
      <c r="M71" s="415"/>
      <c r="N71" s="418"/>
      <c r="O71" s="415"/>
      <c r="P71" s="414">
        <v>59.995699999999999</v>
      </c>
      <c r="Q71" s="415" t="s">
        <v>802</v>
      </c>
      <c r="R71" s="418"/>
      <c r="S71" s="415"/>
      <c r="T71" s="418"/>
      <c r="U71" s="415"/>
      <c r="V71" s="414">
        <v>42.512099999999997</v>
      </c>
      <c r="W71" s="415" t="s">
        <v>869</v>
      </c>
      <c r="X71" s="418"/>
      <c r="Y71" s="415"/>
      <c r="Z71" s="418"/>
      <c r="AA71" s="415"/>
      <c r="AB71" s="414">
        <v>60.254100000000001</v>
      </c>
      <c r="AC71" s="415" t="s">
        <v>899</v>
      </c>
      <c r="AD71" s="418"/>
      <c r="AE71" s="415"/>
      <c r="AF71" s="418"/>
      <c r="AG71" s="415"/>
      <c r="AH71" s="414">
        <v>59.598399999999998</v>
      </c>
      <c r="AI71" s="415" t="s">
        <v>854</v>
      </c>
      <c r="AJ71" s="418"/>
      <c r="AK71" s="415"/>
      <c r="AL71" s="418"/>
      <c r="AM71" s="415"/>
      <c r="AN71" s="414">
        <v>49.918399999999998</v>
      </c>
      <c r="AO71" s="415" t="s">
        <v>760</v>
      </c>
      <c r="AP71" s="418"/>
      <c r="AQ71" s="415"/>
      <c r="AR71" s="418"/>
      <c r="AS71" s="415"/>
      <c r="AT71" s="414">
        <v>56.531799999999997</v>
      </c>
      <c r="AU71" s="415" t="s">
        <v>886</v>
      </c>
      <c r="AV71" s="418"/>
      <c r="AW71" s="415"/>
      <c r="AX71" s="418"/>
      <c r="AY71" s="415"/>
      <c r="AZ71" s="414">
        <v>63.522500000000001</v>
      </c>
      <c r="BA71" s="415" t="s">
        <v>702</v>
      </c>
      <c r="BB71" s="418"/>
      <c r="BC71" s="415"/>
      <c r="BD71" s="418"/>
      <c r="BE71" s="410"/>
      <c r="BF71" s="103"/>
      <c r="BG71" s="206"/>
    </row>
    <row r="72" spans="1:59" s="207" customFormat="1" x14ac:dyDescent="0.25">
      <c r="A72" s="446" t="str">
        <f t="shared" si="4"/>
        <v>DONMARIO Seeds DM 49X13</v>
      </c>
      <c r="B72" s="446" t="str">
        <f t="shared" si="5"/>
        <v>R2X</v>
      </c>
      <c r="C72" s="446" t="s">
        <v>481</v>
      </c>
      <c r="D72" s="414">
        <v>56.881799999999998</v>
      </c>
      <c r="E72" s="415" t="s">
        <v>850</v>
      </c>
      <c r="F72" s="418"/>
      <c r="G72" s="415"/>
      <c r="H72" s="418"/>
      <c r="I72" s="415"/>
      <c r="J72" s="414">
        <v>71.3489</v>
      </c>
      <c r="K72" s="415" t="s">
        <v>909</v>
      </c>
      <c r="L72" s="418"/>
      <c r="M72" s="415"/>
      <c r="N72" s="418"/>
      <c r="O72" s="415"/>
      <c r="P72" s="414">
        <v>56.312100000000001</v>
      </c>
      <c r="Q72" s="415" t="s">
        <v>904</v>
      </c>
      <c r="R72" s="418"/>
      <c r="S72" s="415"/>
      <c r="T72" s="418"/>
      <c r="U72" s="415"/>
      <c r="V72" s="414">
        <v>42.207500000000003</v>
      </c>
      <c r="W72" s="415" t="s">
        <v>869</v>
      </c>
      <c r="X72" s="418"/>
      <c r="Y72" s="415"/>
      <c r="Z72" s="418"/>
      <c r="AA72" s="415"/>
      <c r="AB72" s="414">
        <v>58.603000000000002</v>
      </c>
      <c r="AC72" s="415" t="s">
        <v>866</v>
      </c>
      <c r="AD72" s="418"/>
      <c r="AE72" s="415"/>
      <c r="AF72" s="418"/>
      <c r="AG72" s="415"/>
      <c r="AH72" s="414">
        <v>60.418599999999998</v>
      </c>
      <c r="AI72" s="415" t="s">
        <v>931</v>
      </c>
      <c r="AJ72" s="418"/>
      <c r="AK72" s="415"/>
      <c r="AL72" s="418"/>
      <c r="AM72" s="415"/>
      <c r="AN72" s="414">
        <v>53.085000000000001</v>
      </c>
      <c r="AO72" s="415" t="s">
        <v>949</v>
      </c>
      <c r="AP72" s="418"/>
      <c r="AQ72" s="415"/>
      <c r="AR72" s="418"/>
      <c r="AS72" s="415"/>
      <c r="AT72" s="414">
        <v>58.898800000000001</v>
      </c>
      <c r="AU72" s="415" t="s">
        <v>754</v>
      </c>
      <c r="AV72" s="418"/>
      <c r="AW72" s="415"/>
      <c r="AX72" s="418"/>
      <c r="AY72" s="415"/>
      <c r="AZ72" s="414">
        <v>54.180500000000002</v>
      </c>
      <c r="BA72" s="415" t="s">
        <v>702</v>
      </c>
      <c r="BB72" s="418"/>
      <c r="BC72" s="415"/>
      <c r="BD72" s="418"/>
      <c r="BE72" s="410"/>
      <c r="BF72" s="103"/>
      <c r="BG72" s="206"/>
    </row>
    <row r="73" spans="1:59" s="207" customFormat="1" x14ac:dyDescent="0.25">
      <c r="A73" s="446" t="str">
        <f t="shared" si="4"/>
        <v xml:space="preserve">AR R16-259 </v>
      </c>
      <c r="B73" s="446" t="str">
        <f t="shared" si="5"/>
        <v>Conv.</v>
      </c>
      <c r="C73" s="446" t="s">
        <v>431</v>
      </c>
      <c r="D73" s="414">
        <v>55.167099999999998</v>
      </c>
      <c r="E73" s="415" t="s">
        <v>852</v>
      </c>
      <c r="F73" s="418"/>
      <c r="G73" s="415"/>
      <c r="H73" s="418"/>
      <c r="I73" s="415"/>
      <c r="J73" s="414">
        <v>78.052999999999997</v>
      </c>
      <c r="K73" s="415" t="s">
        <v>881</v>
      </c>
      <c r="L73" s="418"/>
      <c r="M73" s="415"/>
      <c r="N73" s="418"/>
      <c r="O73" s="415"/>
      <c r="P73" s="414">
        <v>50.2667</v>
      </c>
      <c r="Q73" s="415" t="s">
        <v>58</v>
      </c>
      <c r="R73" s="418"/>
      <c r="S73" s="415"/>
      <c r="T73" s="418"/>
      <c r="U73" s="415"/>
      <c r="V73" s="414">
        <v>37.107199999999999</v>
      </c>
      <c r="W73" s="415" t="s">
        <v>726</v>
      </c>
      <c r="X73" s="418"/>
      <c r="Y73" s="415"/>
      <c r="Z73" s="418"/>
      <c r="AA73" s="415"/>
      <c r="AB73" s="414">
        <v>61.471699999999998</v>
      </c>
      <c r="AC73" s="415" t="s">
        <v>862</v>
      </c>
      <c r="AD73" s="418"/>
      <c r="AE73" s="415"/>
      <c r="AF73" s="418"/>
      <c r="AG73" s="415"/>
      <c r="AH73" s="414">
        <v>48.7104</v>
      </c>
      <c r="AI73" s="415" t="s">
        <v>945</v>
      </c>
      <c r="AJ73" s="418"/>
      <c r="AK73" s="415"/>
      <c r="AL73" s="418"/>
      <c r="AM73" s="415"/>
      <c r="AN73" s="414">
        <v>49.845799999999997</v>
      </c>
      <c r="AO73" s="415" t="s">
        <v>760</v>
      </c>
      <c r="AP73" s="418"/>
      <c r="AQ73" s="415"/>
      <c r="AR73" s="418"/>
      <c r="AS73" s="415"/>
      <c r="AT73" s="414">
        <v>53.314100000000003</v>
      </c>
      <c r="AU73" s="415" t="s">
        <v>869</v>
      </c>
      <c r="AV73" s="418"/>
      <c r="AW73" s="415"/>
      <c r="AX73" s="418"/>
      <c r="AY73" s="415"/>
      <c r="AZ73" s="414">
        <v>62.568199999999997</v>
      </c>
      <c r="BA73" s="415" t="s">
        <v>702</v>
      </c>
      <c r="BB73" s="418"/>
      <c r="BC73" s="415"/>
      <c r="BD73" s="418"/>
      <c r="BE73" s="410"/>
      <c r="BF73" s="103"/>
      <c r="BG73" s="206"/>
    </row>
    <row r="74" spans="1:59" s="207" customFormat="1" x14ac:dyDescent="0.25">
      <c r="A74" s="446" t="str">
        <f t="shared" si="4"/>
        <v>VA V17-0462</v>
      </c>
      <c r="B74" s="446" t="str">
        <f t="shared" si="5"/>
        <v>Conv.</v>
      </c>
      <c r="C74" s="446" t="s">
        <v>557</v>
      </c>
      <c r="D74" s="414">
        <v>54.243600000000001</v>
      </c>
      <c r="E74" s="415" t="s">
        <v>877</v>
      </c>
      <c r="F74" s="418"/>
      <c r="G74" s="415"/>
      <c r="H74" s="418"/>
      <c r="I74" s="415"/>
      <c r="J74" s="414">
        <v>56.241900000000001</v>
      </c>
      <c r="K74" s="415" t="s">
        <v>884</v>
      </c>
      <c r="L74" s="418"/>
      <c r="M74" s="415"/>
      <c r="N74" s="418"/>
      <c r="O74" s="415"/>
      <c r="P74" s="414">
        <v>72.793700000000001</v>
      </c>
      <c r="Q74" s="415" t="s">
        <v>810</v>
      </c>
      <c r="R74" s="418"/>
      <c r="S74" s="415"/>
      <c r="T74" s="418"/>
      <c r="U74" s="415"/>
      <c r="V74" s="414">
        <v>43.130499999999998</v>
      </c>
      <c r="W74" s="415" t="s">
        <v>942</v>
      </c>
      <c r="X74" s="418"/>
      <c r="Y74" s="415"/>
      <c r="Z74" s="418"/>
      <c r="AA74" s="415"/>
      <c r="AB74" s="414">
        <v>45.7423</v>
      </c>
      <c r="AC74" s="415" t="s">
        <v>857</v>
      </c>
      <c r="AD74" s="418"/>
      <c r="AE74" s="415"/>
      <c r="AF74" s="418"/>
      <c r="AG74" s="415"/>
      <c r="AH74" s="414">
        <v>52.063299999999998</v>
      </c>
      <c r="AI74" s="415" t="s">
        <v>948</v>
      </c>
      <c r="AJ74" s="418"/>
      <c r="AK74" s="415"/>
      <c r="AL74" s="418"/>
      <c r="AM74" s="415"/>
      <c r="AN74" s="414">
        <v>50.428400000000003</v>
      </c>
      <c r="AO74" s="415" t="s">
        <v>742</v>
      </c>
      <c r="AP74" s="418"/>
      <c r="AQ74" s="415"/>
      <c r="AR74" s="418"/>
      <c r="AS74" s="415"/>
      <c r="AT74" s="414">
        <v>58.125799999999998</v>
      </c>
      <c r="AU74" s="415" t="s">
        <v>816</v>
      </c>
      <c r="AV74" s="418"/>
      <c r="AW74" s="415"/>
      <c r="AX74" s="418"/>
      <c r="AY74" s="415"/>
      <c r="AZ74" s="414">
        <v>55.423000000000002</v>
      </c>
      <c r="BA74" s="415" t="s">
        <v>702</v>
      </c>
      <c r="BB74" s="418"/>
      <c r="BC74" s="415"/>
      <c r="BD74" s="418"/>
      <c r="BE74" s="100"/>
      <c r="BF74" s="103"/>
      <c r="BG74" s="206"/>
    </row>
    <row r="75" spans="1:59" s="207" customFormat="1" x14ac:dyDescent="0.25">
      <c r="A75" s="446" t="str">
        <f t="shared" si="4"/>
        <v>TN Exp TN18-4110</v>
      </c>
      <c r="B75" s="446" t="str">
        <f t="shared" si="5"/>
        <v>Conv.</v>
      </c>
      <c r="C75" s="446" t="s">
        <v>539</v>
      </c>
      <c r="D75" s="414">
        <v>50.922600000000003</v>
      </c>
      <c r="E75" s="415" t="s">
        <v>858</v>
      </c>
      <c r="F75" s="418"/>
      <c r="G75" s="415"/>
      <c r="H75" s="418"/>
      <c r="I75" s="445"/>
      <c r="J75" s="414">
        <v>44.8611</v>
      </c>
      <c r="K75" s="415" t="s">
        <v>857</v>
      </c>
      <c r="L75" s="418"/>
      <c r="M75" s="415"/>
      <c r="N75" s="418"/>
      <c r="O75" s="415"/>
      <c r="P75" s="414">
        <v>59.236400000000003</v>
      </c>
      <c r="Q75" s="415" t="s">
        <v>892</v>
      </c>
      <c r="R75" s="418"/>
      <c r="S75" s="415"/>
      <c r="T75" s="418"/>
      <c r="U75" s="415"/>
      <c r="V75" s="414">
        <v>38.055999999999997</v>
      </c>
      <c r="W75" s="415" t="s">
        <v>722</v>
      </c>
      <c r="X75" s="418"/>
      <c r="Y75" s="415"/>
      <c r="Z75" s="418"/>
      <c r="AA75" s="415"/>
      <c r="AB75" s="414">
        <v>54.240499999999997</v>
      </c>
      <c r="AC75" s="415" t="s">
        <v>809</v>
      </c>
      <c r="AD75" s="418"/>
      <c r="AE75" s="415"/>
      <c r="AF75" s="418"/>
      <c r="AG75" s="415"/>
      <c r="AH75" s="414">
        <v>56.424199999999999</v>
      </c>
      <c r="AI75" s="415" t="s">
        <v>944</v>
      </c>
      <c r="AJ75" s="418"/>
      <c r="AK75" s="415"/>
      <c r="AL75" s="418"/>
      <c r="AM75" s="415"/>
      <c r="AN75" s="414">
        <v>53.412799999999997</v>
      </c>
      <c r="AO75" s="415" t="s">
        <v>949</v>
      </c>
      <c r="AP75" s="418"/>
      <c r="AQ75" s="415"/>
      <c r="AR75" s="418"/>
      <c r="AS75" s="415"/>
      <c r="AT75" s="414">
        <v>54.458199999999998</v>
      </c>
      <c r="AU75" s="415" t="s">
        <v>792</v>
      </c>
      <c r="AV75" s="418"/>
      <c r="AW75" s="415"/>
      <c r="AX75" s="418"/>
      <c r="AY75" s="415"/>
      <c r="AZ75" s="414">
        <v>46.691800000000001</v>
      </c>
      <c r="BA75" s="415" t="s">
        <v>702</v>
      </c>
      <c r="BB75" s="418"/>
      <c r="BC75" s="415"/>
      <c r="BD75" s="418"/>
      <c r="BE75" s="410"/>
      <c r="BF75" s="103"/>
      <c r="BG75" s="206"/>
    </row>
    <row r="76" spans="1:59" s="207" customFormat="1" x14ac:dyDescent="0.25">
      <c r="A76" s="84" t="str">
        <f t="shared" si="4"/>
        <v xml:space="preserve">AR R15-2422 </v>
      </c>
      <c r="B76" s="84" t="str">
        <f t="shared" si="5"/>
        <v>Conv.</v>
      </c>
      <c r="C76" s="84" t="s">
        <v>430</v>
      </c>
      <c r="D76" s="414">
        <v>49.6509</v>
      </c>
      <c r="E76" s="415" t="s">
        <v>851</v>
      </c>
      <c r="F76" s="418"/>
      <c r="G76" s="415"/>
      <c r="H76" s="418"/>
      <c r="I76" s="415"/>
      <c r="J76" s="414">
        <v>59.559100000000001</v>
      </c>
      <c r="K76" s="415" t="s">
        <v>928</v>
      </c>
      <c r="L76" s="418"/>
      <c r="M76" s="415"/>
      <c r="N76" s="418"/>
      <c r="O76" s="420"/>
      <c r="P76" s="414">
        <v>51.527799999999999</v>
      </c>
      <c r="Q76" s="415" t="s">
        <v>937</v>
      </c>
      <c r="R76" s="418"/>
      <c r="S76" s="415"/>
      <c r="T76" s="418"/>
      <c r="U76" s="420"/>
      <c r="V76" s="419">
        <v>50.6053</v>
      </c>
      <c r="W76" s="420" t="s">
        <v>791</v>
      </c>
      <c r="X76" s="421"/>
      <c r="Y76" s="420"/>
      <c r="Z76" s="421"/>
      <c r="AA76" s="420"/>
      <c r="AB76" s="419">
        <v>47.253300000000003</v>
      </c>
      <c r="AC76" s="420" t="s">
        <v>884</v>
      </c>
      <c r="AD76" s="421"/>
      <c r="AE76" s="420"/>
      <c r="AF76" s="421"/>
      <c r="AG76" s="420"/>
      <c r="AH76" s="419">
        <v>45.395600000000002</v>
      </c>
      <c r="AI76" s="420" t="s">
        <v>201</v>
      </c>
      <c r="AJ76" s="421"/>
      <c r="AK76" s="420"/>
      <c r="AL76" s="421"/>
      <c r="AM76" s="420"/>
      <c r="AN76" s="419">
        <v>44.668999999999997</v>
      </c>
      <c r="AO76" s="420" t="s">
        <v>793</v>
      </c>
      <c r="AP76" s="421"/>
      <c r="AQ76" s="420"/>
      <c r="AR76" s="421"/>
      <c r="AS76" s="420"/>
      <c r="AT76" s="419">
        <v>46.450699999999998</v>
      </c>
      <c r="AU76" s="420" t="s">
        <v>762</v>
      </c>
      <c r="AV76" s="421"/>
      <c r="AW76" s="420"/>
      <c r="AX76" s="421"/>
      <c r="AY76" s="420"/>
      <c r="AZ76" s="419">
        <v>48.998399999999997</v>
      </c>
      <c r="BA76" s="420" t="s">
        <v>702</v>
      </c>
      <c r="BB76" s="421"/>
      <c r="BC76" s="420"/>
      <c r="BD76" s="421"/>
      <c r="BE76" s="447"/>
      <c r="BF76" s="103"/>
      <c r="BG76" s="206"/>
    </row>
    <row r="77" spans="1:59" x14ac:dyDescent="0.25">
      <c r="A77" s="179" t="s">
        <v>12</v>
      </c>
      <c r="B77" s="179"/>
      <c r="C77" s="190"/>
      <c r="D77" s="623">
        <v>62.698099999999997</v>
      </c>
      <c r="E77" s="624"/>
      <c r="F77" s="624">
        <v>61.477699999999999</v>
      </c>
      <c r="G77" s="624"/>
      <c r="H77" s="624">
        <v>61.658099999999997</v>
      </c>
      <c r="I77" s="624"/>
      <c r="J77" s="295">
        <v>83.144099999999995</v>
      </c>
      <c r="K77" s="296"/>
      <c r="L77" s="296">
        <v>79.348200000000006</v>
      </c>
      <c r="M77" s="296"/>
      <c r="N77" s="296">
        <v>79.240899999999996</v>
      </c>
      <c r="O77" s="297"/>
      <c r="P77" s="295">
        <v>68.372100000000003</v>
      </c>
      <c r="Q77" s="296"/>
      <c r="R77" s="296">
        <v>63.688200000000002</v>
      </c>
      <c r="S77" s="296"/>
      <c r="T77" s="296">
        <v>66.383799999999994</v>
      </c>
      <c r="U77" s="297"/>
      <c r="V77" s="295">
        <v>45.765799999999999</v>
      </c>
      <c r="W77" s="296"/>
      <c r="X77" s="296">
        <v>43.556699999999999</v>
      </c>
      <c r="Y77" s="296"/>
      <c r="Z77" s="296">
        <v>41.864100000000001</v>
      </c>
      <c r="AA77" s="297"/>
      <c r="AB77" s="295">
        <v>68.440299999999993</v>
      </c>
      <c r="AC77" s="296"/>
      <c r="AD77" s="296"/>
      <c r="AE77" s="296"/>
      <c r="AF77" s="296"/>
      <c r="AG77" s="297"/>
      <c r="AH77" s="295">
        <v>63.973100000000002</v>
      </c>
      <c r="AI77" s="296"/>
      <c r="AJ77" s="296">
        <v>68.121300000000005</v>
      </c>
      <c r="AK77" s="296"/>
      <c r="AL77" s="296">
        <v>68.028599999999997</v>
      </c>
      <c r="AM77" s="297"/>
      <c r="AN77" s="295">
        <v>57.596299999999999</v>
      </c>
      <c r="AO77" s="296"/>
      <c r="AP77" s="296">
        <v>64.319699999999997</v>
      </c>
      <c r="AQ77" s="296"/>
      <c r="AR77" s="296">
        <v>60.262900000000002</v>
      </c>
      <c r="AS77" s="297"/>
      <c r="AT77" s="295">
        <v>55.979599999999998</v>
      </c>
      <c r="AU77" s="296"/>
      <c r="AV77" s="296">
        <v>53.386200000000002</v>
      </c>
      <c r="AW77" s="296"/>
      <c r="AX77" s="296">
        <v>57.852600000000002</v>
      </c>
      <c r="AY77" s="297"/>
      <c r="AZ77" s="295">
        <v>58.453299999999999</v>
      </c>
      <c r="BA77" s="296"/>
      <c r="BB77" s="296">
        <v>57.980499999999999</v>
      </c>
      <c r="BC77" s="296"/>
      <c r="BD77" s="296">
        <v>58.171599999999998</v>
      </c>
      <c r="BE77" s="327"/>
      <c r="BF77" s="4"/>
      <c r="BG77" s="1"/>
    </row>
    <row r="78" spans="1:59" x14ac:dyDescent="0.25">
      <c r="A78" s="88" t="s">
        <v>65</v>
      </c>
      <c r="B78" s="88"/>
      <c r="C78" s="88"/>
      <c r="D78" s="603">
        <v>4.2888000000000002</v>
      </c>
      <c r="E78" s="627"/>
      <c r="F78" s="629">
        <v>4.5743999999999998</v>
      </c>
      <c r="G78" s="629"/>
      <c r="H78" s="629">
        <v>4.4157999999999999</v>
      </c>
      <c r="I78" s="630"/>
      <c r="J78" s="301">
        <v>4.9238999999999997</v>
      </c>
      <c r="K78" s="302"/>
      <c r="L78" s="302">
        <v>6.8315000000000001</v>
      </c>
      <c r="M78" s="302"/>
      <c r="N78" s="302">
        <v>4.1539999999999999</v>
      </c>
      <c r="O78" s="303"/>
      <c r="P78" s="301">
        <v>3.4388000000000001</v>
      </c>
      <c r="Q78" s="302"/>
      <c r="R78" s="302">
        <v>8.6984999999999992</v>
      </c>
      <c r="S78" s="302"/>
      <c r="T78" s="302">
        <v>6.6158999999999999</v>
      </c>
      <c r="U78" s="303"/>
      <c r="V78" s="301">
        <v>6.4790000000000001</v>
      </c>
      <c r="W78" s="302"/>
      <c r="X78" s="302">
        <v>4.5518000000000001</v>
      </c>
      <c r="Y78" s="302"/>
      <c r="Z78" s="302">
        <v>3.7519</v>
      </c>
      <c r="AA78" s="303"/>
      <c r="AB78" s="301">
        <v>4.3010000000000002</v>
      </c>
      <c r="AC78" s="302"/>
      <c r="AD78" s="302"/>
      <c r="AE78" s="302"/>
      <c r="AF78" s="302"/>
      <c r="AG78" s="303"/>
      <c r="AH78" s="301">
        <v>3.2881999999999998</v>
      </c>
      <c r="AI78" s="302"/>
      <c r="AJ78" s="302">
        <v>2.9714</v>
      </c>
      <c r="AK78" s="302"/>
      <c r="AL78" s="302">
        <v>2.7511999999999999</v>
      </c>
      <c r="AM78" s="303"/>
      <c r="AN78" s="301">
        <v>3.7599</v>
      </c>
      <c r="AO78" s="302"/>
      <c r="AP78" s="302">
        <v>5.51</v>
      </c>
      <c r="AQ78" s="302"/>
      <c r="AR78" s="302">
        <v>6.1189</v>
      </c>
      <c r="AS78" s="303"/>
      <c r="AT78" s="301">
        <v>2.5059999999999998</v>
      </c>
      <c r="AU78" s="302"/>
      <c r="AV78" s="302">
        <v>3.2591999999999999</v>
      </c>
      <c r="AW78" s="302"/>
      <c r="AX78" s="302">
        <v>4.2752999999999997</v>
      </c>
      <c r="AY78" s="303"/>
      <c r="AZ78" s="301">
        <v>7.0628000000000002</v>
      </c>
      <c r="BA78" s="302"/>
      <c r="BB78" s="302">
        <v>4.0993000000000004</v>
      </c>
      <c r="BC78" s="302"/>
      <c r="BD78" s="302">
        <v>3.2970999999999999</v>
      </c>
      <c r="BE78" s="300"/>
      <c r="BF78" s="4"/>
      <c r="BG78" s="1"/>
    </row>
    <row r="79" spans="1:59" ht="15.6" x14ac:dyDescent="0.35">
      <c r="A79" s="45" t="s">
        <v>53</v>
      </c>
      <c r="B79" s="45"/>
      <c r="C79" s="45"/>
      <c r="D79" s="604">
        <v>4.88</v>
      </c>
      <c r="E79" s="631"/>
      <c r="F79" s="631">
        <v>3.11</v>
      </c>
      <c r="G79" s="631"/>
      <c r="H79" s="631">
        <v>2.54</v>
      </c>
      <c r="I79" s="632"/>
      <c r="J79" s="307">
        <v>13.2</v>
      </c>
      <c r="K79" s="308"/>
      <c r="L79" s="308">
        <v>7.92</v>
      </c>
      <c r="M79" s="308"/>
      <c r="N79" s="308">
        <v>5.42</v>
      </c>
      <c r="O79" s="309"/>
      <c r="P79" s="307">
        <v>9.5</v>
      </c>
      <c r="Q79" s="308"/>
      <c r="R79" s="308" t="s">
        <v>699</v>
      </c>
      <c r="S79" s="308"/>
      <c r="T79" s="308" t="s">
        <v>699</v>
      </c>
      <c r="U79" s="309"/>
      <c r="V79" s="307">
        <v>11.9</v>
      </c>
      <c r="W79" s="308"/>
      <c r="X79" s="308" t="s">
        <v>699</v>
      </c>
      <c r="Y79" s="308"/>
      <c r="Z79" s="308">
        <v>4.93</v>
      </c>
      <c r="AA79" s="309"/>
      <c r="AB79" s="307">
        <v>11.6</v>
      </c>
      <c r="AC79" s="308"/>
      <c r="AD79" s="308"/>
      <c r="AE79" s="308"/>
      <c r="AF79" s="308"/>
      <c r="AG79" s="309"/>
      <c r="AH79" s="307">
        <v>8.59</v>
      </c>
      <c r="AI79" s="308"/>
      <c r="AJ79" s="308">
        <v>7.4</v>
      </c>
      <c r="AK79" s="308"/>
      <c r="AL79" s="308" t="s">
        <v>699</v>
      </c>
      <c r="AM79" s="309"/>
      <c r="AN79" s="307">
        <v>10.4</v>
      </c>
      <c r="AO79" s="308"/>
      <c r="AP79" s="308">
        <v>6.57</v>
      </c>
      <c r="AQ79" s="308"/>
      <c r="AR79" s="308" t="s">
        <v>699</v>
      </c>
      <c r="AS79" s="309"/>
      <c r="AT79" s="307">
        <v>6.95</v>
      </c>
      <c r="AU79" s="308"/>
      <c r="AV79" s="308" t="s">
        <v>699</v>
      </c>
      <c r="AW79" s="308"/>
      <c r="AX79" s="308" t="s">
        <v>699</v>
      </c>
      <c r="AY79" s="309"/>
      <c r="AZ79" s="307" t="s">
        <v>699</v>
      </c>
      <c r="BA79" s="308"/>
      <c r="BB79" s="308" t="s">
        <v>699</v>
      </c>
      <c r="BC79" s="308"/>
      <c r="BD79" s="308">
        <v>8.82</v>
      </c>
      <c r="BE79" s="306"/>
      <c r="BF79" s="4"/>
      <c r="BG79" s="1"/>
    </row>
    <row r="80" spans="1:59" ht="13.8" thickBot="1" x14ac:dyDescent="0.3">
      <c r="A80" s="86" t="s">
        <v>66</v>
      </c>
      <c r="B80" s="45"/>
      <c r="C80" s="45"/>
      <c r="D80" s="319">
        <v>13.738427078999999</v>
      </c>
      <c r="E80" s="320"/>
      <c r="F80" s="320">
        <v>11.814560336</v>
      </c>
      <c r="G80" s="320"/>
      <c r="H80" s="320">
        <v>11.755078132</v>
      </c>
      <c r="I80" s="321"/>
      <c r="J80" s="304">
        <v>9.8353403176</v>
      </c>
      <c r="K80" s="305"/>
      <c r="L80" s="305">
        <v>8.7266872586000002</v>
      </c>
      <c r="M80" s="305"/>
      <c r="N80" s="305">
        <v>7.2715368592000003</v>
      </c>
      <c r="O80" s="306"/>
      <c r="P80" s="304">
        <v>8.6040319149000002</v>
      </c>
      <c r="Q80" s="305"/>
      <c r="R80" s="305">
        <v>11.215085252</v>
      </c>
      <c r="S80" s="305"/>
      <c r="T80" s="305">
        <v>11.917380448999999</v>
      </c>
      <c r="U80" s="306"/>
      <c r="V80" s="304">
        <v>16.172658264999999</v>
      </c>
      <c r="W80" s="305"/>
      <c r="X80" s="305">
        <v>16.075783417</v>
      </c>
      <c r="Y80" s="305"/>
      <c r="Z80" s="305">
        <v>12.510152648</v>
      </c>
      <c r="AA80" s="306"/>
      <c r="AB80" s="304">
        <v>10.484977546</v>
      </c>
      <c r="AC80" s="305"/>
      <c r="AD80" s="305"/>
      <c r="AE80" s="305"/>
      <c r="AF80" s="305"/>
      <c r="AG80" s="306"/>
      <c r="AH80" s="304">
        <v>8.3218952827999999</v>
      </c>
      <c r="AI80" s="305"/>
      <c r="AJ80" s="305">
        <v>9.5017338775999995</v>
      </c>
      <c r="AK80" s="305"/>
      <c r="AL80" s="305">
        <v>9.7576745498000008</v>
      </c>
      <c r="AM80" s="306"/>
      <c r="AN80" s="304">
        <v>11.163152869999999</v>
      </c>
      <c r="AO80" s="305"/>
      <c r="AP80" s="305">
        <v>8.9346336863999998</v>
      </c>
      <c r="AQ80" s="305"/>
      <c r="AR80" s="305">
        <v>11.087952355000001</v>
      </c>
      <c r="AS80" s="306"/>
      <c r="AT80" s="304">
        <v>7.6953514515999997</v>
      </c>
      <c r="AU80" s="305"/>
      <c r="AV80" s="305">
        <v>8.2238715361000008</v>
      </c>
      <c r="AW80" s="305"/>
      <c r="AX80" s="305">
        <v>9.2119502595</v>
      </c>
      <c r="AY80" s="306"/>
      <c r="AZ80" s="304">
        <v>20.927901988999999</v>
      </c>
      <c r="BA80" s="305"/>
      <c r="BB80" s="305">
        <v>17.318214702999999</v>
      </c>
      <c r="BC80" s="305"/>
      <c r="BD80" s="305">
        <v>16.098818945000001</v>
      </c>
      <c r="BE80" s="315"/>
      <c r="BF80" s="1"/>
      <c r="BG80" s="1"/>
    </row>
    <row r="81" spans="1:60" ht="13.8" thickBot="1" x14ac:dyDescent="0.3">
      <c r="A81" s="182" t="s">
        <v>211</v>
      </c>
      <c r="B81" s="183"/>
      <c r="C81" s="183"/>
      <c r="D81" s="310">
        <f>7*3*1</f>
        <v>21</v>
      </c>
      <c r="E81" s="311"/>
      <c r="F81" s="311">
        <f>6*3*2</f>
        <v>36</v>
      </c>
      <c r="G81" s="311"/>
      <c r="H81" s="311">
        <f>5*3*3</f>
        <v>45</v>
      </c>
      <c r="I81" s="312"/>
      <c r="J81" s="438">
        <v>3</v>
      </c>
      <c r="K81" s="439"/>
      <c r="L81" s="440">
        <v>6</v>
      </c>
      <c r="M81" s="440"/>
      <c r="N81" s="440" t="s">
        <v>218</v>
      </c>
      <c r="O81" s="441"/>
      <c r="P81" s="438">
        <f>1*3*1</f>
        <v>3</v>
      </c>
      <c r="Q81" s="439"/>
      <c r="R81" s="439">
        <v>6</v>
      </c>
      <c r="S81" s="439"/>
      <c r="T81" s="439">
        <v>9</v>
      </c>
      <c r="U81" s="442"/>
      <c r="V81" s="438">
        <f>1*3*1</f>
        <v>3</v>
      </c>
      <c r="W81" s="439"/>
      <c r="X81" s="439">
        <v>6</v>
      </c>
      <c r="Y81" s="439"/>
      <c r="Z81" s="439">
        <v>9</v>
      </c>
      <c r="AA81" s="442"/>
      <c r="AB81" s="438">
        <f>1*3*1</f>
        <v>3</v>
      </c>
      <c r="AC81" s="439"/>
      <c r="AD81" s="439"/>
      <c r="AE81" s="439"/>
      <c r="AF81" s="439"/>
      <c r="AG81" s="442"/>
      <c r="AH81" s="438">
        <f>1*3*1</f>
        <v>3</v>
      </c>
      <c r="AI81" s="439"/>
      <c r="AJ81" s="439">
        <v>6</v>
      </c>
      <c r="AK81" s="439"/>
      <c r="AL81" s="439">
        <v>9</v>
      </c>
      <c r="AM81" s="442"/>
      <c r="AN81" s="438">
        <f>1*3*1</f>
        <v>3</v>
      </c>
      <c r="AO81" s="439"/>
      <c r="AP81" s="439">
        <v>6</v>
      </c>
      <c r="AQ81" s="439"/>
      <c r="AR81" s="439">
        <v>9</v>
      </c>
      <c r="AS81" s="442"/>
      <c r="AT81" s="438">
        <f>1*3*1</f>
        <v>3</v>
      </c>
      <c r="AU81" s="439"/>
      <c r="AV81" s="439">
        <v>6</v>
      </c>
      <c r="AW81" s="439"/>
      <c r="AX81" s="439">
        <v>9</v>
      </c>
      <c r="AY81" s="442"/>
      <c r="AZ81" s="438">
        <v>3</v>
      </c>
      <c r="BA81" s="439"/>
      <c r="BB81" s="439">
        <v>6</v>
      </c>
      <c r="BC81" s="439"/>
      <c r="BD81" s="440">
        <v>9</v>
      </c>
      <c r="BE81" s="189"/>
      <c r="BF81" s="1"/>
      <c r="BG81" s="1"/>
    </row>
    <row r="82" spans="1:60" x14ac:dyDescent="0.25">
      <c r="A82" s="9"/>
      <c r="B82" s="9"/>
      <c r="C82" s="9"/>
      <c r="D82" s="97"/>
      <c r="E82" s="98"/>
      <c r="F82" s="97"/>
      <c r="G82" s="98"/>
      <c r="H82" s="97"/>
      <c r="I82" s="98"/>
      <c r="J82" s="6"/>
      <c r="K82" s="6"/>
      <c r="L82" s="6"/>
      <c r="M82" s="6"/>
      <c r="N82" s="6"/>
      <c r="O82" s="6"/>
      <c r="P82" s="6"/>
      <c r="Q82" s="6"/>
      <c r="R82" s="6"/>
      <c r="S82" s="6"/>
      <c r="T82" s="6"/>
      <c r="U82" s="6"/>
      <c r="V82" s="1"/>
      <c r="W82" s="207"/>
      <c r="X82" s="1"/>
      <c r="Y82" s="207"/>
      <c r="Z82" s="1"/>
      <c r="AA82" s="207"/>
      <c r="AB82" s="207"/>
      <c r="AC82" s="207"/>
      <c r="AD82" s="207"/>
      <c r="AE82" s="207"/>
      <c r="AF82" s="207"/>
      <c r="AG82" s="207"/>
      <c r="AH82" s="1"/>
      <c r="AI82" s="207"/>
      <c r="AJ82" s="1"/>
      <c r="AK82" s="207"/>
      <c r="AL82" s="1"/>
      <c r="AM82" s="207"/>
      <c r="AN82" s="1"/>
      <c r="AO82" s="207"/>
      <c r="AP82" s="1"/>
      <c r="AQ82" s="207"/>
      <c r="AR82" s="1"/>
      <c r="AS82" s="207"/>
      <c r="AT82" s="1"/>
      <c r="AU82" s="207"/>
      <c r="AV82" s="1"/>
      <c r="AW82" s="207"/>
      <c r="AX82" s="1"/>
      <c r="AY82" s="207"/>
      <c r="AZ82" s="1"/>
      <c r="BA82" s="207"/>
      <c r="BB82" s="1"/>
      <c r="BC82" s="207"/>
      <c r="BD82" s="146"/>
      <c r="BE82" s="146"/>
      <c r="BF82" s="6"/>
      <c r="BG82" s="6"/>
    </row>
    <row r="83" spans="1:60" x14ac:dyDescent="0.25">
      <c r="A83" s="9"/>
      <c r="B83" s="9"/>
      <c r="C83" s="9"/>
      <c r="D83" s="97"/>
      <c r="E83" s="98"/>
      <c r="F83" s="97"/>
      <c r="G83" s="98"/>
      <c r="H83" s="97"/>
      <c r="I83" s="98"/>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row>
    <row r="84" spans="1:60" x14ac:dyDescent="0.25">
      <c r="A84" s="10"/>
      <c r="B84" s="10"/>
      <c r="C84" s="10"/>
      <c r="D84" s="97"/>
      <c r="E84" s="98"/>
      <c r="F84" s="97"/>
      <c r="G84" s="98"/>
      <c r="H84" s="97"/>
      <c r="I84" s="98"/>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row>
    <row r="85" spans="1:60" x14ac:dyDescent="0.25">
      <c r="A85" s="9"/>
      <c r="B85" s="9"/>
      <c r="C85" s="9"/>
      <c r="BF85" s="1"/>
    </row>
    <row r="86" spans="1:60" x14ac:dyDescent="0.25">
      <c r="A86" s="9"/>
      <c r="B86" s="9"/>
      <c r="C86" s="9"/>
      <c r="J86" s="11"/>
      <c r="K86" s="11"/>
      <c r="L86" s="11"/>
      <c r="M86" s="11"/>
      <c r="N86" s="11"/>
      <c r="O86" s="11"/>
      <c r="AH86" s="1"/>
      <c r="AI86" s="207"/>
      <c r="AJ86" s="1"/>
      <c r="AK86" s="207"/>
      <c r="AL86" s="1"/>
      <c r="AM86" s="207"/>
      <c r="AN86" s="1"/>
      <c r="AO86" s="207"/>
      <c r="AP86" s="1"/>
      <c r="AQ86" s="207"/>
      <c r="AR86" s="1"/>
      <c r="AS86" s="207"/>
      <c r="AT86" s="1"/>
      <c r="AU86" s="207"/>
      <c r="AV86" s="1"/>
      <c r="AW86" s="207"/>
      <c r="AX86" s="1"/>
      <c r="AY86" s="207"/>
      <c r="AZ86" s="1"/>
      <c r="BA86" s="207"/>
      <c r="BB86" s="1"/>
      <c r="BC86" s="207"/>
      <c r="BD86" s="146"/>
      <c r="BE86" s="146"/>
      <c r="BF86" s="1"/>
    </row>
    <row r="87" spans="1:60" x14ac:dyDescent="0.25">
      <c r="A87" s="9"/>
      <c r="B87" s="9"/>
      <c r="C87" s="9"/>
      <c r="J87" s="11"/>
      <c r="K87" s="11"/>
      <c r="L87" s="11"/>
      <c r="M87" s="11"/>
      <c r="N87" s="11"/>
      <c r="O87" s="11"/>
      <c r="AH87" s="1"/>
      <c r="AI87" s="207"/>
      <c r="AJ87" s="1"/>
      <c r="AK87" s="207"/>
      <c r="AL87" s="1"/>
      <c r="AM87" s="207"/>
      <c r="AN87" s="1"/>
      <c r="AO87" s="207"/>
      <c r="AP87" s="1"/>
      <c r="AQ87" s="207"/>
      <c r="AR87" s="1"/>
      <c r="AS87" s="207"/>
      <c r="AT87" s="1"/>
      <c r="AU87" s="207"/>
      <c r="AV87" s="1"/>
      <c r="AW87" s="207"/>
      <c r="AX87" s="1"/>
      <c r="AY87" s="207"/>
      <c r="AZ87" s="1"/>
      <c r="BA87" s="207"/>
      <c r="BB87" s="1"/>
      <c r="BC87" s="207"/>
      <c r="BD87" s="146"/>
      <c r="BE87" s="146"/>
    </row>
    <row r="88" spans="1:60" x14ac:dyDescent="0.25">
      <c r="A88" s="10"/>
      <c r="B88" s="10"/>
      <c r="C88" s="10"/>
      <c r="V88" s="1"/>
      <c r="W88" s="207"/>
      <c r="X88" s="1"/>
      <c r="Y88" s="207"/>
      <c r="Z88" s="1"/>
      <c r="AA88" s="207"/>
      <c r="AB88" s="207"/>
      <c r="AC88" s="207"/>
      <c r="AD88" s="207"/>
      <c r="AE88" s="207"/>
      <c r="AF88" s="207"/>
      <c r="AG88" s="207"/>
    </row>
    <row r="89" spans="1:60" s="43" customFormat="1" x14ac:dyDescent="0.25">
      <c r="A89" s="9"/>
      <c r="B89" s="9"/>
      <c r="C89" s="9"/>
      <c r="D89" s="95"/>
      <c r="E89" s="99"/>
      <c r="F89" s="95"/>
      <c r="G89" s="99"/>
      <c r="H89" s="95"/>
      <c r="I89" s="99"/>
      <c r="V89" s="9"/>
      <c r="W89" s="9"/>
      <c r="X89" s="9"/>
      <c r="Y89" s="9"/>
      <c r="Z89" s="9"/>
      <c r="AA89" s="9"/>
      <c r="AB89" s="9"/>
      <c r="AC89" s="9"/>
      <c r="AD89" s="9"/>
      <c r="AE89" s="9"/>
      <c r="AF89" s="9"/>
      <c r="AG89" s="9"/>
      <c r="BD89" s="4"/>
      <c r="BE89" s="4"/>
      <c r="BG89" s="184"/>
      <c r="BH89" s="1"/>
    </row>
    <row r="90" spans="1:60" s="43" customFormat="1" x14ac:dyDescent="0.25">
      <c r="A90" s="10"/>
      <c r="B90" s="10"/>
      <c r="C90" s="10"/>
      <c r="D90" s="95"/>
      <c r="E90" s="99"/>
      <c r="F90" s="95"/>
      <c r="G90" s="99"/>
      <c r="H90" s="95"/>
      <c r="I90" s="99"/>
      <c r="V90" s="1"/>
      <c r="W90" s="207"/>
      <c r="X90" s="1"/>
      <c r="Y90" s="207"/>
      <c r="Z90" s="1"/>
      <c r="AA90" s="207"/>
      <c r="AB90" s="207"/>
      <c r="AC90" s="207"/>
      <c r="AD90" s="207"/>
      <c r="AE90" s="207"/>
      <c r="AF90" s="207"/>
      <c r="AG90" s="207"/>
      <c r="BD90" s="4"/>
      <c r="BE90" s="4"/>
      <c r="BG90" s="184"/>
      <c r="BH90" s="1"/>
    </row>
    <row r="91" spans="1:60" s="43" customFormat="1" x14ac:dyDescent="0.25">
      <c r="A91" s="10"/>
      <c r="B91" s="10"/>
      <c r="C91" s="10"/>
      <c r="D91" s="95"/>
      <c r="E91" s="99"/>
      <c r="F91" s="95"/>
      <c r="G91" s="99"/>
      <c r="H91" s="95"/>
      <c r="I91" s="99"/>
      <c r="V91" s="10"/>
      <c r="W91" s="10"/>
      <c r="X91" s="10"/>
      <c r="Y91" s="10"/>
      <c r="Z91" s="10" t="s">
        <v>27</v>
      </c>
      <c r="AA91" s="10"/>
      <c r="AB91" s="10"/>
      <c r="AC91" s="10"/>
      <c r="AD91" s="10"/>
      <c r="AE91" s="10"/>
      <c r="AF91" s="10" t="s">
        <v>27</v>
      </c>
      <c r="AG91" s="10"/>
      <c r="BD91" s="4"/>
      <c r="BE91" s="4"/>
      <c r="BG91" s="184"/>
      <c r="BH91" s="1"/>
    </row>
    <row r="92" spans="1:60" s="43" customFormat="1" x14ac:dyDescent="0.25">
      <c r="A92" s="9"/>
      <c r="B92" s="9"/>
      <c r="C92" s="9"/>
      <c r="D92" s="95"/>
      <c r="E92" s="99"/>
      <c r="F92" s="95"/>
      <c r="G92" s="99"/>
      <c r="H92" s="95"/>
      <c r="I92" s="99"/>
      <c r="BD92" s="4"/>
      <c r="BE92" s="4"/>
      <c r="BG92" s="184"/>
      <c r="BH92" s="1"/>
    </row>
    <row r="93" spans="1:60" s="43" customFormat="1" x14ac:dyDescent="0.25">
      <c r="A93" s="31"/>
      <c r="B93" s="31"/>
      <c r="C93" s="208"/>
      <c r="D93" s="95"/>
      <c r="E93" s="99"/>
      <c r="F93" s="95"/>
      <c r="G93" s="99"/>
      <c r="H93" s="95"/>
      <c r="I93" s="99"/>
      <c r="BD93" s="4"/>
      <c r="BE93" s="4"/>
      <c r="BG93" s="184"/>
      <c r="BH93" s="1"/>
    </row>
  </sheetData>
  <sortState ref="A5:BH76">
    <sortCondition descending="1" ref="D5:D76"/>
  </sortState>
  <mergeCells count="13">
    <mergeCell ref="AN2:AR2"/>
    <mergeCell ref="AT2:AX2"/>
    <mergeCell ref="A1:BD1"/>
    <mergeCell ref="AZ2:BD2"/>
    <mergeCell ref="D3:E3"/>
    <mergeCell ref="F3:G3"/>
    <mergeCell ref="H3:I3"/>
    <mergeCell ref="D2:I2"/>
    <mergeCell ref="J2:N2"/>
    <mergeCell ref="P2:T2"/>
    <mergeCell ref="V2:Z2"/>
    <mergeCell ref="AH2:AL2"/>
    <mergeCell ref="AB2:AF2"/>
  </mergeCells>
  <conditionalFormatting sqref="O5:O76">
    <cfRule type="containsText" priority="81" stopIfTrue="1" operator="containsText" text="AA">
      <formula>NOT(ISERROR(SEARCH("AA",O5)))</formula>
    </cfRule>
    <cfRule type="containsText" dxfId="233" priority="89" operator="containsText" text="A">
      <formula>NOT(ISERROR(SEARCH("A",O5)))</formula>
    </cfRule>
  </conditionalFormatting>
  <conditionalFormatting sqref="U5:U76">
    <cfRule type="containsText" priority="78" stopIfTrue="1" operator="containsText" text="AA">
      <formula>NOT(ISERROR(SEARCH("AA",U5)))</formula>
    </cfRule>
    <cfRule type="containsText" dxfId="232" priority="80" operator="containsText" text="A">
      <formula>NOT(ISERROR(SEARCH("A",U5)))</formula>
    </cfRule>
  </conditionalFormatting>
  <conditionalFormatting sqref="W5:W76">
    <cfRule type="containsText" priority="76" stopIfTrue="1" operator="containsText" text="AA">
      <formula>NOT(ISERROR(SEARCH("AA",W5)))</formula>
    </cfRule>
    <cfRule type="containsText" dxfId="231" priority="77" operator="containsText" text="A">
      <formula>NOT(ISERROR(SEARCH("A",W5)))</formula>
    </cfRule>
  </conditionalFormatting>
  <conditionalFormatting sqref="Y5:Y76">
    <cfRule type="containsText" priority="73" stopIfTrue="1" operator="containsText" text="AA">
      <formula>NOT(ISERROR(SEARCH("AA",Y5)))</formula>
    </cfRule>
    <cfRule type="containsText" dxfId="230" priority="74" operator="containsText" text="A">
      <formula>NOT(ISERROR(SEARCH("A",Y5)))</formula>
    </cfRule>
  </conditionalFormatting>
  <conditionalFormatting sqref="AA5:AA76">
    <cfRule type="containsText" priority="70" stopIfTrue="1" operator="containsText" text="AA">
      <formula>NOT(ISERROR(SEARCH("AA",AA5)))</formula>
    </cfRule>
    <cfRule type="containsText" dxfId="229" priority="71" operator="containsText" text="A">
      <formula>NOT(ISERROR(SEARCH("A",AA5)))</formula>
    </cfRule>
  </conditionalFormatting>
  <conditionalFormatting sqref="V5:V76">
    <cfRule type="aboveAverage" dxfId="228" priority="75"/>
  </conditionalFormatting>
  <conditionalFormatting sqref="X5:X76">
    <cfRule type="aboveAverage" dxfId="227" priority="72"/>
  </conditionalFormatting>
  <conditionalFormatting sqref="Z5:Z76">
    <cfRule type="aboveAverage" dxfId="226" priority="69"/>
  </conditionalFormatting>
  <conditionalFormatting sqref="AC5:AC76">
    <cfRule type="containsText" priority="67" stopIfTrue="1" operator="containsText" text="AA">
      <formula>NOT(ISERROR(SEARCH("AA",AC5)))</formula>
    </cfRule>
    <cfRule type="containsText" dxfId="225" priority="68" operator="containsText" text="A">
      <formula>NOT(ISERROR(SEARCH("A",AC5)))</formula>
    </cfRule>
  </conditionalFormatting>
  <conditionalFormatting sqref="AE5:AE76">
    <cfRule type="containsText" priority="64" stopIfTrue="1" operator="containsText" text="AA">
      <formula>NOT(ISERROR(SEARCH("AA",AE5)))</formula>
    </cfRule>
    <cfRule type="containsText" dxfId="224" priority="65" operator="containsText" text="A">
      <formula>NOT(ISERROR(SEARCH("A",AE5)))</formula>
    </cfRule>
  </conditionalFormatting>
  <conditionalFormatting sqref="AG5:AG76">
    <cfRule type="containsText" priority="61" stopIfTrue="1" operator="containsText" text="AA">
      <formula>NOT(ISERROR(SEARCH("AA",AG5)))</formula>
    </cfRule>
    <cfRule type="containsText" dxfId="223" priority="62" operator="containsText" text="A">
      <formula>NOT(ISERROR(SEARCH("A",AG5)))</formula>
    </cfRule>
  </conditionalFormatting>
  <conditionalFormatting sqref="AB5:AB76">
    <cfRule type="aboveAverage" dxfId="222" priority="66"/>
  </conditionalFormatting>
  <conditionalFormatting sqref="AD5:AD76">
    <cfRule type="aboveAverage" dxfId="221" priority="63"/>
  </conditionalFormatting>
  <conditionalFormatting sqref="AF5:AF76">
    <cfRule type="aboveAverage" dxfId="220" priority="60"/>
  </conditionalFormatting>
  <conditionalFormatting sqref="AI5:AI76">
    <cfRule type="containsText" priority="58" stopIfTrue="1" operator="containsText" text="AA">
      <formula>NOT(ISERROR(SEARCH("AA",AI5)))</formula>
    </cfRule>
    <cfRule type="containsText" dxfId="219" priority="59" operator="containsText" text="A">
      <formula>NOT(ISERROR(SEARCH("A",AI5)))</formula>
    </cfRule>
  </conditionalFormatting>
  <conditionalFormatting sqref="AK5:AK76">
    <cfRule type="containsText" priority="55" stopIfTrue="1" operator="containsText" text="AA">
      <formula>NOT(ISERROR(SEARCH("AA",AK5)))</formula>
    </cfRule>
    <cfRule type="containsText" dxfId="218" priority="56" operator="containsText" text="A">
      <formula>NOT(ISERROR(SEARCH("A",AK5)))</formula>
    </cfRule>
  </conditionalFormatting>
  <conditionalFormatting sqref="AM5:AM76">
    <cfRule type="containsText" priority="52" stopIfTrue="1" operator="containsText" text="AA">
      <formula>NOT(ISERROR(SEARCH("AA",AM5)))</formula>
    </cfRule>
    <cfRule type="containsText" dxfId="217" priority="53" operator="containsText" text="A">
      <formula>NOT(ISERROR(SEARCH("A",AM5)))</formula>
    </cfRule>
  </conditionalFormatting>
  <conditionalFormatting sqref="AH5:AH76">
    <cfRule type="aboveAverage" dxfId="216" priority="57"/>
  </conditionalFormatting>
  <conditionalFormatting sqref="AJ5:AJ76">
    <cfRule type="aboveAverage" dxfId="215" priority="54"/>
  </conditionalFormatting>
  <conditionalFormatting sqref="AL5:AL76">
    <cfRule type="aboveAverage" dxfId="214" priority="51"/>
  </conditionalFormatting>
  <conditionalFormatting sqref="AO5:AO76">
    <cfRule type="containsText" priority="49" stopIfTrue="1" operator="containsText" text="AA">
      <formula>NOT(ISERROR(SEARCH("AA",AO5)))</formula>
    </cfRule>
    <cfRule type="containsText" dxfId="213" priority="50" operator="containsText" text="A">
      <formula>NOT(ISERROR(SEARCH("A",AO5)))</formula>
    </cfRule>
  </conditionalFormatting>
  <conditionalFormatting sqref="AQ5:AQ76">
    <cfRule type="containsText" priority="46" stopIfTrue="1" operator="containsText" text="AA">
      <formula>NOT(ISERROR(SEARCH("AA",AQ5)))</formula>
    </cfRule>
    <cfRule type="containsText" dxfId="212" priority="47" operator="containsText" text="A">
      <formula>NOT(ISERROR(SEARCH("A",AQ5)))</formula>
    </cfRule>
  </conditionalFormatting>
  <conditionalFormatting sqref="AS5:AS76">
    <cfRule type="containsText" priority="43" stopIfTrue="1" operator="containsText" text="AA">
      <formula>NOT(ISERROR(SEARCH("AA",AS5)))</formula>
    </cfRule>
    <cfRule type="containsText" dxfId="211" priority="44" operator="containsText" text="A">
      <formula>NOT(ISERROR(SEARCH("A",AS5)))</formula>
    </cfRule>
  </conditionalFormatting>
  <conditionalFormatting sqref="AN5:AN76">
    <cfRule type="aboveAverage" dxfId="210" priority="48"/>
  </conditionalFormatting>
  <conditionalFormatting sqref="AP5:AP76">
    <cfRule type="aboveAverage" dxfId="209" priority="45"/>
  </conditionalFormatting>
  <conditionalFormatting sqref="AR5:AR76">
    <cfRule type="aboveAverage" dxfId="208" priority="42"/>
  </conditionalFormatting>
  <conditionalFormatting sqref="BA5:BA76">
    <cfRule type="containsText" priority="40" stopIfTrue="1" operator="containsText" text="AA">
      <formula>NOT(ISERROR(SEARCH("AA",BA5)))</formula>
    </cfRule>
    <cfRule type="containsText" dxfId="207" priority="41" operator="containsText" text="A">
      <formula>NOT(ISERROR(SEARCH("A",BA5)))</formula>
    </cfRule>
  </conditionalFormatting>
  <conditionalFormatting sqref="BC5:BC76">
    <cfRule type="containsText" priority="37" stopIfTrue="1" operator="containsText" text="AA">
      <formula>NOT(ISERROR(SEARCH("AA",BC5)))</formula>
    </cfRule>
    <cfRule type="containsText" dxfId="206" priority="38" operator="containsText" text="A">
      <formula>NOT(ISERROR(SEARCH("A",BC5)))</formula>
    </cfRule>
  </conditionalFormatting>
  <conditionalFormatting sqref="BE5:BE76">
    <cfRule type="containsText" priority="35" stopIfTrue="1" operator="containsText" text="AA">
      <formula>NOT(ISERROR(SEARCH("AA",BE5)))</formula>
    </cfRule>
    <cfRule type="containsText" dxfId="205" priority="36" operator="containsText" text="A">
      <formula>NOT(ISERROR(SEARCH("A",BE5)))</formula>
    </cfRule>
  </conditionalFormatting>
  <conditionalFormatting sqref="AZ5:AZ76">
    <cfRule type="aboveAverage" dxfId="204" priority="39"/>
  </conditionalFormatting>
  <conditionalFormatting sqref="BB5:BB76">
    <cfRule type="aboveAverage" dxfId="203" priority="34"/>
  </conditionalFormatting>
  <conditionalFormatting sqref="BD5:BD76">
    <cfRule type="aboveAverage" dxfId="202" priority="33"/>
  </conditionalFormatting>
  <conditionalFormatting sqref="AU5:AU76">
    <cfRule type="containsText" priority="31" stopIfTrue="1" operator="containsText" text="AA">
      <formula>NOT(ISERROR(SEARCH("AA",AU5)))</formula>
    </cfRule>
    <cfRule type="containsText" dxfId="201" priority="32" operator="containsText" text="A">
      <formula>NOT(ISERROR(SEARCH("A",AU5)))</formula>
    </cfRule>
  </conditionalFormatting>
  <conditionalFormatting sqref="AW5:AW76">
    <cfRule type="containsText" priority="28" stopIfTrue="1" operator="containsText" text="AA">
      <formula>NOT(ISERROR(SEARCH("AA",AW5)))</formula>
    </cfRule>
    <cfRule type="containsText" dxfId="200" priority="29" operator="containsText" text="A">
      <formula>NOT(ISERROR(SEARCH("A",AW5)))</formula>
    </cfRule>
  </conditionalFormatting>
  <conditionalFormatting sqref="AY5:AY76">
    <cfRule type="containsText" priority="25" stopIfTrue="1" operator="containsText" text="AA">
      <formula>NOT(ISERROR(SEARCH("AA",AY5)))</formula>
    </cfRule>
    <cfRule type="containsText" dxfId="199" priority="26" operator="containsText" text="A">
      <formula>NOT(ISERROR(SEARCH("A",AY5)))</formula>
    </cfRule>
  </conditionalFormatting>
  <conditionalFormatting sqref="AT5:AT76">
    <cfRule type="aboveAverage" dxfId="198" priority="30"/>
  </conditionalFormatting>
  <conditionalFormatting sqref="AV5:AV76">
    <cfRule type="aboveAverage" dxfId="197" priority="27"/>
  </conditionalFormatting>
  <conditionalFormatting sqref="AX5:AX76">
    <cfRule type="aboveAverage" dxfId="196" priority="24"/>
  </conditionalFormatting>
  <conditionalFormatting sqref="E5:E76">
    <cfRule type="containsText" priority="19" stopIfTrue="1" operator="containsText" text="AA">
      <formula>NOT(ISERROR(SEARCH("AA",E5)))</formula>
    </cfRule>
    <cfRule type="containsText" dxfId="195" priority="20" operator="containsText" text="A">
      <formula>NOT(ISERROR(SEARCH("A",E5)))</formula>
    </cfRule>
  </conditionalFormatting>
  <conditionalFormatting sqref="G5:G76">
    <cfRule type="containsText" priority="17" stopIfTrue="1" operator="containsText" text="AA">
      <formula>NOT(ISERROR(SEARCH("AA",G5)))</formula>
    </cfRule>
    <cfRule type="containsText" dxfId="194" priority="18" operator="containsText" text="A">
      <formula>NOT(ISERROR(SEARCH("A",G5)))</formula>
    </cfRule>
  </conditionalFormatting>
  <conditionalFormatting sqref="I5:I76">
    <cfRule type="containsText" priority="15" stopIfTrue="1" operator="containsText" text="AA">
      <formula>NOT(ISERROR(SEARCH("AA",I5)))</formula>
    </cfRule>
    <cfRule type="containsText" dxfId="193" priority="16" operator="containsText" text="A">
      <formula>NOT(ISERROR(SEARCH("A",I5)))</formula>
    </cfRule>
  </conditionalFormatting>
  <conditionalFormatting sqref="D5:D76">
    <cfRule type="aboveAverage" dxfId="192" priority="21"/>
  </conditionalFormatting>
  <conditionalFormatting sqref="F5:F76">
    <cfRule type="aboveAverage" dxfId="191" priority="22"/>
  </conditionalFormatting>
  <conditionalFormatting sqref="H5:H76">
    <cfRule type="aboveAverage" dxfId="190" priority="23"/>
  </conditionalFormatting>
  <conditionalFormatting sqref="K5:K76">
    <cfRule type="containsText" priority="10" stopIfTrue="1" operator="containsText" text="AA">
      <formula>NOT(ISERROR(SEARCH("AA",K5)))</formula>
    </cfRule>
    <cfRule type="containsText" dxfId="189" priority="11" operator="containsText" text="A">
      <formula>NOT(ISERROR(SEARCH("A",K5)))</formula>
    </cfRule>
  </conditionalFormatting>
  <conditionalFormatting sqref="M5:M76">
    <cfRule type="containsText" priority="8" stopIfTrue="1" operator="containsText" text="AA">
      <formula>NOT(ISERROR(SEARCH("AA",M5)))</formula>
    </cfRule>
    <cfRule type="containsText" dxfId="188" priority="9" operator="containsText" text="A">
      <formula>NOT(ISERROR(SEARCH("A",M5)))</formula>
    </cfRule>
  </conditionalFormatting>
  <conditionalFormatting sqref="J5:J76">
    <cfRule type="aboveAverage" dxfId="187" priority="12"/>
  </conditionalFormatting>
  <conditionalFormatting sqref="L5:L76">
    <cfRule type="aboveAverage" dxfId="186" priority="13"/>
  </conditionalFormatting>
  <conditionalFormatting sqref="N5:N76">
    <cfRule type="aboveAverage" dxfId="185" priority="14"/>
  </conditionalFormatting>
  <conditionalFormatting sqref="Q5:Q76">
    <cfRule type="containsText" priority="3" stopIfTrue="1" operator="containsText" text="AA">
      <formula>NOT(ISERROR(SEARCH("AA",Q5)))</formula>
    </cfRule>
    <cfRule type="containsText" dxfId="184" priority="4" operator="containsText" text="A">
      <formula>NOT(ISERROR(SEARCH("A",Q5)))</formula>
    </cfRule>
  </conditionalFormatting>
  <conditionalFormatting sqref="S5:S76">
    <cfRule type="containsText" priority="1" stopIfTrue="1" operator="containsText" text="AA">
      <formula>NOT(ISERROR(SEARCH("AA",S5)))</formula>
    </cfRule>
    <cfRule type="containsText" dxfId="183" priority="2" operator="containsText" text="A">
      <formula>NOT(ISERROR(SEARCH("A",S5)))</formula>
    </cfRule>
  </conditionalFormatting>
  <conditionalFormatting sqref="P5:P76">
    <cfRule type="aboveAverage" dxfId="182" priority="5"/>
  </conditionalFormatting>
  <conditionalFormatting sqref="R5:R76">
    <cfRule type="aboveAverage" dxfId="181" priority="6"/>
  </conditionalFormatting>
  <conditionalFormatting sqref="T5:T76">
    <cfRule type="aboveAverage" dxfId="180" priority="7"/>
  </conditionalFormatting>
  <conditionalFormatting sqref="A5:BD76">
    <cfRule type="expression" dxfId="179" priority="90">
      <formula>MOD(ROW(),2)=0</formula>
    </cfRule>
  </conditionalFormatting>
  <pageMargins left="0.5" right="0.5" top="0.5" bottom="0.5" header="0.3" footer="0.3"/>
  <pageSetup paperSize="5" scale="74" fitToHeight="0" orientation="landscape" r:id="rId1"/>
  <headerFooter differentFirst="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O46"/>
  <sheetViews>
    <sheetView zoomScaleNormal="100" workbookViewId="0">
      <selection activeCell="B2" sqref="B1:B1048576"/>
    </sheetView>
  </sheetViews>
  <sheetFormatPr defaultColWidth="9.109375" defaultRowHeight="13.2" x14ac:dyDescent="0.25"/>
  <cols>
    <col min="1" max="1" width="8.109375" style="67" customWidth="1"/>
    <col min="2" max="2" width="22.77734375" style="67" customWidth="1"/>
    <col min="3" max="3" width="9.109375" style="67" customWidth="1"/>
    <col min="4" max="4" width="9" style="67" customWidth="1"/>
    <col min="5" max="5" width="11.6640625" style="67" customWidth="1"/>
    <col min="6" max="14" width="6.6640625" style="67" customWidth="1"/>
    <col min="15" max="15" width="7.21875" style="67" customWidth="1"/>
    <col min="16" max="16384" width="9.109375" style="67"/>
  </cols>
  <sheetData>
    <row r="1" spans="1:15" s="36" customFormat="1" ht="30" customHeight="1" thickBot="1" x14ac:dyDescent="0.3">
      <c r="A1" s="681" t="s">
        <v>985</v>
      </c>
      <c r="B1" s="681"/>
      <c r="C1" s="681"/>
      <c r="D1" s="681"/>
      <c r="E1" s="681"/>
      <c r="F1" s="681"/>
      <c r="G1" s="681"/>
      <c r="H1" s="681"/>
      <c r="I1" s="681"/>
      <c r="J1" s="681"/>
      <c r="K1" s="681"/>
      <c r="L1" s="681"/>
      <c r="M1" s="681"/>
      <c r="N1" s="681"/>
      <c r="O1" s="681"/>
    </row>
    <row r="2" spans="1:15" ht="52.2" customHeight="1" x14ac:dyDescent="0.25">
      <c r="A2" s="107" t="s">
        <v>54</v>
      </c>
      <c r="B2" s="220" t="s">
        <v>149</v>
      </c>
      <c r="C2" s="115" t="s">
        <v>41</v>
      </c>
      <c r="D2" s="115" t="s">
        <v>55</v>
      </c>
      <c r="E2" s="221" t="s">
        <v>119</v>
      </c>
      <c r="F2" s="118" t="s">
        <v>986</v>
      </c>
      <c r="G2" s="119" t="s">
        <v>987</v>
      </c>
      <c r="H2" s="119" t="s">
        <v>961</v>
      </c>
      <c r="I2" s="119" t="s">
        <v>988</v>
      </c>
      <c r="J2" s="119" t="s">
        <v>989</v>
      </c>
      <c r="K2" s="119" t="s">
        <v>967</v>
      </c>
      <c r="L2" s="119" t="s">
        <v>990</v>
      </c>
      <c r="M2" s="119" t="s">
        <v>991</v>
      </c>
      <c r="N2" s="119" t="s">
        <v>992</v>
      </c>
      <c r="O2" s="119" t="s">
        <v>993</v>
      </c>
    </row>
    <row r="3" spans="1:15" ht="14.1" customHeight="1" x14ac:dyDescent="0.25">
      <c r="A3" s="410" t="s">
        <v>702</v>
      </c>
      <c r="B3" s="464" t="s">
        <v>995</v>
      </c>
      <c r="C3" s="501">
        <v>66.7</v>
      </c>
      <c r="D3" s="474">
        <v>12.55</v>
      </c>
      <c r="E3" s="471">
        <v>100</v>
      </c>
      <c r="F3" s="452">
        <v>73.110596419999993</v>
      </c>
      <c r="G3" s="193">
        <v>54.747621299999999</v>
      </c>
      <c r="H3" s="193">
        <v>70.330748319999998</v>
      </c>
      <c r="I3" s="193">
        <v>51.094347210000002</v>
      </c>
      <c r="J3" s="193">
        <v>47.683103039999999</v>
      </c>
      <c r="K3" s="193">
        <v>73.413831889999997</v>
      </c>
      <c r="L3" s="193">
        <v>64.244670929999998</v>
      </c>
      <c r="M3" s="193">
        <v>87.156550690000003</v>
      </c>
      <c r="N3" s="193">
        <v>78.000772409999996</v>
      </c>
      <c r="O3" s="193">
        <v>67.260499330000002</v>
      </c>
    </row>
    <row r="4" spans="1:15" ht="14.1" customHeight="1" x14ac:dyDescent="0.25">
      <c r="A4" s="410" t="s">
        <v>702</v>
      </c>
      <c r="B4" s="465" t="s">
        <v>996</v>
      </c>
      <c r="C4" s="501">
        <v>66.3</v>
      </c>
      <c r="D4" s="475">
        <v>12.61</v>
      </c>
      <c r="E4" s="472">
        <v>70</v>
      </c>
      <c r="F4" s="96">
        <v>74.633313000000001</v>
      </c>
      <c r="G4" s="94">
        <v>53.772697209999997</v>
      </c>
      <c r="H4" s="94">
        <v>70.906195879999999</v>
      </c>
      <c r="I4" s="94">
        <v>46.492610839999998</v>
      </c>
      <c r="J4" s="94">
        <v>44.822929870000003</v>
      </c>
      <c r="K4" s="94">
        <v>62.842840850000002</v>
      </c>
      <c r="L4" s="94">
        <v>68.350243000000006</v>
      </c>
      <c r="M4" s="94">
        <v>93.787420269999998</v>
      </c>
      <c r="N4" s="94">
        <v>82.376788649999995</v>
      </c>
      <c r="O4" s="94">
        <v>64.834612179999993</v>
      </c>
    </row>
    <row r="5" spans="1:15" ht="14.1" customHeight="1" x14ac:dyDescent="0.25">
      <c r="A5" s="410" t="s">
        <v>702</v>
      </c>
      <c r="B5" s="465" t="s">
        <v>997</v>
      </c>
      <c r="C5" s="501">
        <v>66.099999999999994</v>
      </c>
      <c r="D5" s="475">
        <v>11.48</v>
      </c>
      <c r="E5" s="472">
        <v>80</v>
      </c>
      <c r="F5" s="96">
        <v>63.611211760000003</v>
      </c>
      <c r="G5" s="94">
        <v>59.654085969999997</v>
      </c>
      <c r="H5" s="94">
        <v>66.013004929999994</v>
      </c>
      <c r="I5" s="94">
        <v>59.924978269999997</v>
      </c>
      <c r="J5" s="94">
        <v>55.844965770000002</v>
      </c>
      <c r="K5" s="94">
        <v>65.378767310000001</v>
      </c>
      <c r="L5" s="94">
        <v>54.290754810000003</v>
      </c>
      <c r="M5" s="94">
        <v>85.866598909999993</v>
      </c>
      <c r="N5" s="94">
        <v>83.368165520000005</v>
      </c>
      <c r="O5" s="94">
        <v>67.086079729999994</v>
      </c>
    </row>
    <row r="6" spans="1:15" ht="14.1" customHeight="1" x14ac:dyDescent="0.25">
      <c r="A6" s="410" t="s">
        <v>707</v>
      </c>
      <c r="B6" s="465" t="s">
        <v>1198</v>
      </c>
      <c r="C6" s="501">
        <v>65</v>
      </c>
      <c r="D6" s="475">
        <v>12.65</v>
      </c>
      <c r="E6" s="472">
        <v>80</v>
      </c>
      <c r="F6" s="96">
        <v>63.198436880000003</v>
      </c>
      <c r="G6" s="94">
        <v>50.367811590000002</v>
      </c>
      <c r="H6" s="94">
        <v>56.585848259999999</v>
      </c>
      <c r="I6" s="94">
        <v>66.261648719999997</v>
      </c>
      <c r="J6" s="94">
        <v>50.074270409999997</v>
      </c>
      <c r="K6" s="94">
        <v>66.022135680000005</v>
      </c>
      <c r="L6" s="94">
        <v>62.103240769999999</v>
      </c>
      <c r="M6" s="94">
        <v>86.606647649999999</v>
      </c>
      <c r="N6" s="94">
        <v>79.548857139999996</v>
      </c>
      <c r="O6" s="94">
        <v>69.411165850000003</v>
      </c>
    </row>
    <row r="7" spans="1:15" ht="14.1" customHeight="1" x14ac:dyDescent="0.25">
      <c r="A7" s="410" t="s">
        <v>790</v>
      </c>
      <c r="B7" s="465" t="s">
        <v>1199</v>
      </c>
      <c r="C7" s="501">
        <v>63.8</v>
      </c>
      <c r="D7" s="475">
        <v>12.51</v>
      </c>
      <c r="E7" s="472">
        <v>60</v>
      </c>
      <c r="F7" s="96">
        <v>77.646981210000007</v>
      </c>
      <c r="G7" s="94">
        <v>52.675295230000003</v>
      </c>
      <c r="H7" s="94">
        <v>69.008400960000003</v>
      </c>
      <c r="I7" s="94">
        <v>40.191050359999998</v>
      </c>
      <c r="J7" s="94">
        <v>45.189881159999999</v>
      </c>
      <c r="K7" s="94">
        <v>58.381878129999997</v>
      </c>
      <c r="L7" s="94">
        <v>66.827109949999993</v>
      </c>
      <c r="M7" s="94">
        <v>88.304817220000004</v>
      </c>
      <c r="N7" s="94">
        <v>75.237203940000001</v>
      </c>
      <c r="O7" s="94">
        <v>64.358169029999999</v>
      </c>
    </row>
    <row r="8" spans="1:15" ht="14.1" customHeight="1" x14ac:dyDescent="0.25">
      <c r="A8" s="410" t="s">
        <v>790</v>
      </c>
      <c r="B8" s="465" t="s">
        <v>620</v>
      </c>
      <c r="C8" s="501">
        <v>63.8</v>
      </c>
      <c r="D8" s="475">
        <v>12.56</v>
      </c>
      <c r="E8" s="472">
        <v>70</v>
      </c>
      <c r="F8" s="96">
        <v>75.389160349999997</v>
      </c>
      <c r="G8" s="94">
        <v>50.858335580000002</v>
      </c>
      <c r="H8" s="94">
        <v>74.821674880000003</v>
      </c>
      <c r="I8" s="94">
        <v>48.120053140000003</v>
      </c>
      <c r="J8" s="94">
        <v>48.25676807</v>
      </c>
      <c r="K8" s="94">
        <v>63.079011680000001</v>
      </c>
      <c r="L8" s="94">
        <v>56.32758621</v>
      </c>
      <c r="M8" s="94">
        <v>83.380125489999998</v>
      </c>
      <c r="N8" s="94">
        <v>76.648433499999996</v>
      </c>
      <c r="O8" s="94">
        <v>60.902068970000002</v>
      </c>
    </row>
    <row r="9" spans="1:15" ht="14.1" customHeight="1" x14ac:dyDescent="0.25">
      <c r="A9" s="410" t="s">
        <v>998</v>
      </c>
      <c r="B9" s="465" t="s">
        <v>999</v>
      </c>
      <c r="C9" s="501">
        <v>63.5</v>
      </c>
      <c r="D9" s="475">
        <v>13.08</v>
      </c>
      <c r="E9" s="472">
        <v>80</v>
      </c>
      <c r="F9" s="96">
        <v>68.53871255</v>
      </c>
      <c r="G9" s="94">
        <v>53.832711379999999</v>
      </c>
      <c r="H9" s="94">
        <v>68.635315000000006</v>
      </c>
      <c r="I9" s="94">
        <v>49.565884029999999</v>
      </c>
      <c r="J9" s="94">
        <v>41.644398459999998</v>
      </c>
      <c r="K9" s="94">
        <v>58.515170089999998</v>
      </c>
      <c r="L9" s="94">
        <v>63.085125900000001</v>
      </c>
      <c r="M9" s="94">
        <v>83.660415869999994</v>
      </c>
      <c r="N9" s="94">
        <v>79.369085709999993</v>
      </c>
      <c r="O9" s="94">
        <v>68.493335349999995</v>
      </c>
    </row>
    <row r="10" spans="1:15" ht="14.1" customHeight="1" x14ac:dyDescent="0.25">
      <c r="A10" s="410" t="s">
        <v>1000</v>
      </c>
      <c r="B10" s="465" t="s">
        <v>1001</v>
      </c>
      <c r="C10" s="501">
        <v>63.1</v>
      </c>
      <c r="D10" s="475">
        <v>12.63</v>
      </c>
      <c r="E10" s="472">
        <v>50</v>
      </c>
      <c r="F10" s="96">
        <v>67.663454860000002</v>
      </c>
      <c r="G10" s="94">
        <v>54.747621299999999</v>
      </c>
      <c r="H10" s="94">
        <v>57.303125350000002</v>
      </c>
      <c r="I10" s="94">
        <v>53.090936759999998</v>
      </c>
      <c r="J10" s="94">
        <v>49.683437089999998</v>
      </c>
      <c r="K10" s="94">
        <v>64.137837939999997</v>
      </c>
      <c r="L10" s="94">
        <v>65.913415169999993</v>
      </c>
      <c r="M10" s="94">
        <v>82.793466420000001</v>
      </c>
      <c r="N10" s="94">
        <v>72.065931030000002</v>
      </c>
      <c r="O10" s="94">
        <v>63.500368510000001</v>
      </c>
    </row>
    <row r="11" spans="1:15" ht="14.1" customHeight="1" x14ac:dyDescent="0.25">
      <c r="A11" s="410" t="s">
        <v>1000</v>
      </c>
      <c r="B11" s="465" t="s">
        <v>1002</v>
      </c>
      <c r="C11" s="501">
        <v>62.9</v>
      </c>
      <c r="D11" s="475">
        <v>12.93</v>
      </c>
      <c r="E11" s="472">
        <v>40</v>
      </c>
      <c r="F11" s="96">
        <v>73.730365809999995</v>
      </c>
      <c r="G11" s="94">
        <v>56.390049939999997</v>
      </c>
      <c r="H11" s="94">
        <v>76.401231530000004</v>
      </c>
      <c r="I11" s="94">
        <v>46.753098170000001</v>
      </c>
      <c r="J11" s="94">
        <v>45.644972019999997</v>
      </c>
      <c r="K11" s="94">
        <v>55.987128509999998</v>
      </c>
      <c r="L11" s="94">
        <v>54.334685950000001</v>
      </c>
      <c r="M11" s="94">
        <v>82.052596320000006</v>
      </c>
      <c r="N11" s="94">
        <v>71.642013789999993</v>
      </c>
      <c r="O11" s="94">
        <v>66.194804970000007</v>
      </c>
    </row>
    <row r="12" spans="1:15" ht="14.1" customHeight="1" x14ac:dyDescent="0.25">
      <c r="A12" s="410" t="s">
        <v>1000</v>
      </c>
      <c r="B12" s="465" t="s">
        <v>1003</v>
      </c>
      <c r="C12" s="501">
        <v>62.9</v>
      </c>
      <c r="D12" s="475">
        <v>12.45</v>
      </c>
      <c r="E12" s="472">
        <v>60</v>
      </c>
      <c r="F12" s="96">
        <v>58.150536389999999</v>
      </c>
      <c r="G12" s="94">
        <v>56.390049939999997</v>
      </c>
      <c r="H12" s="94">
        <v>68.628930819999994</v>
      </c>
      <c r="I12" s="94">
        <v>41.234601529999999</v>
      </c>
      <c r="J12" s="94">
        <v>43.55542354</v>
      </c>
      <c r="K12" s="94">
        <v>62.943842359999998</v>
      </c>
      <c r="L12" s="94">
        <v>70.377460749999997</v>
      </c>
      <c r="M12" s="94">
        <v>86.856136890000002</v>
      </c>
      <c r="N12" s="94">
        <v>72.865365519999997</v>
      </c>
      <c r="O12" s="94">
        <v>67.813057659999998</v>
      </c>
    </row>
    <row r="13" spans="1:15" ht="14.1" customHeight="1" x14ac:dyDescent="0.25">
      <c r="A13" s="410" t="s">
        <v>1000</v>
      </c>
      <c r="B13" s="465" t="s">
        <v>302</v>
      </c>
      <c r="C13" s="501">
        <v>62.7</v>
      </c>
      <c r="D13" s="475">
        <v>12.72</v>
      </c>
      <c r="E13" s="472">
        <v>50</v>
      </c>
      <c r="F13" s="96">
        <v>63.683251640000002</v>
      </c>
      <c r="G13" s="94">
        <v>51.462764020000002</v>
      </c>
      <c r="H13" s="94">
        <v>61.770975739999997</v>
      </c>
      <c r="I13" s="94">
        <v>61.718145900000003</v>
      </c>
      <c r="J13" s="94">
        <v>51.364884660000001</v>
      </c>
      <c r="K13" s="94">
        <v>61.412111240000002</v>
      </c>
      <c r="L13" s="94">
        <v>63.749637790000001</v>
      </c>
      <c r="M13" s="94">
        <v>82.958765880000001</v>
      </c>
      <c r="N13" s="94">
        <v>68.427586210000001</v>
      </c>
      <c r="O13" s="94">
        <v>60.312557120000001</v>
      </c>
    </row>
    <row r="14" spans="1:15" ht="14.1" customHeight="1" x14ac:dyDescent="0.25">
      <c r="A14" s="410" t="s">
        <v>1000</v>
      </c>
      <c r="B14" s="465" t="s">
        <v>1004</v>
      </c>
      <c r="C14" s="501">
        <v>62.6</v>
      </c>
      <c r="D14" s="475">
        <v>12.6111</v>
      </c>
      <c r="E14" s="472">
        <v>70</v>
      </c>
      <c r="F14" s="96">
        <v>71.724702949999994</v>
      </c>
      <c r="G14" s="94">
        <v>52.926987310000001</v>
      </c>
      <c r="H14" s="94">
        <v>72.399820869999999</v>
      </c>
      <c r="I14" s="94">
        <v>43.624779250000003</v>
      </c>
      <c r="J14" s="94">
        <v>49.501987589999999</v>
      </c>
      <c r="K14" s="94">
        <v>61.412111240000002</v>
      </c>
      <c r="L14" s="94">
        <v>52.234345009999998</v>
      </c>
      <c r="M14" s="94">
        <v>84.000871140000001</v>
      </c>
      <c r="N14" s="94">
        <v>74</v>
      </c>
      <c r="O14" s="94">
        <v>65.157872699999999</v>
      </c>
    </row>
    <row r="15" spans="1:15" ht="14.1" customHeight="1" x14ac:dyDescent="0.25">
      <c r="A15" s="410" t="s">
        <v>1000</v>
      </c>
      <c r="B15" s="465" t="s">
        <v>1200</v>
      </c>
      <c r="C15" s="501">
        <v>62.5</v>
      </c>
      <c r="D15" s="475">
        <v>12.5</v>
      </c>
      <c r="E15" s="472">
        <v>60</v>
      </c>
      <c r="F15" s="96">
        <v>74.801406049999997</v>
      </c>
      <c r="G15" s="94">
        <v>46.847796750000001</v>
      </c>
      <c r="H15" s="94">
        <v>71.162955670000002</v>
      </c>
      <c r="I15" s="94">
        <v>45.279984470000002</v>
      </c>
      <c r="J15" s="94">
        <v>50.891580390000001</v>
      </c>
      <c r="K15" s="94">
        <v>63.40754819</v>
      </c>
      <c r="L15" s="94">
        <v>53.604557249999999</v>
      </c>
      <c r="M15" s="94">
        <v>84.616893959999999</v>
      </c>
      <c r="N15" s="94">
        <v>66.992275860000007</v>
      </c>
      <c r="O15" s="94">
        <v>67.460248859999993</v>
      </c>
    </row>
    <row r="16" spans="1:15" ht="14.1" customHeight="1" x14ac:dyDescent="0.25">
      <c r="A16" s="410" t="s">
        <v>1000</v>
      </c>
      <c r="B16" s="465" t="s">
        <v>1005</v>
      </c>
      <c r="C16" s="501">
        <v>62.4</v>
      </c>
      <c r="D16" s="475">
        <v>12.54</v>
      </c>
      <c r="E16" s="472">
        <v>50</v>
      </c>
      <c r="F16" s="96">
        <v>83.014702490000005</v>
      </c>
      <c r="G16" s="94">
        <v>49.106901610000001</v>
      </c>
      <c r="H16" s="94">
        <v>66.028253950000007</v>
      </c>
      <c r="I16" s="94">
        <v>42.531556379999998</v>
      </c>
      <c r="J16" s="94">
        <v>51.524580649999997</v>
      </c>
      <c r="K16" s="94">
        <v>53.470163300000003</v>
      </c>
      <c r="L16" s="94">
        <v>55.63381751</v>
      </c>
      <c r="M16" s="94">
        <v>85.417928959999998</v>
      </c>
      <c r="N16" s="94">
        <v>73.125724140000003</v>
      </c>
      <c r="O16" s="94">
        <v>63.860673439999999</v>
      </c>
    </row>
    <row r="17" spans="1:15" ht="14.1" customHeight="1" x14ac:dyDescent="0.25">
      <c r="A17" s="410" t="s">
        <v>1000</v>
      </c>
      <c r="B17" s="465" t="s">
        <v>1201</v>
      </c>
      <c r="C17" s="501">
        <v>62</v>
      </c>
      <c r="D17" s="475">
        <v>12.4</v>
      </c>
      <c r="E17" s="472">
        <v>50</v>
      </c>
      <c r="F17" s="96">
        <v>74.790900230000005</v>
      </c>
      <c r="G17" s="94">
        <v>47.293616299999996</v>
      </c>
      <c r="H17" s="94">
        <v>68.091398889999994</v>
      </c>
      <c r="I17" s="94">
        <v>41.197882370000002</v>
      </c>
      <c r="J17" s="94">
        <v>48.602177650000002</v>
      </c>
      <c r="K17" s="94">
        <v>58.283880379999999</v>
      </c>
      <c r="L17" s="94">
        <v>55.717992520000003</v>
      </c>
      <c r="M17" s="94">
        <v>87.243615250000005</v>
      </c>
      <c r="N17" s="94">
        <v>71.741674880000005</v>
      </c>
      <c r="O17" s="94">
        <v>67.307900480000001</v>
      </c>
    </row>
    <row r="18" spans="1:15" ht="14.1" customHeight="1" x14ac:dyDescent="0.25">
      <c r="A18" s="410" t="s">
        <v>1006</v>
      </c>
      <c r="B18" s="465" t="s">
        <v>1007</v>
      </c>
      <c r="C18" s="501">
        <v>61.1</v>
      </c>
      <c r="D18" s="475">
        <v>12.83</v>
      </c>
      <c r="E18" s="472">
        <v>40</v>
      </c>
      <c r="F18" s="96">
        <v>77.458835820000004</v>
      </c>
      <c r="G18" s="94">
        <v>45.135555709999998</v>
      </c>
      <c r="H18" s="94">
        <v>64.276034480000007</v>
      </c>
      <c r="I18" s="94">
        <v>41.617197910000002</v>
      </c>
      <c r="J18" s="94">
        <v>43.744064090000002</v>
      </c>
      <c r="K18" s="94">
        <v>61.295903180000003</v>
      </c>
      <c r="L18" s="94">
        <v>61.161443689999999</v>
      </c>
      <c r="M18" s="94">
        <v>85.188563130000006</v>
      </c>
      <c r="N18" s="94">
        <v>67.445280789999998</v>
      </c>
      <c r="O18" s="94">
        <v>64.00125439</v>
      </c>
    </row>
    <row r="19" spans="1:15" ht="14.1" customHeight="1" x14ac:dyDescent="0.25">
      <c r="A19" s="410" t="s">
        <v>1006</v>
      </c>
      <c r="B19" s="465" t="s">
        <v>1008</v>
      </c>
      <c r="C19" s="501">
        <v>61.1</v>
      </c>
      <c r="D19" s="475">
        <v>12.7</v>
      </c>
      <c r="E19" s="472">
        <v>60</v>
      </c>
      <c r="F19" s="96">
        <v>72.552411129999996</v>
      </c>
      <c r="G19" s="94">
        <v>54.0127539</v>
      </c>
      <c r="H19" s="94">
        <v>54.530138829999999</v>
      </c>
      <c r="I19" s="94">
        <v>53.552472530000003</v>
      </c>
      <c r="J19" s="94">
        <v>47.883169700000003</v>
      </c>
      <c r="K19" s="94">
        <v>54.201203990000003</v>
      </c>
      <c r="L19" s="94">
        <v>62.281221530000003</v>
      </c>
      <c r="M19" s="94">
        <v>74.629110710000006</v>
      </c>
      <c r="N19" s="94">
        <v>69.631625619999994</v>
      </c>
      <c r="O19" s="94">
        <v>67.350823890000001</v>
      </c>
    </row>
    <row r="20" spans="1:15" ht="14.1" customHeight="1" x14ac:dyDescent="0.25">
      <c r="A20" s="410" t="s">
        <v>1006</v>
      </c>
      <c r="B20" s="465" t="s">
        <v>619</v>
      </c>
      <c r="C20" s="501">
        <v>61</v>
      </c>
      <c r="D20" s="475">
        <v>13.15</v>
      </c>
      <c r="E20" s="472">
        <v>50</v>
      </c>
      <c r="F20" s="96">
        <v>63.53248636</v>
      </c>
      <c r="G20" s="94">
        <v>55.409001959999998</v>
      </c>
      <c r="H20" s="94">
        <v>60.912609799999998</v>
      </c>
      <c r="I20" s="94">
        <v>41.282281959999999</v>
      </c>
      <c r="J20" s="94">
        <v>49.447716610000001</v>
      </c>
      <c r="K20" s="94">
        <v>62.635956710000002</v>
      </c>
      <c r="L20" s="94">
        <v>52.191197959999997</v>
      </c>
      <c r="M20" s="94">
        <v>76.850078300000007</v>
      </c>
      <c r="N20" s="94">
        <v>77.784283740000006</v>
      </c>
      <c r="O20" s="94">
        <v>70.052829340000002</v>
      </c>
    </row>
    <row r="21" spans="1:15" ht="14.1" customHeight="1" x14ac:dyDescent="0.25">
      <c r="A21" s="410" t="s">
        <v>1006</v>
      </c>
      <c r="B21" s="465" t="s">
        <v>299</v>
      </c>
      <c r="C21" s="501">
        <v>61</v>
      </c>
      <c r="D21" s="475">
        <v>12.48</v>
      </c>
      <c r="E21" s="472">
        <v>40</v>
      </c>
      <c r="F21" s="96">
        <v>68.068780919999995</v>
      </c>
      <c r="G21" s="94">
        <v>39.786945809999999</v>
      </c>
      <c r="H21" s="94">
        <v>71.34378092</v>
      </c>
      <c r="I21" s="94">
        <v>46.938105419999999</v>
      </c>
      <c r="J21" s="94">
        <v>45.436252400000001</v>
      </c>
      <c r="K21" s="94">
        <v>62.25767038</v>
      </c>
      <c r="L21" s="94">
        <v>57.302980640000001</v>
      </c>
      <c r="M21" s="94">
        <v>80.347445160000007</v>
      </c>
      <c r="N21" s="94">
        <v>74.945134980000006</v>
      </c>
      <c r="O21" s="94">
        <v>63.356570499999997</v>
      </c>
    </row>
    <row r="22" spans="1:15" ht="14.1" customHeight="1" x14ac:dyDescent="0.25">
      <c r="A22" s="410" t="s">
        <v>1006</v>
      </c>
      <c r="B22" s="465" t="s">
        <v>1009</v>
      </c>
      <c r="C22" s="501">
        <v>60.8</v>
      </c>
      <c r="D22" s="475">
        <v>13.03</v>
      </c>
      <c r="E22" s="472">
        <v>50</v>
      </c>
      <c r="F22" s="96">
        <v>67.075879610000001</v>
      </c>
      <c r="G22" s="94">
        <v>51.347634790000001</v>
      </c>
      <c r="H22" s="94">
        <v>65.99785043</v>
      </c>
      <c r="I22" s="94">
        <v>43.52515528</v>
      </c>
      <c r="J22" s="94">
        <v>45.991232439999997</v>
      </c>
      <c r="K22" s="94">
        <v>57.16535433</v>
      </c>
      <c r="L22" s="94">
        <v>62.44494504</v>
      </c>
      <c r="M22" s="94">
        <v>89.760479129999993</v>
      </c>
      <c r="N22" s="94">
        <v>58.823404930000002</v>
      </c>
      <c r="O22" s="94">
        <v>66.276963699999996</v>
      </c>
    </row>
    <row r="23" spans="1:15" ht="14.1" customHeight="1" x14ac:dyDescent="0.25">
      <c r="A23" s="410" t="s">
        <v>1006</v>
      </c>
      <c r="B23" s="465" t="s">
        <v>1010</v>
      </c>
      <c r="C23" s="501">
        <v>60.7</v>
      </c>
      <c r="D23" s="475">
        <v>12.144399999999999</v>
      </c>
      <c r="E23" s="472">
        <v>50</v>
      </c>
      <c r="F23" s="96">
        <v>51.843475480000002</v>
      </c>
      <c r="G23" s="94">
        <v>52.557716450000001</v>
      </c>
      <c r="H23" s="94">
        <v>56.456679219999998</v>
      </c>
      <c r="I23" s="94">
        <v>55.30919153</v>
      </c>
      <c r="J23" s="94">
        <v>45</v>
      </c>
      <c r="K23" s="94">
        <v>59.474496719999998</v>
      </c>
      <c r="L23" s="94">
        <v>53.041850050000001</v>
      </c>
      <c r="M23" s="94">
        <v>87.720827589999999</v>
      </c>
      <c r="N23" s="94">
        <v>76.009696550000001</v>
      </c>
      <c r="O23" s="94">
        <v>69.005482850000007</v>
      </c>
    </row>
    <row r="24" spans="1:15" ht="14.1" customHeight="1" x14ac:dyDescent="0.25">
      <c r="A24" s="410" t="s">
        <v>1011</v>
      </c>
      <c r="B24" s="465" t="s">
        <v>1012</v>
      </c>
      <c r="C24" s="501">
        <v>59.5</v>
      </c>
      <c r="D24" s="475">
        <v>12.63</v>
      </c>
      <c r="E24" s="472">
        <v>30</v>
      </c>
      <c r="F24" s="96">
        <v>68.112814130000004</v>
      </c>
      <c r="G24" s="94">
        <v>42.202822390000001</v>
      </c>
      <c r="H24" s="94">
        <v>70.46068966</v>
      </c>
      <c r="I24" s="94">
        <v>42.622120099999997</v>
      </c>
      <c r="J24" s="94">
        <v>43.08480771</v>
      </c>
      <c r="K24" s="94">
        <v>52.16202475</v>
      </c>
      <c r="L24" s="94">
        <v>56.89513024</v>
      </c>
      <c r="M24" s="94">
        <v>85.861260049999999</v>
      </c>
      <c r="N24" s="94">
        <v>69.600630539999997</v>
      </c>
      <c r="O24" s="94">
        <v>64.085633700000002</v>
      </c>
    </row>
    <row r="25" spans="1:15" ht="14.1" customHeight="1" x14ac:dyDescent="0.25">
      <c r="A25" s="410" t="s">
        <v>1011</v>
      </c>
      <c r="B25" s="465" t="s">
        <v>1013</v>
      </c>
      <c r="C25" s="501">
        <v>59.3</v>
      </c>
      <c r="D25" s="475">
        <v>13.08</v>
      </c>
      <c r="E25" s="472">
        <v>10</v>
      </c>
      <c r="F25" s="96">
        <v>63.197456410000001</v>
      </c>
      <c r="G25" s="94">
        <v>46.847796750000001</v>
      </c>
      <c r="H25" s="94">
        <v>63.719493309999997</v>
      </c>
      <c r="I25" s="94">
        <v>45.408572730000003</v>
      </c>
      <c r="J25" s="94">
        <v>45.644839580000003</v>
      </c>
      <c r="K25" s="94">
        <v>52.816094020000001</v>
      </c>
      <c r="L25" s="94">
        <v>58.70634536</v>
      </c>
      <c r="M25" s="94">
        <v>77.2081929</v>
      </c>
      <c r="N25" s="94">
        <v>75.398139900000004</v>
      </c>
      <c r="O25" s="94">
        <v>64.242572789999997</v>
      </c>
    </row>
    <row r="26" spans="1:15" ht="14.1" customHeight="1" x14ac:dyDescent="0.25">
      <c r="A26" s="410" t="s">
        <v>1014</v>
      </c>
      <c r="B26" s="465" t="s">
        <v>1015</v>
      </c>
      <c r="C26" s="501">
        <v>58.9</v>
      </c>
      <c r="D26" s="475">
        <v>12.72</v>
      </c>
      <c r="E26" s="472">
        <v>10</v>
      </c>
      <c r="F26" s="96">
        <v>50.779234539999997</v>
      </c>
      <c r="G26" s="94">
        <v>52.068417230000001</v>
      </c>
      <c r="H26" s="94">
        <v>64.504159709999996</v>
      </c>
      <c r="I26" s="94">
        <v>43.342454490000001</v>
      </c>
      <c r="J26" s="94">
        <v>44.414032659999997</v>
      </c>
      <c r="K26" s="94">
        <v>58.875246109999999</v>
      </c>
      <c r="L26" s="94">
        <v>59.499281789999998</v>
      </c>
      <c r="M26" s="94">
        <v>81.188110969999997</v>
      </c>
      <c r="N26" s="94">
        <v>70.741010840000001</v>
      </c>
      <c r="O26" s="94">
        <v>64.039843939999997</v>
      </c>
    </row>
    <row r="27" spans="1:15" ht="14.1" customHeight="1" x14ac:dyDescent="0.25">
      <c r="A27" s="410" t="s">
        <v>710</v>
      </c>
      <c r="B27" s="465" t="s">
        <v>1016</v>
      </c>
      <c r="C27" s="501">
        <v>58.7</v>
      </c>
      <c r="D27" s="475">
        <v>12.97</v>
      </c>
      <c r="E27" s="472">
        <v>40</v>
      </c>
      <c r="F27" s="96">
        <v>66.155230520000003</v>
      </c>
      <c r="G27" s="94">
        <v>31.71810176</v>
      </c>
      <c r="H27" s="94">
        <v>66.730682180000002</v>
      </c>
      <c r="I27" s="94">
        <v>46.709879549999997</v>
      </c>
      <c r="J27" s="94">
        <v>47.690691149999999</v>
      </c>
      <c r="K27" s="94">
        <v>59.397149839999997</v>
      </c>
      <c r="L27" s="94">
        <v>56.800779900000002</v>
      </c>
      <c r="M27" s="94">
        <v>72.36378947</v>
      </c>
      <c r="N27" s="94">
        <v>73.391089660000006</v>
      </c>
      <c r="O27" s="94">
        <v>66.288684230000001</v>
      </c>
    </row>
    <row r="28" spans="1:15" ht="14.1" customHeight="1" x14ac:dyDescent="0.25">
      <c r="A28" s="410" t="s">
        <v>710</v>
      </c>
      <c r="B28" s="465" t="s">
        <v>1017</v>
      </c>
      <c r="C28" s="501">
        <v>58.6</v>
      </c>
      <c r="D28" s="475">
        <v>13.22</v>
      </c>
      <c r="E28" s="472">
        <v>30</v>
      </c>
      <c r="F28" s="96">
        <v>66.080731380000003</v>
      </c>
      <c r="G28" s="94">
        <v>48.070126190000003</v>
      </c>
      <c r="H28" s="94">
        <v>61.2324378</v>
      </c>
      <c r="I28" s="94">
        <v>38.924903690000001</v>
      </c>
      <c r="J28" s="94">
        <v>33.213918470000003</v>
      </c>
      <c r="K28" s="94">
        <v>60.848718050000002</v>
      </c>
      <c r="L28" s="94">
        <v>67.540181459999999</v>
      </c>
      <c r="M28" s="94">
        <v>77.540845219999994</v>
      </c>
      <c r="N28" s="94">
        <v>65.495213789999994</v>
      </c>
      <c r="O28" s="94">
        <v>66.872933399999994</v>
      </c>
    </row>
    <row r="29" spans="1:15" ht="14.1" customHeight="1" x14ac:dyDescent="0.25">
      <c r="A29" s="410" t="s">
        <v>711</v>
      </c>
      <c r="B29" s="466" t="s">
        <v>1018</v>
      </c>
      <c r="C29" s="501">
        <v>55.7</v>
      </c>
      <c r="D29" s="476">
        <v>12.87</v>
      </c>
      <c r="E29" s="473">
        <v>10</v>
      </c>
      <c r="F29" s="411">
        <v>50.907967509999999</v>
      </c>
      <c r="G29" s="409">
        <v>45.782239019999999</v>
      </c>
      <c r="H29" s="409">
        <v>57.170632580000003</v>
      </c>
      <c r="I29" s="409">
        <v>41.026861230000002</v>
      </c>
      <c r="J29" s="409">
        <v>36.049726720000002</v>
      </c>
      <c r="K29" s="409">
        <v>57.231061629999999</v>
      </c>
      <c r="L29" s="409">
        <v>63.869043429999998</v>
      </c>
      <c r="M29" s="409">
        <v>79.933067149999999</v>
      </c>
      <c r="N29" s="409">
        <v>63.233050249999998</v>
      </c>
      <c r="O29" s="409">
        <v>61.872755990000002</v>
      </c>
    </row>
    <row r="30" spans="1:15" ht="15" customHeight="1" thickBot="1" x14ac:dyDescent="0.3">
      <c r="A30" s="51"/>
      <c r="B30" s="51" t="s">
        <v>12</v>
      </c>
      <c r="C30" s="52">
        <f>AVERAGE(C3:C29)</f>
        <v>61.951851851851856</v>
      </c>
      <c r="D30" s="110">
        <f>AVERAGE(D3:D29)</f>
        <v>12.668351851851854</v>
      </c>
      <c r="E30" s="110"/>
      <c r="F30" s="117">
        <f t="shared" ref="F30:O30" si="0">AVERAGE(F3:F29)</f>
        <v>67.757519866666669</v>
      </c>
      <c r="G30" s="52">
        <f t="shared" si="0"/>
        <v>50.222720644074073</v>
      </c>
      <c r="H30" s="52">
        <f t="shared" si="0"/>
        <v>65.756409998888898</v>
      </c>
      <c r="I30" s="52">
        <f t="shared" si="0"/>
        <v>47.308916808148147</v>
      </c>
      <c r="J30" s="52">
        <f t="shared" si="0"/>
        <v>46.366141181481488</v>
      </c>
      <c r="K30" s="52">
        <f t="shared" si="0"/>
        <v>60.261079203703702</v>
      </c>
      <c r="L30" s="52">
        <f t="shared" si="0"/>
        <v>59.945520170740728</v>
      </c>
      <c r="M30" s="52">
        <f t="shared" si="0"/>
        <v>83.455356322222215</v>
      </c>
      <c r="N30" s="52">
        <f t="shared" si="0"/>
        <v>72.88549777370369</v>
      </c>
      <c r="O30" s="52">
        <f t="shared" si="0"/>
        <v>65.607398625925924</v>
      </c>
    </row>
    <row r="31" spans="1:15" ht="11.85" customHeight="1" x14ac:dyDescent="0.25">
      <c r="A31" s="30"/>
      <c r="B31" s="68"/>
      <c r="C31" s="68"/>
      <c r="D31" s="69"/>
      <c r="E31" s="69"/>
      <c r="F31" s="70"/>
      <c r="G31" s="26"/>
      <c r="H31" s="26"/>
      <c r="I31" s="26"/>
      <c r="J31" s="26"/>
      <c r="K31" s="26"/>
      <c r="L31" s="26"/>
      <c r="M31" s="26"/>
      <c r="N31" s="26"/>
      <c r="O31" s="26"/>
    </row>
    <row r="32" spans="1:15" ht="11.85" customHeight="1" x14ac:dyDescent="0.25">
      <c r="A32" s="30"/>
      <c r="B32" s="72"/>
      <c r="C32" s="73"/>
      <c r="D32" s="69"/>
      <c r="E32" s="71"/>
      <c r="F32" s="71"/>
      <c r="G32" s="26"/>
      <c r="H32" s="26"/>
      <c r="I32" s="26"/>
      <c r="J32" s="26"/>
      <c r="K32" s="26"/>
      <c r="L32" s="26"/>
      <c r="M32" s="26"/>
      <c r="N32" s="26"/>
      <c r="O32" s="26"/>
    </row>
    <row r="33" spans="1:15" ht="11.85" customHeight="1" x14ac:dyDescent="0.25">
      <c r="A33" s="30"/>
      <c r="B33" s="74"/>
      <c r="C33" s="73"/>
      <c r="D33" s="69"/>
      <c r="E33" s="71"/>
      <c r="F33" s="71"/>
      <c r="G33" s="26"/>
      <c r="H33" s="26"/>
      <c r="I33" s="26"/>
      <c r="J33" s="26"/>
      <c r="K33" s="26"/>
      <c r="L33" s="26"/>
      <c r="M33" s="26"/>
      <c r="N33" s="26"/>
      <c r="O33" s="26"/>
    </row>
    <row r="34" spans="1:15" ht="11.85" customHeight="1" x14ac:dyDescent="0.25">
      <c r="A34" s="30"/>
      <c r="B34" s="73"/>
      <c r="C34" s="73"/>
      <c r="D34" s="73"/>
      <c r="E34" s="73"/>
      <c r="F34" s="73"/>
      <c r="G34" s="73"/>
      <c r="H34" s="73"/>
      <c r="I34" s="71"/>
      <c r="J34" s="71"/>
      <c r="K34" s="71"/>
      <c r="L34" s="71"/>
      <c r="M34" s="71"/>
      <c r="N34" s="71"/>
      <c r="O34" s="71"/>
    </row>
    <row r="35" spans="1:15" ht="11.85" customHeight="1" x14ac:dyDescent="0.25">
      <c r="A35" s="30"/>
      <c r="B35" s="75"/>
      <c r="C35" s="75"/>
      <c r="D35" s="75"/>
      <c r="E35" s="75"/>
      <c r="F35" s="75"/>
      <c r="G35" s="75"/>
      <c r="H35" s="75"/>
      <c r="I35" s="75"/>
      <c r="J35" s="75"/>
      <c r="K35" s="75"/>
      <c r="L35" s="75"/>
      <c r="M35" s="75"/>
      <c r="N35" s="75"/>
      <c r="O35" s="75"/>
    </row>
    <row r="36" spans="1:15" ht="11.85" customHeight="1" x14ac:dyDescent="0.25">
      <c r="A36" s="30"/>
      <c r="M36" s="24"/>
    </row>
    <row r="37" spans="1:15" ht="11.85" customHeight="1" x14ac:dyDescent="0.25">
      <c r="A37" s="30"/>
      <c r="M37" s="76"/>
    </row>
    <row r="38" spans="1:15" ht="11.85" customHeight="1" x14ac:dyDescent="0.25"/>
    <row r="39" spans="1:15" ht="11.85" customHeight="1" x14ac:dyDescent="0.25">
      <c r="J39" s="116"/>
      <c r="N39" s="116"/>
    </row>
    <row r="40" spans="1:15" ht="11.85" customHeight="1" x14ac:dyDescent="0.25">
      <c r="G40" s="67" t="s">
        <v>27</v>
      </c>
    </row>
    <row r="41" spans="1:15" ht="11.85" customHeight="1" x14ac:dyDescent="0.25">
      <c r="K41" s="67" t="s">
        <v>27</v>
      </c>
      <c r="O41" s="67" t="s">
        <v>27</v>
      </c>
    </row>
    <row r="42" spans="1:15" ht="11.85" customHeight="1" x14ac:dyDescent="0.25">
      <c r="F42" s="116"/>
      <c r="G42" s="116"/>
      <c r="H42" s="116"/>
      <c r="I42" s="116"/>
      <c r="J42" s="116"/>
      <c r="K42" s="116"/>
      <c r="L42" s="116"/>
      <c r="M42" s="116"/>
      <c r="N42" s="116"/>
      <c r="O42" s="116"/>
    </row>
    <row r="43" spans="1:15" ht="11.85" customHeight="1" x14ac:dyDescent="0.25"/>
    <row r="44" spans="1:15" ht="11.85" customHeight="1" x14ac:dyDescent="0.25"/>
    <row r="45" spans="1:15" ht="11.85" customHeight="1" x14ac:dyDescent="0.25">
      <c r="F45" s="25"/>
      <c r="G45" s="25"/>
      <c r="H45" s="25"/>
    </row>
    <row r="46" spans="1:15" ht="11.85" customHeight="1" x14ac:dyDescent="0.25">
      <c r="J46" s="77"/>
      <c r="K46" s="77"/>
      <c r="L46" s="77"/>
      <c r="M46" s="77"/>
      <c r="N46" s="77"/>
      <c r="O46" s="77"/>
    </row>
  </sheetData>
  <mergeCells count="1">
    <mergeCell ref="A1:O1"/>
  </mergeCells>
  <conditionalFormatting sqref="B3:B29 D3:O29">
    <cfRule type="expression" dxfId="178" priority="98">
      <formula>MOD(ROW(),2)=0</formula>
    </cfRule>
  </conditionalFormatting>
  <conditionalFormatting sqref="F3:F29">
    <cfRule type="top10" dxfId="177" priority="34" rank="1"/>
  </conditionalFormatting>
  <conditionalFormatting sqref="F3:F29">
    <cfRule type="aboveAverage" dxfId="176" priority="35"/>
  </conditionalFormatting>
  <conditionalFormatting sqref="G3:G29">
    <cfRule type="top10" dxfId="175" priority="31" rank="1"/>
  </conditionalFormatting>
  <conditionalFormatting sqref="G3:G29">
    <cfRule type="aboveAverage" dxfId="174" priority="32"/>
  </conditionalFormatting>
  <conditionalFormatting sqref="H3:H29">
    <cfRule type="top10" dxfId="173" priority="28" rank="1"/>
  </conditionalFormatting>
  <conditionalFormatting sqref="H3:H29">
    <cfRule type="aboveAverage" dxfId="172" priority="29"/>
  </conditionalFormatting>
  <conditionalFormatting sqref="I3:I29">
    <cfRule type="top10" dxfId="171" priority="25" rank="1"/>
  </conditionalFormatting>
  <conditionalFormatting sqref="I3:I29">
    <cfRule type="aboveAverage" dxfId="170" priority="26"/>
  </conditionalFormatting>
  <conditionalFormatting sqref="J3:J29">
    <cfRule type="top10" dxfId="169" priority="22" rank="1"/>
  </conditionalFormatting>
  <conditionalFormatting sqref="J3:J29">
    <cfRule type="aboveAverage" dxfId="168" priority="23"/>
  </conditionalFormatting>
  <conditionalFormatting sqref="K3:K29">
    <cfRule type="top10" dxfId="167" priority="19" rank="1"/>
  </conditionalFormatting>
  <conditionalFormatting sqref="K3:K29">
    <cfRule type="aboveAverage" dxfId="166" priority="20"/>
  </conditionalFormatting>
  <conditionalFormatting sqref="L3:L29">
    <cfRule type="top10" dxfId="165" priority="16" rank="1"/>
  </conditionalFormatting>
  <conditionalFormatting sqref="L3:L29">
    <cfRule type="aboveAverage" dxfId="164" priority="17"/>
  </conditionalFormatting>
  <conditionalFormatting sqref="M3:M29">
    <cfRule type="top10" dxfId="163" priority="13" rank="1"/>
  </conditionalFormatting>
  <conditionalFormatting sqref="M3:M29">
    <cfRule type="aboveAverage" dxfId="162" priority="14"/>
  </conditionalFormatting>
  <conditionalFormatting sqref="N3:N29">
    <cfRule type="top10" dxfId="161" priority="10" rank="1"/>
  </conditionalFormatting>
  <conditionalFormatting sqref="N3:N29">
    <cfRule type="aboveAverage" dxfId="160" priority="11"/>
  </conditionalFormatting>
  <conditionalFormatting sqref="O3:O29">
    <cfRule type="top10" dxfId="159" priority="7" rank="1"/>
  </conditionalFormatting>
  <conditionalFormatting sqref="O3:O29">
    <cfRule type="aboveAverage" dxfId="158" priority="8"/>
  </conditionalFormatting>
  <conditionalFormatting sqref="A3:A29">
    <cfRule type="containsText" priority="4" stopIfTrue="1" operator="containsText" text="AA">
      <formula>NOT(ISERROR(SEARCH("AA",A3)))</formula>
    </cfRule>
    <cfRule type="containsText" dxfId="157" priority="5" operator="containsText" text="A">
      <formula>NOT(ISERROR(SEARCH("A",A3)))</formula>
    </cfRule>
  </conditionalFormatting>
  <conditionalFormatting sqref="A3:A29">
    <cfRule type="expression" dxfId="156" priority="6">
      <formula>MOD(ROW(),2)=0</formula>
    </cfRule>
  </conditionalFormatting>
  <conditionalFormatting sqref="C3:C29">
    <cfRule type="expression" dxfId="155" priority="3">
      <formula>MOD(ROW(),2)=0</formula>
    </cfRule>
  </conditionalFormatting>
  <conditionalFormatting sqref="C3:C29">
    <cfRule type="top10" dxfId="154" priority="1" rank="1"/>
  </conditionalFormatting>
  <conditionalFormatting sqref="C3:C29">
    <cfRule type="aboveAverage" dxfId="153" priority="2"/>
  </conditionalFormatting>
  <pageMargins left="0.5" right="0.5" top="0.5" bottom="0.5" header="0.3" footer="0.3"/>
  <pageSetup paperSize="5"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E4973-D8C4-46FD-B9A2-25F8E30B7315}">
  <sheetPr>
    <pageSetUpPr fitToPage="1"/>
  </sheetPr>
  <dimension ref="A1:H31"/>
  <sheetViews>
    <sheetView zoomScaleNormal="100" workbookViewId="0">
      <selection activeCell="B2" sqref="B1:B1048576"/>
    </sheetView>
  </sheetViews>
  <sheetFormatPr defaultColWidth="9.109375" defaultRowHeight="13.2" x14ac:dyDescent="0.25"/>
  <cols>
    <col min="1" max="1" width="8.109375" style="67" customWidth="1"/>
    <col min="2" max="2" width="22.77734375" style="67" customWidth="1"/>
    <col min="3" max="3" width="9.109375" style="67" customWidth="1"/>
    <col min="4" max="4" width="9" style="67" customWidth="1"/>
    <col min="5" max="5" width="11.6640625" style="67" customWidth="1"/>
    <col min="6" max="8" width="6.6640625" style="67" customWidth="1"/>
    <col min="9" max="16384" width="9.109375" style="67"/>
  </cols>
  <sheetData>
    <row r="1" spans="1:8" s="209" customFormat="1" ht="30" customHeight="1" thickBot="1" x14ac:dyDescent="0.3">
      <c r="A1" s="681" t="s">
        <v>1184</v>
      </c>
      <c r="B1" s="681"/>
      <c r="C1" s="681"/>
      <c r="D1" s="681"/>
      <c r="E1" s="681"/>
      <c r="F1" s="681"/>
      <c r="G1" s="681"/>
      <c r="H1" s="681"/>
    </row>
    <row r="2" spans="1:8" ht="52.2" customHeight="1" x14ac:dyDescent="0.25">
      <c r="A2" s="107" t="s">
        <v>54</v>
      </c>
      <c r="B2" s="220" t="s">
        <v>149</v>
      </c>
      <c r="C2" s="115" t="s">
        <v>41</v>
      </c>
      <c r="D2" s="115" t="s">
        <v>55</v>
      </c>
      <c r="E2" s="221" t="s">
        <v>119</v>
      </c>
      <c r="F2" s="118" t="s">
        <v>1029</v>
      </c>
      <c r="G2" s="119" t="s">
        <v>1032</v>
      </c>
      <c r="H2" s="119" t="s">
        <v>1037</v>
      </c>
    </row>
    <row r="3" spans="1:8" ht="14.1" customHeight="1" x14ac:dyDescent="0.25">
      <c r="A3" s="410" t="s">
        <v>702</v>
      </c>
      <c r="B3" s="464" t="s">
        <v>308</v>
      </c>
      <c r="C3" s="501">
        <v>63.2</v>
      </c>
      <c r="D3" s="474">
        <v>13.2333</v>
      </c>
      <c r="E3" s="481">
        <v>66.666666666666657</v>
      </c>
      <c r="F3" s="452">
        <v>67.472616630000005</v>
      </c>
      <c r="G3" s="193">
        <v>64.398861190000005</v>
      </c>
      <c r="H3" s="193">
        <v>57.694296940000001</v>
      </c>
    </row>
    <row r="4" spans="1:8" ht="14.1" customHeight="1" x14ac:dyDescent="0.25">
      <c r="A4" s="410" t="s">
        <v>707</v>
      </c>
      <c r="B4" s="465" t="s">
        <v>1202</v>
      </c>
      <c r="C4" s="501">
        <v>61.3</v>
      </c>
      <c r="D4" s="475">
        <v>12.8667</v>
      </c>
      <c r="E4" s="467">
        <v>66.666666666666657</v>
      </c>
      <c r="F4" s="96">
        <v>67.022799190000001</v>
      </c>
      <c r="G4" s="94">
        <v>57.411120019999998</v>
      </c>
      <c r="H4" s="94">
        <v>59.595977009999999</v>
      </c>
    </row>
    <row r="5" spans="1:8" ht="14.1" customHeight="1" x14ac:dyDescent="0.25">
      <c r="A5" s="410" t="s">
        <v>707</v>
      </c>
      <c r="B5" s="465" t="s">
        <v>651</v>
      </c>
      <c r="C5" s="501">
        <v>60.8</v>
      </c>
      <c r="D5" s="475">
        <v>12.7667</v>
      </c>
      <c r="E5" s="467">
        <v>33.333333333333329</v>
      </c>
      <c r="F5" s="96">
        <v>58.293858780000001</v>
      </c>
      <c r="G5" s="94">
        <v>48.945623339999997</v>
      </c>
      <c r="H5" s="94">
        <v>75.237075660000002</v>
      </c>
    </row>
    <row r="6" spans="1:8" ht="14.1" customHeight="1" x14ac:dyDescent="0.25">
      <c r="A6" s="410" t="s">
        <v>707</v>
      </c>
      <c r="B6" s="465" t="s">
        <v>650</v>
      </c>
      <c r="C6" s="501">
        <v>60.8</v>
      </c>
      <c r="D6" s="475">
        <v>13.3</v>
      </c>
      <c r="E6" s="467">
        <v>100</v>
      </c>
      <c r="F6" s="96">
        <v>60.219947840000003</v>
      </c>
      <c r="G6" s="94">
        <v>56.93274546</v>
      </c>
      <c r="H6" s="94">
        <v>65.184722829999998</v>
      </c>
    </row>
    <row r="7" spans="1:8" ht="14.1" customHeight="1" x14ac:dyDescent="0.25">
      <c r="A7" s="410" t="s">
        <v>707</v>
      </c>
      <c r="B7" s="465" t="s">
        <v>1038</v>
      </c>
      <c r="C7" s="501">
        <v>60.5</v>
      </c>
      <c r="D7" s="475">
        <v>12.8667</v>
      </c>
      <c r="E7" s="467">
        <v>33.333333333333329</v>
      </c>
      <c r="F7" s="96">
        <v>68.13374288</v>
      </c>
      <c r="G7" s="94">
        <v>54.133947310000003</v>
      </c>
      <c r="H7" s="94">
        <v>59.266593039999997</v>
      </c>
    </row>
    <row r="8" spans="1:8" ht="14.1" customHeight="1" x14ac:dyDescent="0.25">
      <c r="A8" s="410" t="s">
        <v>707</v>
      </c>
      <c r="B8" s="465" t="s">
        <v>1039</v>
      </c>
      <c r="C8" s="501">
        <v>60.4</v>
      </c>
      <c r="D8" s="475">
        <v>12.6333</v>
      </c>
      <c r="E8" s="467">
        <v>66.666666666666657</v>
      </c>
      <c r="F8" s="96">
        <v>52.808499949999998</v>
      </c>
      <c r="G8" s="94">
        <v>61.057104070000001</v>
      </c>
      <c r="H8" s="94">
        <v>67.219334050000001</v>
      </c>
    </row>
    <row r="9" spans="1:8" ht="14.1" customHeight="1" x14ac:dyDescent="0.25">
      <c r="A9" s="410" t="s">
        <v>707</v>
      </c>
      <c r="B9" s="465" t="s">
        <v>1040</v>
      </c>
      <c r="C9" s="501">
        <v>58.9</v>
      </c>
      <c r="D9" s="475">
        <v>12.7</v>
      </c>
      <c r="E9" s="467">
        <v>66.666666666666657</v>
      </c>
      <c r="F9" s="96">
        <v>61.405351109999998</v>
      </c>
      <c r="G9" s="94">
        <v>51.151333180000002</v>
      </c>
      <c r="H9" s="94">
        <v>64.012322589999997</v>
      </c>
    </row>
    <row r="10" spans="1:8" ht="14.1" customHeight="1" x14ac:dyDescent="0.25">
      <c r="A10" s="410" t="s">
        <v>707</v>
      </c>
      <c r="B10" s="465" t="s">
        <v>1041</v>
      </c>
      <c r="C10" s="501">
        <v>58.7</v>
      </c>
      <c r="D10" s="475">
        <v>12.6333</v>
      </c>
      <c r="E10" s="467">
        <v>33.333333333333329</v>
      </c>
      <c r="F10" s="96">
        <v>55.43821501</v>
      </c>
      <c r="G10" s="94">
        <v>54.835597309999997</v>
      </c>
      <c r="H10" s="94">
        <v>65.813867000000002</v>
      </c>
    </row>
    <row r="11" spans="1:8" ht="14.1" customHeight="1" x14ac:dyDescent="0.25">
      <c r="A11" s="410" t="s">
        <v>707</v>
      </c>
      <c r="B11" s="465" t="s">
        <v>1042</v>
      </c>
      <c r="C11" s="501">
        <v>58.4</v>
      </c>
      <c r="D11" s="475">
        <v>12.933299999999999</v>
      </c>
      <c r="E11" s="467">
        <v>33.333333333333329</v>
      </c>
      <c r="F11" s="96">
        <v>51.674946390000002</v>
      </c>
      <c r="G11" s="94">
        <v>53.377559269999999</v>
      </c>
      <c r="H11" s="94">
        <v>70.250452229999993</v>
      </c>
    </row>
    <row r="12" spans="1:8" ht="14.1" customHeight="1" x14ac:dyDescent="0.25">
      <c r="A12" s="410" t="s">
        <v>707</v>
      </c>
      <c r="B12" s="465" t="s">
        <v>1043</v>
      </c>
      <c r="C12" s="501">
        <v>57.3</v>
      </c>
      <c r="D12" s="475">
        <v>13.2667</v>
      </c>
      <c r="E12" s="467">
        <v>0</v>
      </c>
      <c r="F12" s="96">
        <v>58.559737269999999</v>
      </c>
      <c r="G12" s="94">
        <v>53.858231580000002</v>
      </c>
      <c r="H12" s="94">
        <v>59.35303777</v>
      </c>
    </row>
    <row r="13" spans="1:8" ht="14.1" customHeight="1" x14ac:dyDescent="0.25">
      <c r="A13" s="410" t="s">
        <v>707</v>
      </c>
      <c r="B13" s="465" t="s">
        <v>1044</v>
      </c>
      <c r="C13" s="501">
        <v>55.9</v>
      </c>
      <c r="D13" s="475">
        <v>12.833299999999999</v>
      </c>
      <c r="E13" s="467">
        <v>0</v>
      </c>
      <c r="F13" s="96">
        <v>51.129249489999999</v>
      </c>
      <c r="G13" s="94">
        <v>54.627790050000002</v>
      </c>
      <c r="H13" s="94">
        <v>61.822412559999997</v>
      </c>
    </row>
    <row r="14" spans="1:8" ht="14.1" customHeight="1" x14ac:dyDescent="0.25">
      <c r="A14" s="410" t="s">
        <v>704</v>
      </c>
      <c r="B14" s="465" t="s">
        <v>1045</v>
      </c>
      <c r="C14" s="501">
        <v>52.5</v>
      </c>
      <c r="D14" s="475">
        <v>13.1</v>
      </c>
      <c r="E14" s="467">
        <v>0</v>
      </c>
      <c r="F14" s="96">
        <v>51.046629959999997</v>
      </c>
      <c r="G14" s="94">
        <v>48.379430120000002</v>
      </c>
      <c r="H14" s="94">
        <v>57.947755950000001</v>
      </c>
    </row>
    <row r="15" spans="1:8" ht="15" customHeight="1" thickBot="1" x14ac:dyDescent="0.3">
      <c r="A15" s="51"/>
      <c r="B15" s="51" t="s">
        <v>12</v>
      </c>
      <c r="C15" s="110">
        <f>AVERAGE(C3:C14)</f>
        <v>59.05833333333333</v>
      </c>
      <c r="D15" s="110">
        <f>AVERAGE(D3:D14)</f>
        <v>12.927775000000002</v>
      </c>
      <c r="E15" s="110"/>
      <c r="F15" s="117">
        <f>AVERAGE(F3:F14)</f>
        <v>58.600466208333351</v>
      </c>
      <c r="G15" s="52">
        <f>AVERAGE(G3:G14)</f>
        <v>54.92577857500001</v>
      </c>
      <c r="H15" s="52">
        <f>AVERAGE(H3:H14)</f>
        <v>63.616487302499991</v>
      </c>
    </row>
    <row r="16" spans="1:8" ht="11.85" customHeight="1" x14ac:dyDescent="0.25">
      <c r="A16" s="30"/>
      <c r="B16" s="68"/>
      <c r="C16" s="68"/>
      <c r="D16" s="69"/>
      <c r="E16" s="69"/>
      <c r="F16" s="70"/>
      <c r="G16" s="26"/>
      <c r="H16" s="26"/>
    </row>
    <row r="17" spans="1:8" ht="11.85" customHeight="1" x14ac:dyDescent="0.25">
      <c r="A17" s="30"/>
      <c r="B17" s="72"/>
      <c r="C17" s="73"/>
      <c r="D17" s="69"/>
      <c r="E17" s="71"/>
      <c r="F17" s="71"/>
      <c r="G17" s="26"/>
      <c r="H17" s="26"/>
    </row>
    <row r="18" spans="1:8" ht="11.85" customHeight="1" x14ac:dyDescent="0.25">
      <c r="A18" s="30"/>
      <c r="B18" s="74"/>
      <c r="C18" s="73"/>
      <c r="D18" s="69"/>
      <c r="E18" s="71"/>
      <c r="F18" s="71"/>
      <c r="G18" s="26"/>
      <c r="H18" s="26"/>
    </row>
    <row r="19" spans="1:8" ht="11.85" customHeight="1" x14ac:dyDescent="0.25">
      <c r="A19" s="30"/>
      <c r="B19" s="73"/>
      <c r="C19" s="73"/>
      <c r="D19" s="73"/>
      <c r="E19" s="73"/>
      <c r="F19" s="73"/>
      <c r="G19" s="73"/>
      <c r="H19" s="73"/>
    </row>
    <row r="20" spans="1:8" ht="11.85" customHeight="1" x14ac:dyDescent="0.25">
      <c r="A20" s="30"/>
      <c r="B20" s="75"/>
      <c r="C20" s="75"/>
      <c r="D20" s="75"/>
      <c r="E20" s="75"/>
      <c r="F20" s="75"/>
      <c r="G20" s="75"/>
      <c r="H20" s="75"/>
    </row>
    <row r="21" spans="1:8" ht="11.85" customHeight="1" x14ac:dyDescent="0.25">
      <c r="A21" s="30"/>
    </row>
    <row r="22" spans="1:8" ht="11.85" customHeight="1" x14ac:dyDescent="0.25">
      <c r="A22" s="30"/>
    </row>
    <row r="23" spans="1:8" ht="11.85" customHeight="1" x14ac:dyDescent="0.25"/>
    <row r="24" spans="1:8" ht="11.85" customHeight="1" x14ac:dyDescent="0.25"/>
    <row r="25" spans="1:8" ht="11.85" customHeight="1" x14ac:dyDescent="0.25">
      <c r="G25" s="67" t="s">
        <v>27</v>
      </c>
    </row>
    <row r="26" spans="1:8" ht="11.85" customHeight="1" x14ac:dyDescent="0.25"/>
    <row r="27" spans="1:8" ht="11.85" customHeight="1" x14ac:dyDescent="0.25">
      <c r="F27" s="116"/>
      <c r="G27" s="116"/>
      <c r="H27" s="116"/>
    </row>
    <row r="28" spans="1:8" ht="11.85" customHeight="1" x14ac:dyDescent="0.25"/>
    <row r="29" spans="1:8" ht="11.85" customHeight="1" x14ac:dyDescent="0.25"/>
    <row r="30" spans="1:8" ht="11.85" customHeight="1" x14ac:dyDescent="0.25">
      <c r="F30" s="25"/>
      <c r="G30" s="25"/>
      <c r="H30" s="25"/>
    </row>
    <row r="31" spans="1:8" ht="11.85" customHeight="1" x14ac:dyDescent="0.25"/>
  </sheetData>
  <mergeCells count="1">
    <mergeCell ref="A1:H1"/>
  </mergeCells>
  <conditionalFormatting sqref="B3:B14 D3:H14">
    <cfRule type="expression" dxfId="152" priority="149">
      <formula>MOD(ROW(),2)=0</formula>
    </cfRule>
  </conditionalFormatting>
  <conditionalFormatting sqref="F3:F14">
    <cfRule type="top10" dxfId="151" priority="27" rank="1"/>
  </conditionalFormatting>
  <conditionalFormatting sqref="F3:F14">
    <cfRule type="aboveAverage" dxfId="150" priority="144"/>
  </conditionalFormatting>
  <conditionalFormatting sqref="G3:G14">
    <cfRule type="top10" dxfId="149" priority="145" rank="1"/>
  </conditionalFormatting>
  <conditionalFormatting sqref="G3:G14">
    <cfRule type="aboveAverage" dxfId="148" priority="146"/>
  </conditionalFormatting>
  <conditionalFormatting sqref="H3:H14">
    <cfRule type="top10" dxfId="147" priority="147" rank="1"/>
  </conditionalFormatting>
  <conditionalFormatting sqref="H3:H14">
    <cfRule type="aboveAverage" dxfId="146" priority="148"/>
  </conditionalFormatting>
  <conditionalFormatting sqref="A3:A14">
    <cfRule type="containsText" priority="4" stopIfTrue="1" operator="containsText" text="AA">
      <formula>NOT(ISERROR(SEARCH("AA",A3)))</formula>
    </cfRule>
    <cfRule type="containsText" dxfId="145" priority="5" operator="containsText" text="A">
      <formula>NOT(ISERROR(SEARCH("A",A3)))</formula>
    </cfRule>
  </conditionalFormatting>
  <conditionalFormatting sqref="A3:A14">
    <cfRule type="expression" dxfId="144" priority="6">
      <formula>MOD(ROW(),2)=0</formula>
    </cfRule>
  </conditionalFormatting>
  <conditionalFormatting sqref="C3:C14">
    <cfRule type="expression" dxfId="143" priority="3">
      <formula>MOD(ROW(),2)=0</formula>
    </cfRule>
  </conditionalFormatting>
  <conditionalFormatting sqref="C3:C14">
    <cfRule type="top10" dxfId="142" priority="1" rank="1"/>
  </conditionalFormatting>
  <conditionalFormatting sqref="C3:C14">
    <cfRule type="aboveAverage" dxfId="141" priority="2"/>
  </conditionalFormatting>
  <pageMargins left="0.5" right="0.5" top="0.5" bottom="0.5" header="0.3" footer="0.3"/>
  <pageSetup paperSize="5"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K41"/>
  <sheetViews>
    <sheetView zoomScaleNormal="100" workbookViewId="0">
      <selection activeCell="A2" sqref="A1:A1048576"/>
    </sheetView>
  </sheetViews>
  <sheetFormatPr defaultColWidth="9.109375" defaultRowHeight="13.2" x14ac:dyDescent="0.25"/>
  <cols>
    <col min="1" max="1" width="25.77734375" style="18" customWidth="1"/>
    <col min="2" max="2" width="10.6640625" style="18" customWidth="1"/>
    <col min="3" max="4" width="10.44140625" style="18" customWidth="1"/>
    <col min="5" max="5" width="10.44140625" style="71" customWidth="1"/>
    <col min="6" max="7" width="10.44140625" style="18" customWidth="1"/>
    <col min="8" max="8" width="10.44140625" style="333" customWidth="1"/>
    <col min="9" max="10" width="10.44140625" style="18" customWidth="1"/>
    <col min="11" max="11" width="10.44140625" style="333" customWidth="1"/>
    <col min="12" max="16384" width="9.109375" style="18"/>
  </cols>
  <sheetData>
    <row r="1" spans="1:11" ht="30" customHeight="1" thickBot="1" x14ac:dyDescent="0.3">
      <c r="A1" s="713" t="s">
        <v>409</v>
      </c>
      <c r="B1" s="713"/>
      <c r="C1" s="713"/>
      <c r="D1" s="713"/>
      <c r="E1" s="713"/>
      <c r="F1" s="713"/>
      <c r="G1" s="713"/>
      <c r="H1" s="713"/>
      <c r="I1" s="713"/>
      <c r="J1" s="713"/>
      <c r="K1" s="713"/>
    </row>
    <row r="2" spans="1:11" ht="32.25" customHeight="1" x14ac:dyDescent="0.25">
      <c r="A2" s="53"/>
      <c r="B2" s="53"/>
      <c r="C2" s="683" t="s">
        <v>1210</v>
      </c>
      <c r="D2" s="684"/>
      <c r="E2" s="685"/>
      <c r="F2" s="686" t="s">
        <v>20</v>
      </c>
      <c r="G2" s="687"/>
      <c r="H2" s="688"/>
      <c r="I2" s="687" t="s">
        <v>21</v>
      </c>
      <c r="J2" s="687"/>
      <c r="K2" s="688"/>
    </row>
    <row r="3" spans="1:11" ht="47.1" customHeight="1" x14ac:dyDescent="0.25">
      <c r="A3" s="111" t="s">
        <v>149</v>
      </c>
      <c r="B3" s="112" t="s">
        <v>68</v>
      </c>
      <c r="C3" s="404" t="s">
        <v>41</v>
      </c>
      <c r="D3" s="403" t="s">
        <v>55</v>
      </c>
      <c r="E3" s="405" t="s">
        <v>691</v>
      </c>
      <c r="F3" s="273" t="s">
        <v>57</v>
      </c>
      <c r="G3" s="272" t="s">
        <v>55</v>
      </c>
      <c r="H3" s="274" t="s">
        <v>692</v>
      </c>
      <c r="I3" s="126" t="s">
        <v>56</v>
      </c>
      <c r="J3" s="126" t="s">
        <v>55</v>
      </c>
      <c r="K3" s="272" t="s">
        <v>692</v>
      </c>
    </row>
    <row r="4" spans="1:11" s="54" customFormat="1" ht="66" hidden="1" x14ac:dyDescent="0.25">
      <c r="A4" s="111" t="s">
        <v>149</v>
      </c>
      <c r="B4" s="112" t="s">
        <v>68</v>
      </c>
      <c r="C4" s="404" t="s">
        <v>117</v>
      </c>
      <c r="D4" s="403" t="s">
        <v>118</v>
      </c>
      <c r="E4" s="405" t="s">
        <v>693</v>
      </c>
      <c r="F4" s="504" t="s">
        <v>115</v>
      </c>
      <c r="G4" s="505" t="s">
        <v>116</v>
      </c>
      <c r="H4" s="274" t="s">
        <v>695</v>
      </c>
      <c r="I4" s="126" t="s">
        <v>113</v>
      </c>
      <c r="J4" s="126" t="s">
        <v>114</v>
      </c>
      <c r="K4" s="505" t="s">
        <v>694</v>
      </c>
    </row>
    <row r="5" spans="1:11" x14ac:dyDescent="0.25">
      <c r="A5" s="90" t="s">
        <v>619</v>
      </c>
      <c r="B5" s="90" t="s">
        <v>187</v>
      </c>
      <c r="C5" s="633">
        <f t="shared" ref="C5:C28" si="0">AVERAGE(I5,F5)</f>
        <v>64.261150000000001</v>
      </c>
      <c r="D5" s="92">
        <f t="shared" ref="D5:D28" si="1">AVERAGE(J5,G5)</f>
        <v>13.173550000000001</v>
      </c>
      <c r="E5" s="402" t="str">
        <f t="shared" ref="E5:E21" si="2">IF(AND(K5="*",H5="*"),"*","")</f>
        <v/>
      </c>
      <c r="F5" s="633">
        <v>67.522300000000001</v>
      </c>
      <c r="G5" s="92">
        <v>13.197100000000001</v>
      </c>
      <c r="H5" s="402" t="s">
        <v>1046</v>
      </c>
      <c r="I5" s="634">
        <v>61</v>
      </c>
      <c r="J5" s="91">
        <v>13.15</v>
      </c>
      <c r="K5" s="91"/>
    </row>
    <row r="6" spans="1:11" x14ac:dyDescent="0.25">
      <c r="A6" s="455" t="s">
        <v>620</v>
      </c>
      <c r="B6" s="455" t="s">
        <v>187</v>
      </c>
      <c r="C6" s="635">
        <f t="shared" si="0"/>
        <v>64.499400000000009</v>
      </c>
      <c r="D6" s="456">
        <f t="shared" si="1"/>
        <v>12.8979</v>
      </c>
      <c r="E6" s="457" t="str">
        <f t="shared" si="2"/>
        <v>*</v>
      </c>
      <c r="F6" s="635">
        <v>65.198800000000006</v>
      </c>
      <c r="G6" s="456">
        <v>13.235799999999999</v>
      </c>
      <c r="H6" s="457" t="s">
        <v>1046</v>
      </c>
      <c r="I6" s="636">
        <v>63.8</v>
      </c>
      <c r="J6" s="458">
        <v>12.56</v>
      </c>
      <c r="K6" s="458" t="s">
        <v>1046</v>
      </c>
    </row>
    <row r="7" spans="1:11" x14ac:dyDescent="0.25">
      <c r="A7" s="90" t="s">
        <v>568</v>
      </c>
      <c r="B7" s="90" t="s">
        <v>187</v>
      </c>
      <c r="C7" s="633">
        <f t="shared" si="0"/>
        <v>62.584299999999999</v>
      </c>
      <c r="D7" s="92">
        <f t="shared" si="1"/>
        <v>13.118549999999999</v>
      </c>
      <c r="E7" s="402" t="str">
        <f t="shared" si="2"/>
        <v/>
      </c>
      <c r="F7" s="633">
        <v>66.468599999999995</v>
      </c>
      <c r="G7" s="92">
        <v>13.267099999999999</v>
      </c>
      <c r="H7" s="402" t="s">
        <v>1046</v>
      </c>
      <c r="I7" s="634">
        <v>58.7</v>
      </c>
      <c r="J7" s="91">
        <v>12.97</v>
      </c>
      <c r="K7" s="91"/>
    </row>
    <row r="8" spans="1:11" x14ac:dyDescent="0.25">
      <c r="A8" s="455" t="s">
        <v>569</v>
      </c>
      <c r="B8" s="455" t="s">
        <v>187</v>
      </c>
      <c r="C8" s="635">
        <f t="shared" si="0"/>
        <v>62.340149999999994</v>
      </c>
      <c r="D8" s="456">
        <f t="shared" si="1"/>
        <v>12.9496</v>
      </c>
      <c r="E8" s="457" t="str">
        <f t="shared" si="2"/>
        <v/>
      </c>
      <c r="F8" s="635">
        <v>65.780299999999997</v>
      </c>
      <c r="G8" s="456">
        <v>13.1792</v>
      </c>
      <c r="H8" s="457" t="s">
        <v>1046</v>
      </c>
      <c r="I8" s="636">
        <v>58.9</v>
      </c>
      <c r="J8" s="458">
        <v>12.72</v>
      </c>
      <c r="K8" s="458"/>
    </row>
    <row r="9" spans="1:11" x14ac:dyDescent="0.25">
      <c r="A9" s="90" t="s">
        <v>297</v>
      </c>
      <c r="B9" s="90" t="s">
        <v>187</v>
      </c>
      <c r="C9" s="633">
        <f t="shared" si="0"/>
        <v>65.60445</v>
      </c>
      <c r="D9" s="92">
        <f t="shared" si="1"/>
        <v>12.698550000000001</v>
      </c>
      <c r="E9" s="402" t="str">
        <f t="shared" si="2"/>
        <v>*</v>
      </c>
      <c r="F9" s="633">
        <v>64.908900000000003</v>
      </c>
      <c r="G9" s="92">
        <v>12.787100000000001</v>
      </c>
      <c r="H9" s="402" t="s">
        <v>1046</v>
      </c>
      <c r="I9" s="634">
        <v>66.3</v>
      </c>
      <c r="J9" s="91">
        <v>12.61</v>
      </c>
      <c r="K9" s="91" t="s">
        <v>1046</v>
      </c>
    </row>
    <row r="10" spans="1:11" x14ac:dyDescent="0.25">
      <c r="A10" s="455" t="s">
        <v>300</v>
      </c>
      <c r="B10" s="455" t="s">
        <v>187</v>
      </c>
      <c r="C10" s="635">
        <f t="shared" si="0"/>
        <v>61.765650000000001</v>
      </c>
      <c r="D10" s="456">
        <f t="shared" si="1"/>
        <v>12.635300000000001</v>
      </c>
      <c r="E10" s="457" t="str">
        <f t="shared" si="2"/>
        <v/>
      </c>
      <c r="F10" s="635">
        <v>61.531300000000002</v>
      </c>
      <c r="G10" s="456">
        <v>12.8706</v>
      </c>
      <c r="H10" s="457"/>
      <c r="I10" s="636">
        <v>62</v>
      </c>
      <c r="J10" s="458">
        <v>12.4</v>
      </c>
      <c r="K10" s="458" t="s">
        <v>1046</v>
      </c>
    </row>
    <row r="11" spans="1:11" x14ac:dyDescent="0.25">
      <c r="A11" s="90" t="s">
        <v>301</v>
      </c>
      <c r="B11" s="90" t="s">
        <v>187</v>
      </c>
      <c r="C11" s="633">
        <f t="shared" si="0"/>
        <v>65.75200000000001</v>
      </c>
      <c r="D11" s="92">
        <f t="shared" si="1"/>
        <v>12.738150000000001</v>
      </c>
      <c r="E11" s="402" t="str">
        <f t="shared" si="2"/>
        <v>*</v>
      </c>
      <c r="F11" s="633">
        <v>69.004000000000005</v>
      </c>
      <c r="G11" s="92">
        <v>12.9763</v>
      </c>
      <c r="H11" s="402" t="s">
        <v>1046</v>
      </c>
      <c r="I11" s="634">
        <v>62.5</v>
      </c>
      <c r="J11" s="91">
        <v>12.5</v>
      </c>
      <c r="K11" s="91" t="s">
        <v>1046</v>
      </c>
    </row>
    <row r="12" spans="1:11" x14ac:dyDescent="0.25">
      <c r="A12" s="455" t="s">
        <v>305</v>
      </c>
      <c r="B12" s="455" t="s">
        <v>187</v>
      </c>
      <c r="C12" s="635">
        <f t="shared" si="0"/>
        <v>66.331299999999999</v>
      </c>
      <c r="D12" s="456">
        <f t="shared" si="1"/>
        <v>12.92165</v>
      </c>
      <c r="E12" s="457" t="str">
        <f t="shared" si="2"/>
        <v>*</v>
      </c>
      <c r="F12" s="654">
        <v>65.962599999999995</v>
      </c>
      <c r="G12" s="456">
        <v>13.2933</v>
      </c>
      <c r="H12" s="457" t="s">
        <v>1046</v>
      </c>
      <c r="I12" s="636">
        <v>66.7</v>
      </c>
      <c r="J12" s="458">
        <v>12.55</v>
      </c>
      <c r="K12" s="459" t="s">
        <v>1046</v>
      </c>
    </row>
    <row r="13" spans="1:11" x14ac:dyDescent="0.25">
      <c r="A13" s="90" t="s">
        <v>631</v>
      </c>
      <c r="B13" s="90" t="s">
        <v>187</v>
      </c>
      <c r="C13" s="633">
        <f t="shared" si="0"/>
        <v>56.466700000000003</v>
      </c>
      <c r="D13" s="92">
        <f t="shared" si="1"/>
        <v>12.797499999999999</v>
      </c>
      <c r="E13" s="402" t="str">
        <f t="shared" si="2"/>
        <v/>
      </c>
      <c r="F13" s="655">
        <v>57.233400000000003</v>
      </c>
      <c r="G13" s="92">
        <v>12.725</v>
      </c>
      <c r="H13" s="402"/>
      <c r="I13" s="634">
        <v>55.7</v>
      </c>
      <c r="J13" s="91">
        <v>12.87</v>
      </c>
      <c r="K13" s="401"/>
    </row>
    <row r="14" spans="1:11" x14ac:dyDescent="0.25">
      <c r="A14" s="455" t="s">
        <v>633</v>
      </c>
      <c r="B14" s="455" t="s">
        <v>187</v>
      </c>
      <c r="C14" s="635">
        <f t="shared" si="0"/>
        <v>58.025999999999996</v>
      </c>
      <c r="D14" s="456">
        <f t="shared" si="1"/>
        <v>13.279150000000001</v>
      </c>
      <c r="E14" s="457" t="str">
        <f t="shared" si="2"/>
        <v/>
      </c>
      <c r="F14" s="654">
        <v>57.451999999999998</v>
      </c>
      <c r="G14" s="456">
        <v>13.3383</v>
      </c>
      <c r="H14" s="457"/>
      <c r="I14" s="636">
        <v>58.6</v>
      </c>
      <c r="J14" s="458">
        <v>13.22</v>
      </c>
      <c r="K14" s="459"/>
    </row>
    <row r="15" spans="1:11" x14ac:dyDescent="0.25">
      <c r="A15" s="90" t="s">
        <v>299</v>
      </c>
      <c r="B15" s="90" t="s">
        <v>563</v>
      </c>
      <c r="C15" s="633">
        <f t="shared" si="0"/>
        <v>62.848700000000001</v>
      </c>
      <c r="D15" s="92">
        <f t="shared" si="1"/>
        <v>12.737500000000001</v>
      </c>
      <c r="E15" s="402" t="str">
        <f t="shared" si="2"/>
        <v/>
      </c>
      <c r="F15" s="655">
        <v>64.697400000000002</v>
      </c>
      <c r="G15" s="92">
        <v>12.994999999999999</v>
      </c>
      <c r="H15" s="402"/>
      <c r="I15" s="634">
        <v>61</v>
      </c>
      <c r="J15" s="91">
        <v>12.48</v>
      </c>
      <c r="K15" s="401"/>
    </row>
    <row r="16" spans="1:11" x14ac:dyDescent="0.25">
      <c r="A16" s="455" t="s">
        <v>308</v>
      </c>
      <c r="B16" s="455" t="s">
        <v>576</v>
      </c>
      <c r="C16" s="635">
        <f t="shared" si="0"/>
        <v>61.861750000000001</v>
      </c>
      <c r="D16" s="456">
        <f t="shared" si="1"/>
        <v>13.148299999999999</v>
      </c>
      <c r="E16" s="457" t="str">
        <f t="shared" si="2"/>
        <v/>
      </c>
      <c r="F16" s="654">
        <v>60.523499999999999</v>
      </c>
      <c r="G16" s="456">
        <v>13.0633</v>
      </c>
      <c r="H16" s="457"/>
      <c r="I16" s="636">
        <v>63.2</v>
      </c>
      <c r="J16" s="458">
        <v>13.2333</v>
      </c>
      <c r="K16" s="459" t="s">
        <v>1046</v>
      </c>
    </row>
    <row r="17" spans="1:11" x14ac:dyDescent="0.25">
      <c r="A17" s="90" t="s">
        <v>650</v>
      </c>
      <c r="B17" s="90" t="s">
        <v>579</v>
      </c>
      <c r="C17" s="633">
        <f t="shared" si="0"/>
        <v>62.902850000000001</v>
      </c>
      <c r="D17" s="92">
        <f t="shared" si="1"/>
        <v>13.227499999999999</v>
      </c>
      <c r="E17" s="402" t="str">
        <f t="shared" si="2"/>
        <v>*</v>
      </c>
      <c r="F17" s="655">
        <v>65.005700000000004</v>
      </c>
      <c r="G17" s="92">
        <v>13.154999999999999</v>
      </c>
      <c r="H17" s="402" t="s">
        <v>1046</v>
      </c>
      <c r="I17" s="634">
        <v>60.8</v>
      </c>
      <c r="J17" s="91">
        <v>13.3</v>
      </c>
      <c r="K17" s="401" t="s">
        <v>1046</v>
      </c>
    </row>
    <row r="18" spans="1:11" x14ac:dyDescent="0.25">
      <c r="A18" s="455" t="s">
        <v>651</v>
      </c>
      <c r="B18" s="455" t="s">
        <v>576</v>
      </c>
      <c r="C18" s="635">
        <f t="shared" si="0"/>
        <v>60.662649999999999</v>
      </c>
      <c r="D18" s="456">
        <f t="shared" si="1"/>
        <v>13.083349999999999</v>
      </c>
      <c r="E18" s="457" t="str">
        <f t="shared" si="2"/>
        <v/>
      </c>
      <c r="F18" s="654">
        <v>60.525300000000001</v>
      </c>
      <c r="G18" s="456">
        <v>13.4</v>
      </c>
      <c r="H18" s="457"/>
      <c r="I18" s="636">
        <v>60.8</v>
      </c>
      <c r="J18" s="458">
        <v>12.7667</v>
      </c>
      <c r="K18" s="459" t="s">
        <v>1046</v>
      </c>
    </row>
    <row r="19" spans="1:11" x14ac:dyDescent="0.25">
      <c r="A19" s="90" t="s">
        <v>306</v>
      </c>
      <c r="B19" s="90" t="s">
        <v>563</v>
      </c>
      <c r="C19" s="633">
        <f t="shared" si="0"/>
        <v>66.239000000000004</v>
      </c>
      <c r="D19" s="92">
        <f t="shared" si="1"/>
        <v>12.831250000000001</v>
      </c>
      <c r="E19" s="402" t="str">
        <f t="shared" si="2"/>
        <v>*</v>
      </c>
      <c r="F19" s="655">
        <v>69.578000000000003</v>
      </c>
      <c r="G19" s="92">
        <v>13.2125</v>
      </c>
      <c r="H19" s="402" t="s">
        <v>1046</v>
      </c>
      <c r="I19" s="634">
        <v>62.9</v>
      </c>
      <c r="J19" s="91">
        <v>12.45</v>
      </c>
      <c r="K19" s="401" t="s">
        <v>1046</v>
      </c>
    </row>
    <row r="20" spans="1:11" x14ac:dyDescent="0.25">
      <c r="A20" s="455" t="s">
        <v>315</v>
      </c>
      <c r="B20" s="455" t="s">
        <v>187</v>
      </c>
      <c r="C20" s="635">
        <f t="shared" si="0"/>
        <v>66.682749999999999</v>
      </c>
      <c r="D20" s="456">
        <f t="shared" si="1"/>
        <v>12.697099999999999</v>
      </c>
      <c r="E20" s="457" t="str">
        <f t="shared" si="2"/>
        <v>*</v>
      </c>
      <c r="F20" s="654">
        <v>68.365499999999997</v>
      </c>
      <c r="G20" s="456">
        <v>12.744199999999999</v>
      </c>
      <c r="H20" s="457" t="s">
        <v>1046</v>
      </c>
      <c r="I20" s="636">
        <v>65</v>
      </c>
      <c r="J20" s="458">
        <v>12.65</v>
      </c>
      <c r="K20" s="459" t="s">
        <v>1046</v>
      </c>
    </row>
    <row r="21" spans="1:11" x14ac:dyDescent="0.25">
      <c r="A21" s="90" t="s">
        <v>317</v>
      </c>
      <c r="B21" s="90" t="s">
        <v>579</v>
      </c>
      <c r="C21" s="633">
        <f t="shared" si="0"/>
        <v>63.4392</v>
      </c>
      <c r="D21" s="92">
        <f t="shared" si="1"/>
        <v>12.91025</v>
      </c>
      <c r="E21" s="402" t="str">
        <f t="shared" si="2"/>
        <v>*</v>
      </c>
      <c r="F21" s="655">
        <v>65.578400000000002</v>
      </c>
      <c r="G21" s="92">
        <v>12.953799999999999</v>
      </c>
      <c r="H21" s="402" t="s">
        <v>1046</v>
      </c>
      <c r="I21" s="634">
        <v>61.3</v>
      </c>
      <c r="J21" s="91">
        <v>12.8667</v>
      </c>
      <c r="K21" s="401" t="s">
        <v>1046</v>
      </c>
    </row>
    <row r="22" spans="1:11" x14ac:dyDescent="0.25">
      <c r="A22" s="90" t="s">
        <v>601</v>
      </c>
      <c r="B22" s="90" t="s">
        <v>187</v>
      </c>
      <c r="C22" s="633">
        <f t="shared" si="0"/>
        <v>62.2</v>
      </c>
      <c r="D22" s="92">
        <f t="shared" si="1"/>
        <v>12.8</v>
      </c>
      <c r="E22" s="402"/>
      <c r="F22" s="655">
        <v>62</v>
      </c>
      <c r="G22" s="92">
        <v>13.1</v>
      </c>
      <c r="H22" s="402"/>
      <c r="I22" s="634">
        <v>62.4</v>
      </c>
      <c r="J22" s="91">
        <v>12.5</v>
      </c>
      <c r="K22" s="401" t="s">
        <v>1046</v>
      </c>
    </row>
    <row r="23" spans="1:11" x14ac:dyDescent="0.25">
      <c r="A23" s="455" t="s">
        <v>298</v>
      </c>
      <c r="B23" s="455" t="s">
        <v>187</v>
      </c>
      <c r="C23" s="635">
        <f t="shared" si="0"/>
        <v>60.738300000000002</v>
      </c>
      <c r="D23" s="456">
        <f t="shared" si="1"/>
        <v>12.646149999999999</v>
      </c>
      <c r="E23" s="457" t="str">
        <f t="shared" ref="E23:E28" si="3">IF(AND(K23="*",H23="*"),"*","")</f>
        <v/>
      </c>
      <c r="F23" s="654">
        <v>60.776600000000002</v>
      </c>
      <c r="G23" s="456">
        <v>13.1479</v>
      </c>
      <c r="H23" s="457"/>
      <c r="I23" s="636">
        <v>60.7</v>
      </c>
      <c r="J23" s="458">
        <v>12.144399999999999</v>
      </c>
      <c r="K23" s="459"/>
    </row>
    <row r="24" spans="1:11" x14ac:dyDescent="0.25">
      <c r="A24" s="90" t="s">
        <v>673</v>
      </c>
      <c r="B24" s="90" t="s">
        <v>187</v>
      </c>
      <c r="C24" s="633">
        <f t="shared" si="0"/>
        <v>62.096649999999997</v>
      </c>
      <c r="D24" s="92">
        <f t="shared" si="1"/>
        <v>12.93065</v>
      </c>
      <c r="E24" s="402" t="str">
        <f t="shared" si="3"/>
        <v/>
      </c>
      <c r="F24" s="655">
        <v>64.693299999999994</v>
      </c>
      <c r="G24" s="92">
        <v>13.231299999999999</v>
      </c>
      <c r="H24" s="402"/>
      <c r="I24" s="634">
        <v>59.5</v>
      </c>
      <c r="J24" s="91">
        <v>12.63</v>
      </c>
      <c r="K24" s="401"/>
    </row>
    <row r="25" spans="1:11" x14ac:dyDescent="0.25">
      <c r="A25" s="455" t="s">
        <v>674</v>
      </c>
      <c r="B25" s="455" t="s">
        <v>187</v>
      </c>
      <c r="C25" s="635">
        <f t="shared" si="0"/>
        <v>61.035499999999999</v>
      </c>
      <c r="D25" s="456">
        <f t="shared" si="1"/>
        <v>13.3375</v>
      </c>
      <c r="E25" s="457" t="str">
        <f t="shared" si="3"/>
        <v/>
      </c>
      <c r="F25" s="654">
        <v>62.771000000000001</v>
      </c>
      <c r="G25" s="456">
        <v>13.595000000000001</v>
      </c>
      <c r="H25" s="457"/>
      <c r="I25" s="636">
        <v>59.3</v>
      </c>
      <c r="J25" s="458">
        <v>13.08</v>
      </c>
      <c r="K25" s="459"/>
    </row>
    <row r="26" spans="1:11" x14ac:dyDescent="0.25">
      <c r="A26" s="90" t="s">
        <v>302</v>
      </c>
      <c r="B26" s="90" t="s">
        <v>187</v>
      </c>
      <c r="C26" s="633">
        <f t="shared" si="0"/>
        <v>60.202250000000006</v>
      </c>
      <c r="D26" s="92">
        <f t="shared" si="1"/>
        <v>13.022300000000001</v>
      </c>
      <c r="E26" s="402" t="str">
        <f t="shared" si="3"/>
        <v/>
      </c>
      <c r="F26" s="655">
        <v>57.704500000000003</v>
      </c>
      <c r="G26" s="92">
        <v>13.3246</v>
      </c>
      <c r="H26" s="402"/>
      <c r="I26" s="634">
        <v>62.7</v>
      </c>
      <c r="J26" s="91">
        <v>12.72</v>
      </c>
      <c r="K26" s="401" t="s">
        <v>1046</v>
      </c>
    </row>
    <row r="27" spans="1:11" x14ac:dyDescent="0.25">
      <c r="A27" s="455" t="s">
        <v>234</v>
      </c>
      <c r="B27" s="455" t="s">
        <v>187</v>
      </c>
      <c r="C27" s="635">
        <f t="shared" si="0"/>
        <v>63.483400000000003</v>
      </c>
      <c r="D27" s="456">
        <f t="shared" si="1"/>
        <v>12.854150000000001</v>
      </c>
      <c r="E27" s="457" t="str">
        <f t="shared" si="3"/>
        <v/>
      </c>
      <c r="F27" s="654">
        <v>63.166800000000002</v>
      </c>
      <c r="G27" s="456">
        <v>13.1983</v>
      </c>
      <c r="H27" s="457"/>
      <c r="I27" s="636">
        <v>63.8</v>
      </c>
      <c r="J27" s="458">
        <v>12.51</v>
      </c>
      <c r="K27" s="459" t="s">
        <v>1046</v>
      </c>
    </row>
    <row r="28" spans="1:11" x14ac:dyDescent="0.25">
      <c r="A28" s="90" t="s">
        <v>207</v>
      </c>
      <c r="B28" s="90" t="s">
        <v>563</v>
      </c>
      <c r="C28" s="633">
        <f t="shared" si="0"/>
        <v>62.066400000000002</v>
      </c>
      <c r="D28" s="92">
        <f t="shared" si="1"/>
        <v>13.1798</v>
      </c>
      <c r="E28" s="402" t="str">
        <f t="shared" si="3"/>
        <v/>
      </c>
      <c r="F28" s="655">
        <v>63.332799999999999</v>
      </c>
      <c r="G28" s="92">
        <v>13.329599999999999</v>
      </c>
      <c r="H28" s="402"/>
      <c r="I28" s="634">
        <v>60.8</v>
      </c>
      <c r="J28" s="91">
        <v>13.03</v>
      </c>
      <c r="K28" s="401"/>
    </row>
    <row r="29" spans="1:11" ht="13.8" thickBot="1" x14ac:dyDescent="0.3">
      <c r="A29" s="108" t="s">
        <v>12</v>
      </c>
      <c r="B29" s="108"/>
      <c r="C29" s="637">
        <f>AVERAGE(C5:C28)</f>
        <v>62.670437499999998</v>
      </c>
      <c r="D29" s="109">
        <f>AVERAGE(D5:D28)</f>
        <v>12.942320833333335</v>
      </c>
      <c r="E29" s="408"/>
      <c r="F29" s="637">
        <f>AVERAGE(F5:F28)</f>
        <v>63.740874999999988</v>
      </c>
      <c r="G29" s="109">
        <f>AVERAGE(G5:G28)</f>
        <v>13.138345833333332</v>
      </c>
      <c r="H29" s="408"/>
      <c r="I29" s="109">
        <f>AVERAGE(I5:I28)</f>
        <v>61.6</v>
      </c>
      <c r="J29" s="109">
        <f>AVERAGE(J5:J28)</f>
        <v>12.746295833333335</v>
      </c>
      <c r="K29" s="109"/>
    </row>
    <row r="30" spans="1:11" x14ac:dyDescent="0.25">
      <c r="A30" s="20"/>
      <c r="B30" s="20"/>
      <c r="C30" s="21"/>
      <c r="D30" s="27"/>
      <c r="F30" s="21"/>
      <c r="G30" s="27"/>
      <c r="I30" s="21"/>
      <c r="J30" s="27"/>
    </row>
    <row r="32" spans="1:11" x14ac:dyDescent="0.25">
      <c r="A32" s="22"/>
      <c r="B32" s="22"/>
      <c r="C32" s="22"/>
      <c r="D32" s="22"/>
      <c r="F32" s="22"/>
      <c r="G32" s="22"/>
      <c r="I32" s="22"/>
      <c r="J32" s="22"/>
    </row>
    <row r="33" spans="1:10" x14ac:dyDescent="0.25">
      <c r="A33" s="22"/>
      <c r="B33" s="22"/>
      <c r="C33" s="22"/>
      <c r="D33" s="22"/>
      <c r="F33" s="22"/>
      <c r="G33" s="22"/>
      <c r="I33" s="22"/>
      <c r="J33" s="22"/>
    </row>
    <row r="34" spans="1:10" x14ac:dyDescent="0.25">
      <c r="A34" s="22"/>
      <c r="B34" s="22"/>
      <c r="C34" s="22"/>
      <c r="D34" s="22"/>
      <c r="F34" s="22"/>
      <c r="G34" s="22"/>
      <c r="I34" s="22"/>
    </row>
    <row r="35" spans="1:10" x14ac:dyDescent="0.25">
      <c r="A35" s="22"/>
      <c r="B35" s="22"/>
      <c r="C35" s="22"/>
      <c r="D35" s="22"/>
      <c r="F35" s="22"/>
      <c r="G35" s="22"/>
      <c r="I35" s="22"/>
      <c r="J35" s="23"/>
    </row>
    <row r="36" spans="1:10" x14ac:dyDescent="0.25">
      <c r="A36" s="22"/>
      <c r="B36" s="22"/>
      <c r="C36" s="22"/>
      <c r="D36" s="22"/>
      <c r="F36" s="22"/>
      <c r="G36" s="22"/>
      <c r="I36" s="22"/>
      <c r="J36" s="22"/>
    </row>
    <row r="37" spans="1:10" x14ac:dyDescent="0.25">
      <c r="A37" s="22"/>
      <c r="B37" s="22"/>
      <c r="C37" s="22"/>
      <c r="D37" s="22"/>
      <c r="F37" s="22"/>
      <c r="G37" s="22"/>
      <c r="I37" s="22"/>
      <c r="J37" s="22"/>
    </row>
    <row r="38" spans="1:10" ht="15.6" x14ac:dyDescent="0.25">
      <c r="A38" s="29"/>
      <c r="B38" s="29"/>
      <c r="C38" s="29"/>
      <c r="D38" s="29"/>
      <c r="F38" s="29"/>
      <c r="G38" s="29"/>
      <c r="I38" s="29"/>
      <c r="J38" s="29"/>
    </row>
    <row r="41" spans="1:10" x14ac:dyDescent="0.25">
      <c r="F41" s="93" t="s">
        <v>27</v>
      </c>
      <c r="I41" s="93" t="s">
        <v>27</v>
      </c>
    </row>
  </sheetData>
  <sortState ref="A5:K28">
    <sortCondition ref="A5:A28"/>
  </sortState>
  <mergeCells count="4">
    <mergeCell ref="C2:E2"/>
    <mergeCell ref="I2:K2"/>
    <mergeCell ref="F2:H2"/>
    <mergeCell ref="A1:K1"/>
  </mergeCells>
  <conditionalFormatting sqref="A5:K28">
    <cfRule type="expression" dxfId="140" priority="1">
      <formula>MOD(ROW(),2)=0</formula>
    </cfRule>
  </conditionalFormatting>
  <pageMargins left="0.5" right="0.5" top="0.5" bottom="0.5" header="0.3" footer="0.3"/>
  <pageSetup paperSize="5"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CA368-43A2-4471-B412-A2E054294CBE}">
  <sheetPr>
    <pageSetUpPr fitToPage="1"/>
  </sheetPr>
  <dimension ref="A1:X52"/>
  <sheetViews>
    <sheetView zoomScaleNormal="100" workbookViewId="0">
      <selection activeCell="B3" sqref="B1:B1048576"/>
    </sheetView>
  </sheetViews>
  <sheetFormatPr defaultRowHeight="13.2" x14ac:dyDescent="0.25"/>
  <cols>
    <col min="1" max="1" width="9.88671875" style="235" customWidth="1"/>
    <col min="2" max="2" width="20.77734375" style="235" customWidth="1"/>
    <col min="3" max="3" width="10.33203125" style="235" customWidth="1"/>
    <col min="4" max="4" width="9.88671875" style="235" customWidth="1"/>
    <col min="5" max="5" width="10.5546875" style="235" customWidth="1"/>
    <col min="6" max="7" width="9.88671875" style="235" customWidth="1"/>
    <col min="8" max="8" width="10.109375" style="235" customWidth="1"/>
    <col min="9" max="9" width="10.77734375" style="235" customWidth="1"/>
    <col min="10" max="10" width="7.77734375" style="235" bestFit="1" customWidth="1"/>
    <col min="11" max="11" width="10.88671875" style="235" customWidth="1"/>
    <col min="12" max="12" width="7.88671875" style="235" bestFit="1" customWidth="1"/>
    <col min="13" max="13" width="10.44140625" style="235" bestFit="1" customWidth="1"/>
    <col min="14" max="14" width="7.77734375" style="235" bestFit="1" customWidth="1"/>
    <col min="15" max="15" width="7.77734375" style="235" customWidth="1"/>
    <col min="16" max="16" width="7.88671875" style="235" customWidth="1"/>
    <col min="17" max="21" width="5.5546875" style="235" customWidth="1"/>
    <col min="22" max="259" width="8.88671875" style="235"/>
    <col min="260" max="260" width="5" style="235" customWidth="1"/>
    <col min="261" max="261" width="30.44140625" style="235" bestFit="1" customWidth="1"/>
    <col min="262" max="262" width="8.6640625" style="235" customWidth="1"/>
    <col min="263" max="263" width="3.109375" style="235" customWidth="1"/>
    <col min="264" max="264" width="8.5546875" style="235" bestFit="1" customWidth="1"/>
    <col min="265" max="265" width="11.109375" style="235" customWidth="1"/>
    <col min="266" max="266" width="10.109375" style="235" customWidth="1"/>
    <col min="267" max="267" width="15.88671875" style="235" customWidth="1"/>
    <col min="268" max="268" width="9.44140625" style="235" customWidth="1"/>
    <col min="269" max="269" width="14.33203125" style="235" customWidth="1"/>
    <col min="270" max="270" width="8.88671875" style="235" customWidth="1"/>
    <col min="271" max="271" width="4.6640625" style="235" customWidth="1"/>
    <col min="272" max="272" width="7.33203125" style="235" customWidth="1"/>
    <col min="273" max="273" width="6.88671875" style="235" customWidth="1"/>
    <col min="274" max="277" width="5.5546875" style="235" customWidth="1"/>
    <col min="278" max="515" width="8.88671875" style="235"/>
    <col min="516" max="516" width="5" style="235" customWidth="1"/>
    <col min="517" max="517" width="30.44140625" style="235" bestFit="1" customWidth="1"/>
    <col min="518" max="518" width="8.6640625" style="235" customWidth="1"/>
    <col min="519" max="519" width="3.109375" style="235" customWidth="1"/>
    <col min="520" max="520" width="8.5546875" style="235" bestFit="1" customWidth="1"/>
    <col min="521" max="521" width="11.109375" style="235" customWidth="1"/>
    <col min="522" max="522" width="10.109375" style="235" customWidth="1"/>
    <col min="523" max="523" width="15.88671875" style="235" customWidth="1"/>
    <col min="524" max="524" width="9.44140625" style="235" customWidth="1"/>
    <col min="525" max="525" width="14.33203125" style="235" customWidth="1"/>
    <col min="526" max="526" width="8.88671875" style="235" customWidth="1"/>
    <col min="527" max="527" width="4.6640625" style="235" customWidth="1"/>
    <col min="528" max="528" width="7.33203125" style="235" customWidth="1"/>
    <col min="529" max="529" width="6.88671875" style="235" customWidth="1"/>
    <col min="530" max="533" width="5.5546875" style="235" customWidth="1"/>
    <col min="534" max="771" width="8.88671875" style="235"/>
    <col min="772" max="772" width="5" style="235" customWidth="1"/>
    <col min="773" max="773" width="30.44140625" style="235" bestFit="1" customWidth="1"/>
    <col min="774" max="774" width="8.6640625" style="235" customWidth="1"/>
    <col min="775" max="775" width="3.109375" style="235" customWidth="1"/>
    <col min="776" max="776" width="8.5546875" style="235" bestFit="1" customWidth="1"/>
    <col min="777" max="777" width="11.109375" style="235" customWidth="1"/>
    <col min="778" max="778" width="10.109375" style="235" customWidth="1"/>
    <col min="779" max="779" width="15.88671875" style="235" customWidth="1"/>
    <col min="780" max="780" width="9.44140625" style="235" customWidth="1"/>
    <col min="781" max="781" width="14.33203125" style="235" customWidth="1"/>
    <col min="782" max="782" width="8.88671875" style="235" customWidth="1"/>
    <col min="783" max="783" width="4.6640625" style="235" customWidth="1"/>
    <col min="784" max="784" width="7.33203125" style="235" customWidth="1"/>
    <col min="785" max="785" width="6.88671875" style="235" customWidth="1"/>
    <col min="786" max="789" width="5.5546875" style="235" customWidth="1"/>
    <col min="790" max="1027" width="8.88671875" style="235"/>
    <col min="1028" max="1028" width="5" style="235" customWidth="1"/>
    <col min="1029" max="1029" width="30.44140625" style="235" bestFit="1" customWidth="1"/>
    <col min="1030" max="1030" width="8.6640625" style="235" customWidth="1"/>
    <col min="1031" max="1031" width="3.109375" style="235" customWidth="1"/>
    <col min="1032" max="1032" width="8.5546875" style="235" bestFit="1" customWidth="1"/>
    <col min="1033" max="1033" width="11.109375" style="235" customWidth="1"/>
    <col min="1034" max="1034" width="10.109375" style="235" customWidth="1"/>
    <col min="1035" max="1035" width="15.88671875" style="235" customWidth="1"/>
    <col min="1036" max="1036" width="9.44140625" style="235" customWidth="1"/>
    <col min="1037" max="1037" width="14.33203125" style="235" customWidth="1"/>
    <col min="1038" max="1038" width="8.88671875" style="235" customWidth="1"/>
    <col min="1039" max="1039" width="4.6640625" style="235" customWidth="1"/>
    <col min="1040" max="1040" width="7.33203125" style="235" customWidth="1"/>
    <col min="1041" max="1041" width="6.88671875" style="235" customWidth="1"/>
    <col min="1042" max="1045" width="5.5546875" style="235" customWidth="1"/>
    <col min="1046" max="1283" width="8.88671875" style="235"/>
    <col min="1284" max="1284" width="5" style="235" customWidth="1"/>
    <col min="1285" max="1285" width="30.44140625" style="235" bestFit="1" customWidth="1"/>
    <col min="1286" max="1286" width="8.6640625" style="235" customWidth="1"/>
    <col min="1287" max="1287" width="3.109375" style="235" customWidth="1"/>
    <col min="1288" max="1288" width="8.5546875" style="235" bestFit="1" customWidth="1"/>
    <col min="1289" max="1289" width="11.109375" style="235" customWidth="1"/>
    <col min="1290" max="1290" width="10.109375" style="235" customWidth="1"/>
    <col min="1291" max="1291" width="15.88671875" style="235" customWidth="1"/>
    <col min="1292" max="1292" width="9.44140625" style="235" customWidth="1"/>
    <col min="1293" max="1293" width="14.33203125" style="235" customWidth="1"/>
    <col min="1294" max="1294" width="8.88671875" style="235" customWidth="1"/>
    <col min="1295" max="1295" width="4.6640625" style="235" customWidth="1"/>
    <col min="1296" max="1296" width="7.33203125" style="235" customWidth="1"/>
    <col min="1297" max="1297" width="6.88671875" style="235" customWidth="1"/>
    <col min="1298" max="1301" width="5.5546875" style="235" customWidth="1"/>
    <col min="1302" max="1539" width="8.88671875" style="235"/>
    <col min="1540" max="1540" width="5" style="235" customWidth="1"/>
    <col min="1541" max="1541" width="30.44140625" style="235" bestFit="1" customWidth="1"/>
    <col min="1542" max="1542" width="8.6640625" style="235" customWidth="1"/>
    <col min="1543" max="1543" width="3.109375" style="235" customWidth="1"/>
    <col min="1544" max="1544" width="8.5546875" style="235" bestFit="1" customWidth="1"/>
    <col min="1545" max="1545" width="11.109375" style="235" customWidth="1"/>
    <col min="1546" max="1546" width="10.109375" style="235" customWidth="1"/>
    <col min="1547" max="1547" width="15.88671875" style="235" customWidth="1"/>
    <col min="1548" max="1548" width="9.44140625" style="235" customWidth="1"/>
    <col min="1549" max="1549" width="14.33203125" style="235" customWidth="1"/>
    <col min="1550" max="1550" width="8.88671875" style="235" customWidth="1"/>
    <col min="1551" max="1551" width="4.6640625" style="235" customWidth="1"/>
    <col min="1552" max="1552" width="7.33203125" style="235" customWidth="1"/>
    <col min="1553" max="1553" width="6.88671875" style="235" customWidth="1"/>
    <col min="1554" max="1557" width="5.5546875" style="235" customWidth="1"/>
    <col min="1558" max="1795" width="8.88671875" style="235"/>
    <col min="1796" max="1796" width="5" style="235" customWidth="1"/>
    <col min="1797" max="1797" width="30.44140625" style="235" bestFit="1" customWidth="1"/>
    <col min="1798" max="1798" width="8.6640625" style="235" customWidth="1"/>
    <col min="1799" max="1799" width="3.109375" style="235" customWidth="1"/>
    <col min="1800" max="1800" width="8.5546875" style="235" bestFit="1" customWidth="1"/>
    <col min="1801" max="1801" width="11.109375" style="235" customWidth="1"/>
    <col min="1802" max="1802" width="10.109375" style="235" customWidth="1"/>
    <col min="1803" max="1803" width="15.88671875" style="235" customWidth="1"/>
    <col min="1804" max="1804" width="9.44140625" style="235" customWidth="1"/>
    <col min="1805" max="1805" width="14.33203125" style="235" customWidth="1"/>
    <col min="1806" max="1806" width="8.88671875" style="235" customWidth="1"/>
    <col min="1807" max="1807" width="4.6640625" style="235" customWidth="1"/>
    <col min="1808" max="1808" width="7.33203125" style="235" customWidth="1"/>
    <col min="1809" max="1809" width="6.88671875" style="235" customWidth="1"/>
    <col min="1810" max="1813" width="5.5546875" style="235" customWidth="1"/>
    <col min="1814" max="2051" width="8.88671875" style="235"/>
    <col min="2052" max="2052" width="5" style="235" customWidth="1"/>
    <col min="2053" max="2053" width="30.44140625" style="235" bestFit="1" customWidth="1"/>
    <col min="2054" max="2054" width="8.6640625" style="235" customWidth="1"/>
    <col min="2055" max="2055" width="3.109375" style="235" customWidth="1"/>
    <col min="2056" max="2056" width="8.5546875" style="235" bestFit="1" customWidth="1"/>
    <col min="2057" max="2057" width="11.109375" style="235" customWidth="1"/>
    <col min="2058" max="2058" width="10.109375" style="235" customWidth="1"/>
    <col min="2059" max="2059" width="15.88671875" style="235" customWidth="1"/>
    <col min="2060" max="2060" width="9.44140625" style="235" customWidth="1"/>
    <col min="2061" max="2061" width="14.33203125" style="235" customWidth="1"/>
    <col min="2062" max="2062" width="8.88671875" style="235" customWidth="1"/>
    <col min="2063" max="2063" width="4.6640625" style="235" customWidth="1"/>
    <col min="2064" max="2064" width="7.33203125" style="235" customWidth="1"/>
    <col min="2065" max="2065" width="6.88671875" style="235" customWidth="1"/>
    <col min="2066" max="2069" width="5.5546875" style="235" customWidth="1"/>
    <col min="2070" max="2307" width="8.88671875" style="235"/>
    <col min="2308" max="2308" width="5" style="235" customWidth="1"/>
    <col min="2309" max="2309" width="30.44140625" style="235" bestFit="1" customWidth="1"/>
    <col min="2310" max="2310" width="8.6640625" style="235" customWidth="1"/>
    <col min="2311" max="2311" width="3.109375" style="235" customWidth="1"/>
    <col min="2312" max="2312" width="8.5546875" style="235" bestFit="1" customWidth="1"/>
    <col min="2313" max="2313" width="11.109375" style="235" customWidth="1"/>
    <col min="2314" max="2314" width="10.109375" style="235" customWidth="1"/>
    <col min="2315" max="2315" width="15.88671875" style="235" customWidth="1"/>
    <col min="2316" max="2316" width="9.44140625" style="235" customWidth="1"/>
    <col min="2317" max="2317" width="14.33203125" style="235" customWidth="1"/>
    <col min="2318" max="2318" width="8.88671875" style="235" customWidth="1"/>
    <col min="2319" max="2319" width="4.6640625" style="235" customWidth="1"/>
    <col min="2320" max="2320" width="7.33203125" style="235" customWidth="1"/>
    <col min="2321" max="2321" width="6.88671875" style="235" customWidth="1"/>
    <col min="2322" max="2325" width="5.5546875" style="235" customWidth="1"/>
    <col min="2326" max="2563" width="8.88671875" style="235"/>
    <col min="2564" max="2564" width="5" style="235" customWidth="1"/>
    <col min="2565" max="2565" width="30.44140625" style="235" bestFit="1" customWidth="1"/>
    <col min="2566" max="2566" width="8.6640625" style="235" customWidth="1"/>
    <col min="2567" max="2567" width="3.109375" style="235" customWidth="1"/>
    <col min="2568" max="2568" width="8.5546875" style="235" bestFit="1" customWidth="1"/>
    <col min="2569" max="2569" width="11.109375" style="235" customWidth="1"/>
    <col min="2570" max="2570" width="10.109375" style="235" customWidth="1"/>
    <col min="2571" max="2571" width="15.88671875" style="235" customWidth="1"/>
    <col min="2572" max="2572" width="9.44140625" style="235" customWidth="1"/>
    <col min="2573" max="2573" width="14.33203125" style="235" customWidth="1"/>
    <col min="2574" max="2574" width="8.88671875" style="235" customWidth="1"/>
    <col min="2575" max="2575" width="4.6640625" style="235" customWidth="1"/>
    <col min="2576" max="2576" width="7.33203125" style="235" customWidth="1"/>
    <col min="2577" max="2577" width="6.88671875" style="235" customWidth="1"/>
    <col min="2578" max="2581" width="5.5546875" style="235" customWidth="1"/>
    <col min="2582" max="2819" width="8.88671875" style="235"/>
    <col min="2820" max="2820" width="5" style="235" customWidth="1"/>
    <col min="2821" max="2821" width="30.44140625" style="235" bestFit="1" customWidth="1"/>
    <col min="2822" max="2822" width="8.6640625" style="235" customWidth="1"/>
    <col min="2823" max="2823" width="3.109375" style="235" customWidth="1"/>
    <col min="2824" max="2824" width="8.5546875" style="235" bestFit="1" customWidth="1"/>
    <col min="2825" max="2825" width="11.109375" style="235" customWidth="1"/>
    <col min="2826" max="2826" width="10.109375" style="235" customWidth="1"/>
    <col min="2827" max="2827" width="15.88671875" style="235" customWidth="1"/>
    <col min="2828" max="2828" width="9.44140625" style="235" customWidth="1"/>
    <col min="2829" max="2829" width="14.33203125" style="235" customWidth="1"/>
    <col min="2830" max="2830" width="8.88671875" style="235" customWidth="1"/>
    <col min="2831" max="2831" width="4.6640625" style="235" customWidth="1"/>
    <col min="2832" max="2832" width="7.33203125" style="235" customWidth="1"/>
    <col min="2833" max="2833" width="6.88671875" style="235" customWidth="1"/>
    <col min="2834" max="2837" width="5.5546875" style="235" customWidth="1"/>
    <col min="2838" max="3075" width="8.88671875" style="235"/>
    <col min="3076" max="3076" width="5" style="235" customWidth="1"/>
    <col min="3077" max="3077" width="30.44140625" style="235" bestFit="1" customWidth="1"/>
    <col min="3078" max="3078" width="8.6640625" style="235" customWidth="1"/>
    <col min="3079" max="3079" width="3.109375" style="235" customWidth="1"/>
    <col min="3080" max="3080" width="8.5546875" style="235" bestFit="1" customWidth="1"/>
    <col min="3081" max="3081" width="11.109375" style="235" customWidth="1"/>
    <col min="3082" max="3082" width="10.109375" style="235" customWidth="1"/>
    <col min="3083" max="3083" width="15.88671875" style="235" customWidth="1"/>
    <col min="3084" max="3084" width="9.44140625" style="235" customWidth="1"/>
    <col min="3085" max="3085" width="14.33203125" style="235" customWidth="1"/>
    <col min="3086" max="3086" width="8.88671875" style="235" customWidth="1"/>
    <col min="3087" max="3087" width="4.6640625" style="235" customWidth="1"/>
    <col min="3088" max="3088" width="7.33203125" style="235" customWidth="1"/>
    <col min="3089" max="3089" width="6.88671875" style="235" customWidth="1"/>
    <col min="3090" max="3093" width="5.5546875" style="235" customWidth="1"/>
    <col min="3094" max="3331" width="8.88671875" style="235"/>
    <col min="3332" max="3332" width="5" style="235" customWidth="1"/>
    <col min="3333" max="3333" width="30.44140625" style="235" bestFit="1" customWidth="1"/>
    <col min="3334" max="3334" width="8.6640625" style="235" customWidth="1"/>
    <col min="3335" max="3335" width="3.109375" style="235" customWidth="1"/>
    <col min="3336" max="3336" width="8.5546875" style="235" bestFit="1" customWidth="1"/>
    <col min="3337" max="3337" width="11.109375" style="235" customWidth="1"/>
    <col min="3338" max="3338" width="10.109375" style="235" customWidth="1"/>
    <col min="3339" max="3339" width="15.88671875" style="235" customWidth="1"/>
    <col min="3340" max="3340" width="9.44140625" style="235" customWidth="1"/>
    <col min="3341" max="3341" width="14.33203125" style="235" customWidth="1"/>
    <col min="3342" max="3342" width="8.88671875" style="235" customWidth="1"/>
    <col min="3343" max="3343" width="4.6640625" style="235" customWidth="1"/>
    <col min="3344" max="3344" width="7.33203125" style="235" customWidth="1"/>
    <col min="3345" max="3345" width="6.88671875" style="235" customWidth="1"/>
    <col min="3346" max="3349" width="5.5546875" style="235" customWidth="1"/>
    <col min="3350" max="3587" width="8.88671875" style="235"/>
    <col min="3588" max="3588" width="5" style="235" customWidth="1"/>
    <col min="3589" max="3589" width="30.44140625" style="235" bestFit="1" customWidth="1"/>
    <col min="3590" max="3590" width="8.6640625" style="235" customWidth="1"/>
    <col min="3591" max="3591" width="3.109375" style="235" customWidth="1"/>
    <col min="3592" max="3592" width="8.5546875" style="235" bestFit="1" customWidth="1"/>
    <col min="3593" max="3593" width="11.109375" style="235" customWidth="1"/>
    <col min="3594" max="3594" width="10.109375" style="235" customWidth="1"/>
    <col min="3595" max="3595" width="15.88671875" style="235" customWidth="1"/>
    <col min="3596" max="3596" width="9.44140625" style="235" customWidth="1"/>
    <col min="3597" max="3597" width="14.33203125" style="235" customWidth="1"/>
    <col min="3598" max="3598" width="8.88671875" style="235" customWidth="1"/>
    <col min="3599" max="3599" width="4.6640625" style="235" customWidth="1"/>
    <col min="3600" max="3600" width="7.33203125" style="235" customWidth="1"/>
    <col min="3601" max="3601" width="6.88671875" style="235" customWidth="1"/>
    <col min="3602" max="3605" width="5.5546875" style="235" customWidth="1"/>
    <col min="3606" max="3843" width="8.88671875" style="235"/>
    <col min="3844" max="3844" width="5" style="235" customWidth="1"/>
    <col min="3845" max="3845" width="30.44140625" style="235" bestFit="1" customWidth="1"/>
    <col min="3846" max="3846" width="8.6640625" style="235" customWidth="1"/>
    <col min="3847" max="3847" width="3.109375" style="235" customWidth="1"/>
    <col min="3848" max="3848" width="8.5546875" style="235" bestFit="1" customWidth="1"/>
    <col min="3849" max="3849" width="11.109375" style="235" customWidth="1"/>
    <col min="3850" max="3850" width="10.109375" style="235" customWidth="1"/>
    <col min="3851" max="3851" width="15.88671875" style="235" customWidth="1"/>
    <col min="3852" max="3852" width="9.44140625" style="235" customWidth="1"/>
    <col min="3853" max="3853" width="14.33203125" style="235" customWidth="1"/>
    <col min="3854" max="3854" width="8.88671875" style="235" customWidth="1"/>
    <col min="3855" max="3855" width="4.6640625" style="235" customWidth="1"/>
    <col min="3856" max="3856" width="7.33203125" style="235" customWidth="1"/>
    <col min="3857" max="3857" width="6.88671875" style="235" customWidth="1"/>
    <col min="3858" max="3861" width="5.5546875" style="235" customWidth="1"/>
    <col min="3862" max="4099" width="8.88671875" style="235"/>
    <col min="4100" max="4100" width="5" style="235" customWidth="1"/>
    <col min="4101" max="4101" width="30.44140625" style="235" bestFit="1" customWidth="1"/>
    <col min="4102" max="4102" width="8.6640625" style="235" customWidth="1"/>
    <col min="4103" max="4103" width="3.109375" style="235" customWidth="1"/>
    <col min="4104" max="4104" width="8.5546875" style="235" bestFit="1" customWidth="1"/>
    <col min="4105" max="4105" width="11.109375" style="235" customWidth="1"/>
    <col min="4106" max="4106" width="10.109375" style="235" customWidth="1"/>
    <col min="4107" max="4107" width="15.88671875" style="235" customWidth="1"/>
    <col min="4108" max="4108" width="9.44140625" style="235" customWidth="1"/>
    <col min="4109" max="4109" width="14.33203125" style="235" customWidth="1"/>
    <col min="4110" max="4110" width="8.88671875" style="235" customWidth="1"/>
    <col min="4111" max="4111" width="4.6640625" style="235" customWidth="1"/>
    <col min="4112" max="4112" width="7.33203125" style="235" customWidth="1"/>
    <col min="4113" max="4113" width="6.88671875" style="235" customWidth="1"/>
    <col min="4114" max="4117" width="5.5546875" style="235" customWidth="1"/>
    <col min="4118" max="4355" width="8.88671875" style="235"/>
    <col min="4356" max="4356" width="5" style="235" customWidth="1"/>
    <col min="4357" max="4357" width="30.44140625" style="235" bestFit="1" customWidth="1"/>
    <col min="4358" max="4358" width="8.6640625" style="235" customWidth="1"/>
    <col min="4359" max="4359" width="3.109375" style="235" customWidth="1"/>
    <col min="4360" max="4360" width="8.5546875" style="235" bestFit="1" customWidth="1"/>
    <col min="4361" max="4361" width="11.109375" style="235" customWidth="1"/>
    <col min="4362" max="4362" width="10.109375" style="235" customWidth="1"/>
    <col min="4363" max="4363" width="15.88671875" style="235" customWidth="1"/>
    <col min="4364" max="4364" width="9.44140625" style="235" customWidth="1"/>
    <col min="4365" max="4365" width="14.33203125" style="235" customWidth="1"/>
    <col min="4366" max="4366" width="8.88671875" style="235" customWidth="1"/>
    <col min="4367" max="4367" width="4.6640625" style="235" customWidth="1"/>
    <col min="4368" max="4368" width="7.33203125" style="235" customWidth="1"/>
    <col min="4369" max="4369" width="6.88671875" style="235" customWidth="1"/>
    <col min="4370" max="4373" width="5.5546875" style="235" customWidth="1"/>
    <col min="4374" max="4611" width="8.88671875" style="235"/>
    <col min="4612" max="4612" width="5" style="235" customWidth="1"/>
    <col min="4613" max="4613" width="30.44140625" style="235" bestFit="1" customWidth="1"/>
    <col min="4614" max="4614" width="8.6640625" style="235" customWidth="1"/>
    <col min="4615" max="4615" width="3.109375" style="235" customWidth="1"/>
    <col min="4616" max="4616" width="8.5546875" style="235" bestFit="1" customWidth="1"/>
    <col min="4617" max="4617" width="11.109375" style="235" customWidth="1"/>
    <col min="4618" max="4618" width="10.109375" style="235" customWidth="1"/>
    <col min="4619" max="4619" width="15.88671875" style="235" customWidth="1"/>
    <col min="4620" max="4620" width="9.44140625" style="235" customWidth="1"/>
    <col min="4621" max="4621" width="14.33203125" style="235" customWidth="1"/>
    <col min="4622" max="4622" width="8.88671875" style="235" customWidth="1"/>
    <col min="4623" max="4623" width="4.6640625" style="235" customWidth="1"/>
    <col min="4624" max="4624" width="7.33203125" style="235" customWidth="1"/>
    <col min="4625" max="4625" width="6.88671875" style="235" customWidth="1"/>
    <col min="4626" max="4629" width="5.5546875" style="235" customWidth="1"/>
    <col min="4630" max="4867" width="8.88671875" style="235"/>
    <col min="4868" max="4868" width="5" style="235" customWidth="1"/>
    <col min="4869" max="4869" width="30.44140625" style="235" bestFit="1" customWidth="1"/>
    <col min="4870" max="4870" width="8.6640625" style="235" customWidth="1"/>
    <col min="4871" max="4871" width="3.109375" style="235" customWidth="1"/>
    <col min="4872" max="4872" width="8.5546875" style="235" bestFit="1" customWidth="1"/>
    <col min="4873" max="4873" width="11.109375" style="235" customWidth="1"/>
    <col min="4874" max="4874" width="10.109375" style="235" customWidth="1"/>
    <col min="4875" max="4875" width="15.88671875" style="235" customWidth="1"/>
    <col min="4876" max="4876" width="9.44140625" style="235" customWidth="1"/>
    <col min="4877" max="4877" width="14.33203125" style="235" customWidth="1"/>
    <col min="4878" max="4878" width="8.88671875" style="235" customWidth="1"/>
    <col min="4879" max="4879" width="4.6640625" style="235" customWidth="1"/>
    <col min="4880" max="4880" width="7.33203125" style="235" customWidth="1"/>
    <col min="4881" max="4881" width="6.88671875" style="235" customWidth="1"/>
    <col min="4882" max="4885" width="5.5546875" style="235" customWidth="1"/>
    <col min="4886" max="5123" width="8.88671875" style="235"/>
    <col min="5124" max="5124" width="5" style="235" customWidth="1"/>
    <col min="5125" max="5125" width="30.44140625" style="235" bestFit="1" customWidth="1"/>
    <col min="5126" max="5126" width="8.6640625" style="235" customWidth="1"/>
    <col min="5127" max="5127" width="3.109375" style="235" customWidth="1"/>
    <col min="5128" max="5128" width="8.5546875" style="235" bestFit="1" customWidth="1"/>
    <col min="5129" max="5129" width="11.109375" style="235" customWidth="1"/>
    <col min="5130" max="5130" width="10.109375" style="235" customWidth="1"/>
    <col min="5131" max="5131" width="15.88671875" style="235" customWidth="1"/>
    <col min="5132" max="5132" width="9.44140625" style="235" customWidth="1"/>
    <col min="5133" max="5133" width="14.33203125" style="235" customWidth="1"/>
    <col min="5134" max="5134" width="8.88671875" style="235" customWidth="1"/>
    <col min="5135" max="5135" width="4.6640625" style="235" customWidth="1"/>
    <col min="5136" max="5136" width="7.33203125" style="235" customWidth="1"/>
    <col min="5137" max="5137" width="6.88671875" style="235" customWidth="1"/>
    <col min="5138" max="5141" width="5.5546875" style="235" customWidth="1"/>
    <col min="5142" max="5379" width="8.88671875" style="235"/>
    <col min="5380" max="5380" width="5" style="235" customWidth="1"/>
    <col min="5381" max="5381" width="30.44140625" style="235" bestFit="1" customWidth="1"/>
    <col min="5382" max="5382" width="8.6640625" style="235" customWidth="1"/>
    <col min="5383" max="5383" width="3.109375" style="235" customWidth="1"/>
    <col min="5384" max="5384" width="8.5546875" style="235" bestFit="1" customWidth="1"/>
    <col min="5385" max="5385" width="11.109375" style="235" customWidth="1"/>
    <col min="5386" max="5386" width="10.109375" style="235" customWidth="1"/>
    <col min="5387" max="5387" width="15.88671875" style="235" customWidth="1"/>
    <col min="5388" max="5388" width="9.44140625" style="235" customWidth="1"/>
    <col min="5389" max="5389" width="14.33203125" style="235" customWidth="1"/>
    <col min="5390" max="5390" width="8.88671875" style="235" customWidth="1"/>
    <col min="5391" max="5391" width="4.6640625" style="235" customWidth="1"/>
    <col min="5392" max="5392" width="7.33203125" style="235" customWidth="1"/>
    <col min="5393" max="5393" width="6.88671875" style="235" customWidth="1"/>
    <col min="5394" max="5397" width="5.5546875" style="235" customWidth="1"/>
    <col min="5398" max="5635" width="8.88671875" style="235"/>
    <col min="5636" max="5636" width="5" style="235" customWidth="1"/>
    <col min="5637" max="5637" width="30.44140625" style="235" bestFit="1" customWidth="1"/>
    <col min="5638" max="5638" width="8.6640625" style="235" customWidth="1"/>
    <col min="5639" max="5639" width="3.109375" style="235" customWidth="1"/>
    <col min="5640" max="5640" width="8.5546875" style="235" bestFit="1" customWidth="1"/>
    <col min="5641" max="5641" width="11.109375" style="235" customWidth="1"/>
    <col min="5642" max="5642" width="10.109375" style="235" customWidth="1"/>
    <col min="5643" max="5643" width="15.88671875" style="235" customWidth="1"/>
    <col min="5644" max="5644" width="9.44140625" style="235" customWidth="1"/>
    <col min="5645" max="5645" width="14.33203125" style="235" customWidth="1"/>
    <col min="5646" max="5646" width="8.88671875" style="235" customWidth="1"/>
    <col min="5647" max="5647" width="4.6640625" style="235" customWidth="1"/>
    <col min="5648" max="5648" width="7.33203125" style="235" customWidth="1"/>
    <col min="5649" max="5649" width="6.88671875" style="235" customWidth="1"/>
    <col min="5650" max="5653" width="5.5546875" style="235" customWidth="1"/>
    <col min="5654" max="5891" width="8.88671875" style="235"/>
    <col min="5892" max="5892" width="5" style="235" customWidth="1"/>
    <col min="5893" max="5893" width="30.44140625" style="235" bestFit="1" customWidth="1"/>
    <col min="5894" max="5894" width="8.6640625" style="235" customWidth="1"/>
    <col min="5895" max="5895" width="3.109375" style="235" customWidth="1"/>
    <col min="5896" max="5896" width="8.5546875" style="235" bestFit="1" customWidth="1"/>
    <col min="5897" max="5897" width="11.109375" style="235" customWidth="1"/>
    <col min="5898" max="5898" width="10.109375" style="235" customWidth="1"/>
    <col min="5899" max="5899" width="15.88671875" style="235" customWidth="1"/>
    <col min="5900" max="5900" width="9.44140625" style="235" customWidth="1"/>
    <col min="5901" max="5901" width="14.33203125" style="235" customWidth="1"/>
    <col min="5902" max="5902" width="8.88671875" style="235" customWidth="1"/>
    <col min="5903" max="5903" width="4.6640625" style="235" customWidth="1"/>
    <col min="5904" max="5904" width="7.33203125" style="235" customWidth="1"/>
    <col min="5905" max="5905" width="6.88671875" style="235" customWidth="1"/>
    <col min="5906" max="5909" width="5.5546875" style="235" customWidth="1"/>
    <col min="5910" max="6147" width="8.88671875" style="235"/>
    <col min="6148" max="6148" width="5" style="235" customWidth="1"/>
    <col min="6149" max="6149" width="30.44140625" style="235" bestFit="1" customWidth="1"/>
    <col min="6150" max="6150" width="8.6640625" style="235" customWidth="1"/>
    <col min="6151" max="6151" width="3.109375" style="235" customWidth="1"/>
    <col min="6152" max="6152" width="8.5546875" style="235" bestFit="1" customWidth="1"/>
    <col min="6153" max="6153" width="11.109375" style="235" customWidth="1"/>
    <col min="6154" max="6154" width="10.109375" style="235" customWidth="1"/>
    <col min="6155" max="6155" width="15.88671875" style="235" customWidth="1"/>
    <col min="6156" max="6156" width="9.44140625" style="235" customWidth="1"/>
    <col min="6157" max="6157" width="14.33203125" style="235" customWidth="1"/>
    <col min="6158" max="6158" width="8.88671875" style="235" customWidth="1"/>
    <col min="6159" max="6159" width="4.6640625" style="235" customWidth="1"/>
    <col min="6160" max="6160" width="7.33203125" style="235" customWidth="1"/>
    <col min="6161" max="6161" width="6.88671875" style="235" customWidth="1"/>
    <col min="6162" max="6165" width="5.5546875" style="235" customWidth="1"/>
    <col min="6166" max="6403" width="8.88671875" style="235"/>
    <col min="6404" max="6404" width="5" style="235" customWidth="1"/>
    <col min="6405" max="6405" width="30.44140625" style="235" bestFit="1" customWidth="1"/>
    <col min="6406" max="6406" width="8.6640625" style="235" customWidth="1"/>
    <col min="6407" max="6407" width="3.109375" style="235" customWidth="1"/>
    <col min="6408" max="6408" width="8.5546875" style="235" bestFit="1" customWidth="1"/>
    <col min="6409" max="6409" width="11.109375" style="235" customWidth="1"/>
    <col min="6410" max="6410" width="10.109375" style="235" customWidth="1"/>
    <col min="6411" max="6411" width="15.88671875" style="235" customWidth="1"/>
    <col min="6412" max="6412" width="9.44140625" style="235" customWidth="1"/>
    <col min="6413" max="6413" width="14.33203125" style="235" customWidth="1"/>
    <col min="6414" max="6414" width="8.88671875" style="235" customWidth="1"/>
    <col min="6415" max="6415" width="4.6640625" style="235" customWidth="1"/>
    <col min="6416" max="6416" width="7.33203125" style="235" customWidth="1"/>
    <col min="6417" max="6417" width="6.88671875" style="235" customWidth="1"/>
    <col min="6418" max="6421" width="5.5546875" style="235" customWidth="1"/>
    <col min="6422" max="6659" width="8.88671875" style="235"/>
    <col min="6660" max="6660" width="5" style="235" customWidth="1"/>
    <col min="6661" max="6661" width="30.44140625" style="235" bestFit="1" customWidth="1"/>
    <col min="6662" max="6662" width="8.6640625" style="235" customWidth="1"/>
    <col min="6663" max="6663" width="3.109375" style="235" customWidth="1"/>
    <col min="6664" max="6664" width="8.5546875" style="235" bestFit="1" customWidth="1"/>
    <col min="6665" max="6665" width="11.109375" style="235" customWidth="1"/>
    <col min="6666" max="6666" width="10.109375" style="235" customWidth="1"/>
    <col min="6667" max="6667" width="15.88671875" style="235" customWidth="1"/>
    <col min="6668" max="6668" width="9.44140625" style="235" customWidth="1"/>
    <col min="6669" max="6669" width="14.33203125" style="235" customWidth="1"/>
    <col min="6670" max="6670" width="8.88671875" style="235" customWidth="1"/>
    <col min="6671" max="6671" width="4.6640625" style="235" customWidth="1"/>
    <col min="6672" max="6672" width="7.33203125" style="235" customWidth="1"/>
    <col min="6673" max="6673" width="6.88671875" style="235" customWidth="1"/>
    <col min="6674" max="6677" width="5.5546875" style="235" customWidth="1"/>
    <col min="6678" max="6915" width="8.88671875" style="235"/>
    <col min="6916" max="6916" width="5" style="235" customWidth="1"/>
    <col min="6917" max="6917" width="30.44140625" style="235" bestFit="1" customWidth="1"/>
    <col min="6918" max="6918" width="8.6640625" style="235" customWidth="1"/>
    <col min="6919" max="6919" width="3.109375" style="235" customWidth="1"/>
    <col min="6920" max="6920" width="8.5546875" style="235" bestFit="1" customWidth="1"/>
    <col min="6921" max="6921" width="11.109375" style="235" customWidth="1"/>
    <col min="6922" max="6922" width="10.109375" style="235" customWidth="1"/>
    <col min="6923" max="6923" width="15.88671875" style="235" customWidth="1"/>
    <col min="6924" max="6924" width="9.44140625" style="235" customWidth="1"/>
    <col min="6925" max="6925" width="14.33203125" style="235" customWidth="1"/>
    <col min="6926" max="6926" width="8.88671875" style="235" customWidth="1"/>
    <col min="6927" max="6927" width="4.6640625" style="235" customWidth="1"/>
    <col min="6928" max="6928" width="7.33203125" style="235" customWidth="1"/>
    <col min="6929" max="6929" width="6.88671875" style="235" customWidth="1"/>
    <col min="6930" max="6933" width="5.5546875" style="235" customWidth="1"/>
    <col min="6934" max="7171" width="8.88671875" style="235"/>
    <col min="7172" max="7172" width="5" style="235" customWidth="1"/>
    <col min="7173" max="7173" width="30.44140625" style="235" bestFit="1" customWidth="1"/>
    <col min="7174" max="7174" width="8.6640625" style="235" customWidth="1"/>
    <col min="7175" max="7175" width="3.109375" style="235" customWidth="1"/>
    <col min="7176" max="7176" width="8.5546875" style="235" bestFit="1" customWidth="1"/>
    <col min="7177" max="7177" width="11.109375" style="235" customWidth="1"/>
    <col min="7178" max="7178" width="10.109375" style="235" customWidth="1"/>
    <col min="7179" max="7179" width="15.88671875" style="235" customWidth="1"/>
    <col min="7180" max="7180" width="9.44140625" style="235" customWidth="1"/>
    <col min="7181" max="7181" width="14.33203125" style="235" customWidth="1"/>
    <col min="7182" max="7182" width="8.88671875" style="235" customWidth="1"/>
    <col min="7183" max="7183" width="4.6640625" style="235" customWidth="1"/>
    <col min="7184" max="7184" width="7.33203125" style="235" customWidth="1"/>
    <col min="7185" max="7185" width="6.88671875" style="235" customWidth="1"/>
    <col min="7186" max="7189" width="5.5546875" style="235" customWidth="1"/>
    <col min="7190" max="7427" width="8.88671875" style="235"/>
    <col min="7428" max="7428" width="5" style="235" customWidth="1"/>
    <col min="7429" max="7429" width="30.44140625" style="235" bestFit="1" customWidth="1"/>
    <col min="7430" max="7430" width="8.6640625" style="235" customWidth="1"/>
    <col min="7431" max="7431" width="3.109375" style="235" customWidth="1"/>
    <col min="7432" max="7432" width="8.5546875" style="235" bestFit="1" customWidth="1"/>
    <col min="7433" max="7433" width="11.109375" style="235" customWidth="1"/>
    <col min="7434" max="7434" width="10.109375" style="235" customWidth="1"/>
    <col min="7435" max="7435" width="15.88671875" style="235" customWidth="1"/>
    <col min="7436" max="7436" width="9.44140625" style="235" customWidth="1"/>
    <col min="7437" max="7437" width="14.33203125" style="235" customWidth="1"/>
    <col min="7438" max="7438" width="8.88671875" style="235" customWidth="1"/>
    <col min="7439" max="7439" width="4.6640625" style="235" customWidth="1"/>
    <col min="7440" max="7440" width="7.33203125" style="235" customWidth="1"/>
    <col min="7441" max="7441" width="6.88671875" style="235" customWidth="1"/>
    <col min="7442" max="7445" width="5.5546875" style="235" customWidth="1"/>
    <col min="7446" max="7683" width="8.88671875" style="235"/>
    <col min="7684" max="7684" width="5" style="235" customWidth="1"/>
    <col min="7685" max="7685" width="30.44140625" style="235" bestFit="1" customWidth="1"/>
    <col min="7686" max="7686" width="8.6640625" style="235" customWidth="1"/>
    <col min="7687" max="7687" width="3.109375" style="235" customWidth="1"/>
    <col min="7688" max="7688" width="8.5546875" style="235" bestFit="1" customWidth="1"/>
    <col min="7689" max="7689" width="11.109375" style="235" customWidth="1"/>
    <col min="7690" max="7690" width="10.109375" style="235" customWidth="1"/>
    <col min="7691" max="7691" width="15.88671875" style="235" customWidth="1"/>
    <col min="7692" max="7692" width="9.44140625" style="235" customWidth="1"/>
    <col min="7693" max="7693" width="14.33203125" style="235" customWidth="1"/>
    <col min="7694" max="7694" width="8.88671875" style="235" customWidth="1"/>
    <col min="7695" max="7695" width="4.6640625" style="235" customWidth="1"/>
    <col min="7696" max="7696" width="7.33203125" style="235" customWidth="1"/>
    <col min="7697" max="7697" width="6.88671875" style="235" customWidth="1"/>
    <col min="7698" max="7701" width="5.5546875" style="235" customWidth="1"/>
    <col min="7702" max="7939" width="8.88671875" style="235"/>
    <col min="7940" max="7940" width="5" style="235" customWidth="1"/>
    <col min="7941" max="7941" width="30.44140625" style="235" bestFit="1" customWidth="1"/>
    <col min="7942" max="7942" width="8.6640625" style="235" customWidth="1"/>
    <col min="7943" max="7943" width="3.109375" style="235" customWidth="1"/>
    <col min="7944" max="7944" width="8.5546875" style="235" bestFit="1" customWidth="1"/>
    <col min="7945" max="7945" width="11.109375" style="235" customWidth="1"/>
    <col min="7946" max="7946" width="10.109375" style="235" customWidth="1"/>
    <col min="7947" max="7947" width="15.88671875" style="235" customWidth="1"/>
    <col min="7948" max="7948" width="9.44140625" style="235" customWidth="1"/>
    <col min="7949" max="7949" width="14.33203125" style="235" customWidth="1"/>
    <col min="7950" max="7950" width="8.88671875" style="235" customWidth="1"/>
    <col min="7951" max="7951" width="4.6640625" style="235" customWidth="1"/>
    <col min="7952" max="7952" width="7.33203125" style="235" customWidth="1"/>
    <col min="7953" max="7953" width="6.88671875" style="235" customWidth="1"/>
    <col min="7954" max="7957" width="5.5546875" style="235" customWidth="1"/>
    <col min="7958" max="8195" width="8.88671875" style="235"/>
    <col min="8196" max="8196" width="5" style="235" customWidth="1"/>
    <col min="8197" max="8197" width="30.44140625" style="235" bestFit="1" customWidth="1"/>
    <col min="8198" max="8198" width="8.6640625" style="235" customWidth="1"/>
    <col min="8199" max="8199" width="3.109375" style="235" customWidth="1"/>
    <col min="8200" max="8200" width="8.5546875" style="235" bestFit="1" customWidth="1"/>
    <col min="8201" max="8201" width="11.109375" style="235" customWidth="1"/>
    <col min="8202" max="8202" width="10.109375" style="235" customWidth="1"/>
    <col min="8203" max="8203" width="15.88671875" style="235" customWidth="1"/>
    <col min="8204" max="8204" width="9.44140625" style="235" customWidth="1"/>
    <col min="8205" max="8205" width="14.33203125" style="235" customWidth="1"/>
    <col min="8206" max="8206" width="8.88671875" style="235" customWidth="1"/>
    <col min="8207" max="8207" width="4.6640625" style="235" customWidth="1"/>
    <col min="8208" max="8208" width="7.33203125" style="235" customWidth="1"/>
    <col min="8209" max="8209" width="6.88671875" style="235" customWidth="1"/>
    <col min="8210" max="8213" width="5.5546875" style="235" customWidth="1"/>
    <col min="8214" max="8451" width="8.88671875" style="235"/>
    <col min="8452" max="8452" width="5" style="235" customWidth="1"/>
    <col min="8453" max="8453" width="30.44140625" style="235" bestFit="1" customWidth="1"/>
    <col min="8454" max="8454" width="8.6640625" style="235" customWidth="1"/>
    <col min="8455" max="8455" width="3.109375" style="235" customWidth="1"/>
    <col min="8456" max="8456" width="8.5546875" style="235" bestFit="1" customWidth="1"/>
    <col min="8457" max="8457" width="11.109375" style="235" customWidth="1"/>
    <col min="8458" max="8458" width="10.109375" style="235" customWidth="1"/>
    <col min="8459" max="8459" width="15.88671875" style="235" customWidth="1"/>
    <col min="8460" max="8460" width="9.44140625" style="235" customWidth="1"/>
    <col min="8461" max="8461" width="14.33203125" style="235" customWidth="1"/>
    <col min="8462" max="8462" width="8.88671875" style="235" customWidth="1"/>
    <col min="8463" max="8463" width="4.6640625" style="235" customWidth="1"/>
    <col min="8464" max="8464" width="7.33203125" style="235" customWidth="1"/>
    <col min="8465" max="8465" width="6.88671875" style="235" customWidth="1"/>
    <col min="8466" max="8469" width="5.5546875" style="235" customWidth="1"/>
    <col min="8470" max="8707" width="8.88671875" style="235"/>
    <col min="8708" max="8708" width="5" style="235" customWidth="1"/>
    <col min="8709" max="8709" width="30.44140625" style="235" bestFit="1" customWidth="1"/>
    <col min="8710" max="8710" width="8.6640625" style="235" customWidth="1"/>
    <col min="8711" max="8711" width="3.109375" style="235" customWidth="1"/>
    <col min="8712" max="8712" width="8.5546875" style="235" bestFit="1" customWidth="1"/>
    <col min="8713" max="8713" width="11.109375" style="235" customWidth="1"/>
    <col min="8714" max="8714" width="10.109375" style="235" customWidth="1"/>
    <col min="8715" max="8715" width="15.88671875" style="235" customWidth="1"/>
    <col min="8716" max="8716" width="9.44140625" style="235" customWidth="1"/>
    <col min="8717" max="8717" width="14.33203125" style="235" customWidth="1"/>
    <col min="8718" max="8718" width="8.88671875" style="235" customWidth="1"/>
    <col min="8719" max="8719" width="4.6640625" style="235" customWidth="1"/>
    <col min="8720" max="8720" width="7.33203125" style="235" customWidth="1"/>
    <col min="8721" max="8721" width="6.88671875" style="235" customWidth="1"/>
    <col min="8722" max="8725" width="5.5546875" style="235" customWidth="1"/>
    <col min="8726" max="8963" width="8.88671875" style="235"/>
    <col min="8964" max="8964" width="5" style="235" customWidth="1"/>
    <col min="8965" max="8965" width="30.44140625" style="235" bestFit="1" customWidth="1"/>
    <col min="8966" max="8966" width="8.6640625" style="235" customWidth="1"/>
    <col min="8967" max="8967" width="3.109375" style="235" customWidth="1"/>
    <col min="8968" max="8968" width="8.5546875" style="235" bestFit="1" customWidth="1"/>
    <col min="8969" max="8969" width="11.109375" style="235" customWidth="1"/>
    <col min="8970" max="8970" width="10.109375" style="235" customWidth="1"/>
    <col min="8971" max="8971" width="15.88671875" style="235" customWidth="1"/>
    <col min="8972" max="8972" width="9.44140625" style="235" customWidth="1"/>
    <col min="8973" max="8973" width="14.33203125" style="235" customWidth="1"/>
    <col min="8974" max="8974" width="8.88671875" style="235" customWidth="1"/>
    <col min="8975" max="8975" width="4.6640625" style="235" customWidth="1"/>
    <col min="8976" max="8976" width="7.33203125" style="235" customWidth="1"/>
    <col min="8977" max="8977" width="6.88671875" style="235" customWidth="1"/>
    <col min="8978" max="8981" width="5.5546875" style="235" customWidth="1"/>
    <col min="8982" max="9219" width="8.88671875" style="235"/>
    <col min="9220" max="9220" width="5" style="235" customWidth="1"/>
    <col min="9221" max="9221" width="30.44140625" style="235" bestFit="1" customWidth="1"/>
    <col min="9222" max="9222" width="8.6640625" style="235" customWidth="1"/>
    <col min="9223" max="9223" width="3.109375" style="235" customWidth="1"/>
    <col min="9224" max="9224" width="8.5546875" style="235" bestFit="1" customWidth="1"/>
    <col min="9225" max="9225" width="11.109375" style="235" customWidth="1"/>
    <col min="9226" max="9226" width="10.109375" style="235" customWidth="1"/>
    <col min="9227" max="9227" width="15.88671875" style="235" customWidth="1"/>
    <col min="9228" max="9228" width="9.44140625" style="235" customWidth="1"/>
    <col min="9229" max="9229" width="14.33203125" style="235" customWidth="1"/>
    <col min="9230" max="9230" width="8.88671875" style="235" customWidth="1"/>
    <col min="9231" max="9231" width="4.6640625" style="235" customWidth="1"/>
    <col min="9232" max="9232" width="7.33203125" style="235" customWidth="1"/>
    <col min="9233" max="9233" width="6.88671875" style="235" customWidth="1"/>
    <col min="9234" max="9237" width="5.5546875" style="235" customWidth="1"/>
    <col min="9238" max="9475" width="8.88671875" style="235"/>
    <col min="9476" max="9476" width="5" style="235" customWidth="1"/>
    <col min="9477" max="9477" width="30.44140625" style="235" bestFit="1" customWidth="1"/>
    <col min="9478" max="9478" width="8.6640625" style="235" customWidth="1"/>
    <col min="9479" max="9479" width="3.109375" style="235" customWidth="1"/>
    <col min="9480" max="9480" width="8.5546875" style="235" bestFit="1" customWidth="1"/>
    <col min="9481" max="9481" width="11.109375" style="235" customWidth="1"/>
    <col min="9482" max="9482" width="10.109375" style="235" customWidth="1"/>
    <col min="9483" max="9483" width="15.88671875" style="235" customWidth="1"/>
    <col min="9484" max="9484" width="9.44140625" style="235" customWidth="1"/>
    <col min="9485" max="9485" width="14.33203125" style="235" customWidth="1"/>
    <col min="9486" max="9486" width="8.88671875" style="235" customWidth="1"/>
    <col min="9487" max="9487" width="4.6640625" style="235" customWidth="1"/>
    <col min="9488" max="9488" width="7.33203125" style="235" customWidth="1"/>
    <col min="9489" max="9489" width="6.88671875" style="235" customWidth="1"/>
    <col min="9490" max="9493" width="5.5546875" style="235" customWidth="1"/>
    <col min="9494" max="9731" width="8.88671875" style="235"/>
    <col min="9732" max="9732" width="5" style="235" customWidth="1"/>
    <col min="9733" max="9733" width="30.44140625" style="235" bestFit="1" customWidth="1"/>
    <col min="9734" max="9734" width="8.6640625" style="235" customWidth="1"/>
    <col min="9735" max="9735" width="3.109375" style="235" customWidth="1"/>
    <col min="9736" max="9736" width="8.5546875" style="235" bestFit="1" customWidth="1"/>
    <col min="9737" max="9737" width="11.109375" style="235" customWidth="1"/>
    <col min="9738" max="9738" width="10.109375" style="235" customWidth="1"/>
    <col min="9739" max="9739" width="15.88671875" style="235" customWidth="1"/>
    <col min="9740" max="9740" width="9.44140625" style="235" customWidth="1"/>
    <col min="9741" max="9741" width="14.33203125" style="235" customWidth="1"/>
    <col min="9742" max="9742" width="8.88671875" style="235" customWidth="1"/>
    <col min="9743" max="9743" width="4.6640625" style="235" customWidth="1"/>
    <col min="9744" max="9744" width="7.33203125" style="235" customWidth="1"/>
    <col min="9745" max="9745" width="6.88671875" style="235" customWidth="1"/>
    <col min="9746" max="9749" width="5.5546875" style="235" customWidth="1"/>
    <col min="9750" max="9987" width="8.88671875" style="235"/>
    <col min="9988" max="9988" width="5" style="235" customWidth="1"/>
    <col min="9989" max="9989" width="30.44140625" style="235" bestFit="1" customWidth="1"/>
    <col min="9990" max="9990" width="8.6640625" style="235" customWidth="1"/>
    <col min="9991" max="9991" width="3.109375" style="235" customWidth="1"/>
    <col min="9992" max="9992" width="8.5546875" style="235" bestFit="1" customWidth="1"/>
    <col min="9993" max="9993" width="11.109375" style="235" customWidth="1"/>
    <col min="9994" max="9994" width="10.109375" style="235" customWidth="1"/>
    <col min="9995" max="9995" width="15.88671875" style="235" customWidth="1"/>
    <col min="9996" max="9996" width="9.44140625" style="235" customWidth="1"/>
    <col min="9997" max="9997" width="14.33203125" style="235" customWidth="1"/>
    <col min="9998" max="9998" width="8.88671875" style="235" customWidth="1"/>
    <col min="9999" max="9999" width="4.6640625" style="235" customWidth="1"/>
    <col min="10000" max="10000" width="7.33203125" style="235" customWidth="1"/>
    <col min="10001" max="10001" width="6.88671875" style="235" customWidth="1"/>
    <col min="10002" max="10005" width="5.5546875" style="235" customWidth="1"/>
    <col min="10006" max="10243" width="8.88671875" style="235"/>
    <col min="10244" max="10244" width="5" style="235" customWidth="1"/>
    <col min="10245" max="10245" width="30.44140625" style="235" bestFit="1" customWidth="1"/>
    <col min="10246" max="10246" width="8.6640625" style="235" customWidth="1"/>
    <col min="10247" max="10247" width="3.109375" style="235" customWidth="1"/>
    <col min="10248" max="10248" width="8.5546875" style="235" bestFit="1" customWidth="1"/>
    <col min="10249" max="10249" width="11.109375" style="235" customWidth="1"/>
    <col min="10250" max="10250" width="10.109375" style="235" customWidth="1"/>
    <col min="10251" max="10251" width="15.88671875" style="235" customWidth="1"/>
    <col min="10252" max="10252" width="9.44140625" style="235" customWidth="1"/>
    <col min="10253" max="10253" width="14.33203125" style="235" customWidth="1"/>
    <col min="10254" max="10254" width="8.88671875" style="235" customWidth="1"/>
    <col min="10255" max="10255" width="4.6640625" style="235" customWidth="1"/>
    <col min="10256" max="10256" width="7.33203125" style="235" customWidth="1"/>
    <col min="10257" max="10257" width="6.88671875" style="235" customWidth="1"/>
    <col min="10258" max="10261" width="5.5546875" style="235" customWidth="1"/>
    <col min="10262" max="10499" width="8.88671875" style="235"/>
    <col min="10500" max="10500" width="5" style="235" customWidth="1"/>
    <col min="10501" max="10501" width="30.44140625" style="235" bestFit="1" customWidth="1"/>
    <col min="10502" max="10502" width="8.6640625" style="235" customWidth="1"/>
    <col min="10503" max="10503" width="3.109375" style="235" customWidth="1"/>
    <col min="10504" max="10504" width="8.5546875" style="235" bestFit="1" customWidth="1"/>
    <col min="10505" max="10505" width="11.109375" style="235" customWidth="1"/>
    <col min="10506" max="10506" width="10.109375" style="235" customWidth="1"/>
    <col min="10507" max="10507" width="15.88671875" style="235" customWidth="1"/>
    <col min="10508" max="10508" width="9.44140625" style="235" customWidth="1"/>
    <col min="10509" max="10509" width="14.33203125" style="235" customWidth="1"/>
    <col min="10510" max="10510" width="8.88671875" style="235" customWidth="1"/>
    <col min="10511" max="10511" width="4.6640625" style="235" customWidth="1"/>
    <col min="10512" max="10512" width="7.33203125" style="235" customWidth="1"/>
    <col min="10513" max="10513" width="6.88671875" style="235" customWidth="1"/>
    <col min="10514" max="10517" width="5.5546875" style="235" customWidth="1"/>
    <col min="10518" max="10755" width="8.88671875" style="235"/>
    <col min="10756" max="10756" width="5" style="235" customWidth="1"/>
    <col min="10757" max="10757" width="30.44140625" style="235" bestFit="1" customWidth="1"/>
    <col min="10758" max="10758" width="8.6640625" style="235" customWidth="1"/>
    <col min="10759" max="10759" width="3.109375" style="235" customWidth="1"/>
    <col min="10760" max="10760" width="8.5546875" style="235" bestFit="1" customWidth="1"/>
    <col min="10761" max="10761" width="11.109375" style="235" customWidth="1"/>
    <col min="10762" max="10762" width="10.109375" style="235" customWidth="1"/>
    <col min="10763" max="10763" width="15.88671875" style="235" customWidth="1"/>
    <col min="10764" max="10764" width="9.44140625" style="235" customWidth="1"/>
    <col min="10765" max="10765" width="14.33203125" style="235" customWidth="1"/>
    <col min="10766" max="10766" width="8.88671875" style="235" customWidth="1"/>
    <col min="10767" max="10767" width="4.6640625" style="235" customWidth="1"/>
    <col min="10768" max="10768" width="7.33203125" style="235" customWidth="1"/>
    <col min="10769" max="10769" width="6.88671875" style="235" customWidth="1"/>
    <col min="10770" max="10773" width="5.5546875" style="235" customWidth="1"/>
    <col min="10774" max="11011" width="8.88671875" style="235"/>
    <col min="11012" max="11012" width="5" style="235" customWidth="1"/>
    <col min="11013" max="11013" width="30.44140625" style="235" bestFit="1" customWidth="1"/>
    <col min="11014" max="11014" width="8.6640625" style="235" customWidth="1"/>
    <col min="11015" max="11015" width="3.109375" style="235" customWidth="1"/>
    <col min="11016" max="11016" width="8.5546875" style="235" bestFit="1" customWidth="1"/>
    <col min="11017" max="11017" width="11.109375" style="235" customWidth="1"/>
    <col min="11018" max="11018" width="10.109375" style="235" customWidth="1"/>
    <col min="11019" max="11019" width="15.88671875" style="235" customWidth="1"/>
    <col min="11020" max="11020" width="9.44140625" style="235" customWidth="1"/>
    <col min="11021" max="11021" width="14.33203125" style="235" customWidth="1"/>
    <col min="11022" max="11022" width="8.88671875" style="235" customWidth="1"/>
    <col min="11023" max="11023" width="4.6640625" style="235" customWidth="1"/>
    <col min="11024" max="11024" width="7.33203125" style="235" customWidth="1"/>
    <col min="11025" max="11025" width="6.88671875" style="235" customWidth="1"/>
    <col min="11026" max="11029" width="5.5546875" style="235" customWidth="1"/>
    <col min="11030" max="11267" width="8.88671875" style="235"/>
    <col min="11268" max="11268" width="5" style="235" customWidth="1"/>
    <col min="11269" max="11269" width="30.44140625" style="235" bestFit="1" customWidth="1"/>
    <col min="11270" max="11270" width="8.6640625" style="235" customWidth="1"/>
    <col min="11271" max="11271" width="3.109375" style="235" customWidth="1"/>
    <col min="11272" max="11272" width="8.5546875" style="235" bestFit="1" customWidth="1"/>
    <col min="11273" max="11273" width="11.109375" style="235" customWidth="1"/>
    <col min="11274" max="11274" width="10.109375" style="235" customWidth="1"/>
    <col min="11275" max="11275" width="15.88671875" style="235" customWidth="1"/>
    <col min="11276" max="11276" width="9.44140625" style="235" customWidth="1"/>
    <col min="11277" max="11277" width="14.33203125" style="235" customWidth="1"/>
    <col min="11278" max="11278" width="8.88671875" style="235" customWidth="1"/>
    <col min="11279" max="11279" width="4.6640625" style="235" customWidth="1"/>
    <col min="11280" max="11280" width="7.33203125" style="235" customWidth="1"/>
    <col min="11281" max="11281" width="6.88671875" style="235" customWidth="1"/>
    <col min="11282" max="11285" width="5.5546875" style="235" customWidth="1"/>
    <col min="11286" max="11523" width="8.88671875" style="235"/>
    <col min="11524" max="11524" width="5" style="235" customWidth="1"/>
    <col min="11525" max="11525" width="30.44140625" style="235" bestFit="1" customWidth="1"/>
    <col min="11526" max="11526" width="8.6640625" style="235" customWidth="1"/>
    <col min="11527" max="11527" width="3.109375" style="235" customWidth="1"/>
    <col min="11528" max="11528" width="8.5546875" style="235" bestFit="1" customWidth="1"/>
    <col min="11529" max="11529" width="11.109375" style="235" customWidth="1"/>
    <col min="11530" max="11530" width="10.109375" style="235" customWidth="1"/>
    <col min="11531" max="11531" width="15.88671875" style="235" customWidth="1"/>
    <col min="11532" max="11532" width="9.44140625" style="235" customWidth="1"/>
    <col min="11533" max="11533" width="14.33203125" style="235" customWidth="1"/>
    <col min="11534" max="11534" width="8.88671875" style="235" customWidth="1"/>
    <col min="11535" max="11535" width="4.6640625" style="235" customWidth="1"/>
    <col min="11536" max="11536" width="7.33203125" style="235" customWidth="1"/>
    <col min="11537" max="11537" width="6.88671875" style="235" customWidth="1"/>
    <col min="11538" max="11541" width="5.5546875" style="235" customWidth="1"/>
    <col min="11542" max="11779" width="8.88671875" style="235"/>
    <col min="11780" max="11780" width="5" style="235" customWidth="1"/>
    <col min="11781" max="11781" width="30.44140625" style="235" bestFit="1" customWidth="1"/>
    <col min="11782" max="11782" width="8.6640625" style="235" customWidth="1"/>
    <col min="11783" max="11783" width="3.109375" style="235" customWidth="1"/>
    <col min="11784" max="11784" width="8.5546875" style="235" bestFit="1" customWidth="1"/>
    <col min="11785" max="11785" width="11.109375" style="235" customWidth="1"/>
    <col min="11786" max="11786" width="10.109375" style="235" customWidth="1"/>
    <col min="11787" max="11787" width="15.88671875" style="235" customWidth="1"/>
    <col min="11788" max="11788" width="9.44140625" style="235" customWidth="1"/>
    <col min="11789" max="11789" width="14.33203125" style="235" customWidth="1"/>
    <col min="11790" max="11790" width="8.88671875" style="235" customWidth="1"/>
    <col min="11791" max="11791" width="4.6640625" style="235" customWidth="1"/>
    <col min="11792" max="11792" width="7.33203125" style="235" customWidth="1"/>
    <col min="11793" max="11793" width="6.88671875" style="235" customWidth="1"/>
    <col min="11794" max="11797" width="5.5546875" style="235" customWidth="1"/>
    <col min="11798" max="12035" width="8.88671875" style="235"/>
    <col min="12036" max="12036" width="5" style="235" customWidth="1"/>
    <col min="12037" max="12037" width="30.44140625" style="235" bestFit="1" customWidth="1"/>
    <col min="12038" max="12038" width="8.6640625" style="235" customWidth="1"/>
    <col min="12039" max="12039" width="3.109375" style="235" customWidth="1"/>
    <col min="12040" max="12040" width="8.5546875" style="235" bestFit="1" customWidth="1"/>
    <col min="12041" max="12041" width="11.109375" style="235" customWidth="1"/>
    <col min="12042" max="12042" width="10.109375" style="235" customWidth="1"/>
    <col min="12043" max="12043" width="15.88671875" style="235" customWidth="1"/>
    <col min="12044" max="12044" width="9.44140625" style="235" customWidth="1"/>
    <col min="12045" max="12045" width="14.33203125" style="235" customWidth="1"/>
    <col min="12046" max="12046" width="8.88671875" style="235" customWidth="1"/>
    <col min="12047" max="12047" width="4.6640625" style="235" customWidth="1"/>
    <col min="12048" max="12048" width="7.33203125" style="235" customWidth="1"/>
    <col min="12049" max="12049" width="6.88671875" style="235" customWidth="1"/>
    <col min="12050" max="12053" width="5.5546875" style="235" customWidth="1"/>
    <col min="12054" max="12291" width="8.88671875" style="235"/>
    <col min="12292" max="12292" width="5" style="235" customWidth="1"/>
    <col min="12293" max="12293" width="30.44140625" style="235" bestFit="1" customWidth="1"/>
    <col min="12294" max="12294" width="8.6640625" style="235" customWidth="1"/>
    <col min="12295" max="12295" width="3.109375" style="235" customWidth="1"/>
    <col min="12296" max="12296" width="8.5546875" style="235" bestFit="1" customWidth="1"/>
    <col min="12297" max="12297" width="11.109375" style="235" customWidth="1"/>
    <col min="12298" max="12298" width="10.109375" style="235" customWidth="1"/>
    <col min="12299" max="12299" width="15.88671875" style="235" customWidth="1"/>
    <col min="12300" max="12300" width="9.44140625" style="235" customWidth="1"/>
    <col min="12301" max="12301" width="14.33203125" style="235" customWidth="1"/>
    <col min="12302" max="12302" width="8.88671875" style="235" customWidth="1"/>
    <col min="12303" max="12303" width="4.6640625" style="235" customWidth="1"/>
    <col min="12304" max="12304" width="7.33203125" style="235" customWidth="1"/>
    <col min="12305" max="12305" width="6.88671875" style="235" customWidth="1"/>
    <col min="12306" max="12309" width="5.5546875" style="235" customWidth="1"/>
    <col min="12310" max="12547" width="8.88671875" style="235"/>
    <col min="12548" max="12548" width="5" style="235" customWidth="1"/>
    <col min="12549" max="12549" width="30.44140625" style="235" bestFit="1" customWidth="1"/>
    <col min="12550" max="12550" width="8.6640625" style="235" customWidth="1"/>
    <col min="12551" max="12551" width="3.109375" style="235" customWidth="1"/>
    <col min="12552" max="12552" width="8.5546875" style="235" bestFit="1" customWidth="1"/>
    <col min="12553" max="12553" width="11.109375" style="235" customWidth="1"/>
    <col min="12554" max="12554" width="10.109375" style="235" customWidth="1"/>
    <col min="12555" max="12555" width="15.88671875" style="235" customWidth="1"/>
    <col min="12556" max="12556" width="9.44140625" style="235" customWidth="1"/>
    <col min="12557" max="12557" width="14.33203125" style="235" customWidth="1"/>
    <col min="12558" max="12558" width="8.88671875" style="235" customWidth="1"/>
    <col min="12559" max="12559" width="4.6640625" style="235" customWidth="1"/>
    <col min="12560" max="12560" width="7.33203125" style="235" customWidth="1"/>
    <col min="12561" max="12561" width="6.88671875" style="235" customWidth="1"/>
    <col min="12562" max="12565" width="5.5546875" style="235" customWidth="1"/>
    <col min="12566" max="12803" width="8.88671875" style="235"/>
    <col min="12804" max="12804" width="5" style="235" customWidth="1"/>
    <col min="12805" max="12805" width="30.44140625" style="235" bestFit="1" customWidth="1"/>
    <col min="12806" max="12806" width="8.6640625" style="235" customWidth="1"/>
    <col min="12807" max="12807" width="3.109375" style="235" customWidth="1"/>
    <col min="12808" max="12808" width="8.5546875" style="235" bestFit="1" customWidth="1"/>
    <col min="12809" max="12809" width="11.109375" style="235" customWidth="1"/>
    <col min="12810" max="12810" width="10.109375" style="235" customWidth="1"/>
    <col min="12811" max="12811" width="15.88671875" style="235" customWidth="1"/>
    <col min="12812" max="12812" width="9.44140625" style="235" customWidth="1"/>
    <col min="12813" max="12813" width="14.33203125" style="235" customWidth="1"/>
    <col min="12814" max="12814" width="8.88671875" style="235" customWidth="1"/>
    <col min="12815" max="12815" width="4.6640625" style="235" customWidth="1"/>
    <col min="12816" max="12816" width="7.33203125" style="235" customWidth="1"/>
    <col min="12817" max="12817" width="6.88671875" style="235" customWidth="1"/>
    <col min="12818" max="12821" width="5.5546875" style="235" customWidth="1"/>
    <col min="12822" max="13059" width="8.88671875" style="235"/>
    <col min="13060" max="13060" width="5" style="235" customWidth="1"/>
    <col min="13061" max="13061" width="30.44140625" style="235" bestFit="1" customWidth="1"/>
    <col min="13062" max="13062" width="8.6640625" style="235" customWidth="1"/>
    <col min="13063" max="13063" width="3.109375" style="235" customWidth="1"/>
    <col min="13064" max="13064" width="8.5546875" style="235" bestFit="1" customWidth="1"/>
    <col min="13065" max="13065" width="11.109375" style="235" customWidth="1"/>
    <col min="13066" max="13066" width="10.109375" style="235" customWidth="1"/>
    <col min="13067" max="13067" width="15.88671875" style="235" customWidth="1"/>
    <col min="13068" max="13068" width="9.44140625" style="235" customWidth="1"/>
    <col min="13069" max="13069" width="14.33203125" style="235" customWidth="1"/>
    <col min="13070" max="13070" width="8.88671875" style="235" customWidth="1"/>
    <col min="13071" max="13071" width="4.6640625" style="235" customWidth="1"/>
    <col min="13072" max="13072" width="7.33203125" style="235" customWidth="1"/>
    <col min="13073" max="13073" width="6.88671875" style="235" customWidth="1"/>
    <col min="13074" max="13077" width="5.5546875" style="235" customWidth="1"/>
    <col min="13078" max="13315" width="8.88671875" style="235"/>
    <col min="13316" max="13316" width="5" style="235" customWidth="1"/>
    <col min="13317" max="13317" width="30.44140625" style="235" bestFit="1" customWidth="1"/>
    <col min="13318" max="13318" width="8.6640625" style="235" customWidth="1"/>
    <col min="13319" max="13319" width="3.109375" style="235" customWidth="1"/>
    <col min="13320" max="13320" width="8.5546875" style="235" bestFit="1" customWidth="1"/>
    <col min="13321" max="13321" width="11.109375" style="235" customWidth="1"/>
    <col min="13322" max="13322" width="10.109375" style="235" customWidth="1"/>
    <col min="13323" max="13323" width="15.88671875" style="235" customWidth="1"/>
    <col min="13324" max="13324" width="9.44140625" style="235" customWidth="1"/>
    <col min="13325" max="13325" width="14.33203125" style="235" customWidth="1"/>
    <col min="13326" max="13326" width="8.88671875" style="235" customWidth="1"/>
    <col min="13327" max="13327" width="4.6640625" style="235" customWidth="1"/>
    <col min="13328" max="13328" width="7.33203125" style="235" customWidth="1"/>
    <col min="13329" max="13329" width="6.88671875" style="235" customWidth="1"/>
    <col min="13330" max="13333" width="5.5546875" style="235" customWidth="1"/>
    <col min="13334" max="13571" width="8.88671875" style="235"/>
    <col min="13572" max="13572" width="5" style="235" customWidth="1"/>
    <col min="13573" max="13573" width="30.44140625" style="235" bestFit="1" customWidth="1"/>
    <col min="13574" max="13574" width="8.6640625" style="235" customWidth="1"/>
    <col min="13575" max="13575" width="3.109375" style="235" customWidth="1"/>
    <col min="13576" max="13576" width="8.5546875" style="235" bestFit="1" customWidth="1"/>
    <col min="13577" max="13577" width="11.109375" style="235" customWidth="1"/>
    <col min="13578" max="13578" width="10.109375" style="235" customWidth="1"/>
    <col min="13579" max="13579" width="15.88671875" style="235" customWidth="1"/>
    <col min="13580" max="13580" width="9.44140625" style="235" customWidth="1"/>
    <col min="13581" max="13581" width="14.33203125" style="235" customWidth="1"/>
    <col min="13582" max="13582" width="8.88671875" style="235" customWidth="1"/>
    <col min="13583" max="13583" width="4.6640625" style="235" customWidth="1"/>
    <col min="13584" max="13584" width="7.33203125" style="235" customWidth="1"/>
    <col min="13585" max="13585" width="6.88671875" style="235" customWidth="1"/>
    <col min="13586" max="13589" width="5.5546875" style="235" customWidth="1"/>
    <col min="13590" max="13827" width="8.88671875" style="235"/>
    <col min="13828" max="13828" width="5" style="235" customWidth="1"/>
    <col min="13829" max="13829" width="30.44140625" style="235" bestFit="1" customWidth="1"/>
    <col min="13830" max="13830" width="8.6640625" style="235" customWidth="1"/>
    <col min="13831" max="13831" width="3.109375" style="235" customWidth="1"/>
    <col min="13832" max="13832" width="8.5546875" style="235" bestFit="1" customWidth="1"/>
    <col min="13833" max="13833" width="11.109375" style="235" customWidth="1"/>
    <col min="13834" max="13834" width="10.109375" style="235" customWidth="1"/>
    <col min="13835" max="13835" width="15.88671875" style="235" customWidth="1"/>
    <col min="13836" max="13836" width="9.44140625" style="235" customWidth="1"/>
    <col min="13837" max="13837" width="14.33203125" style="235" customWidth="1"/>
    <col min="13838" max="13838" width="8.88671875" style="235" customWidth="1"/>
    <col min="13839" max="13839" width="4.6640625" style="235" customWidth="1"/>
    <col min="13840" max="13840" width="7.33203125" style="235" customWidth="1"/>
    <col min="13841" max="13841" width="6.88671875" style="235" customWidth="1"/>
    <col min="13842" max="13845" width="5.5546875" style="235" customWidth="1"/>
    <col min="13846" max="14083" width="8.88671875" style="235"/>
    <col min="14084" max="14084" width="5" style="235" customWidth="1"/>
    <col min="14085" max="14085" width="30.44140625" style="235" bestFit="1" customWidth="1"/>
    <col min="14086" max="14086" width="8.6640625" style="235" customWidth="1"/>
    <col min="14087" max="14087" width="3.109375" style="235" customWidth="1"/>
    <col min="14088" max="14088" width="8.5546875" style="235" bestFit="1" customWidth="1"/>
    <col min="14089" max="14089" width="11.109375" style="235" customWidth="1"/>
    <col min="14090" max="14090" width="10.109375" style="235" customWidth="1"/>
    <col min="14091" max="14091" width="15.88671875" style="235" customWidth="1"/>
    <col min="14092" max="14092" width="9.44140625" style="235" customWidth="1"/>
    <col min="14093" max="14093" width="14.33203125" style="235" customWidth="1"/>
    <col min="14094" max="14094" width="8.88671875" style="235" customWidth="1"/>
    <col min="14095" max="14095" width="4.6640625" style="235" customWidth="1"/>
    <col min="14096" max="14096" width="7.33203125" style="235" customWidth="1"/>
    <col min="14097" max="14097" width="6.88671875" style="235" customWidth="1"/>
    <col min="14098" max="14101" width="5.5546875" style="235" customWidth="1"/>
    <col min="14102" max="14339" width="8.88671875" style="235"/>
    <col min="14340" max="14340" width="5" style="235" customWidth="1"/>
    <col min="14341" max="14341" width="30.44140625" style="235" bestFit="1" customWidth="1"/>
    <col min="14342" max="14342" width="8.6640625" style="235" customWidth="1"/>
    <col min="14343" max="14343" width="3.109375" style="235" customWidth="1"/>
    <col min="14344" max="14344" width="8.5546875" style="235" bestFit="1" customWidth="1"/>
    <col min="14345" max="14345" width="11.109375" style="235" customWidth="1"/>
    <col min="14346" max="14346" width="10.109375" style="235" customWidth="1"/>
    <col min="14347" max="14347" width="15.88671875" style="235" customWidth="1"/>
    <col min="14348" max="14348" width="9.44140625" style="235" customWidth="1"/>
    <col min="14349" max="14349" width="14.33203125" style="235" customWidth="1"/>
    <col min="14350" max="14350" width="8.88671875" style="235" customWidth="1"/>
    <col min="14351" max="14351" width="4.6640625" style="235" customWidth="1"/>
    <col min="14352" max="14352" width="7.33203125" style="235" customWidth="1"/>
    <col min="14353" max="14353" width="6.88671875" style="235" customWidth="1"/>
    <col min="14354" max="14357" width="5.5546875" style="235" customWidth="1"/>
    <col min="14358" max="14595" width="8.88671875" style="235"/>
    <col min="14596" max="14596" width="5" style="235" customWidth="1"/>
    <col min="14597" max="14597" width="30.44140625" style="235" bestFit="1" customWidth="1"/>
    <col min="14598" max="14598" width="8.6640625" style="235" customWidth="1"/>
    <col min="14599" max="14599" width="3.109375" style="235" customWidth="1"/>
    <col min="14600" max="14600" width="8.5546875" style="235" bestFit="1" customWidth="1"/>
    <col min="14601" max="14601" width="11.109375" style="235" customWidth="1"/>
    <col min="14602" max="14602" width="10.109375" style="235" customWidth="1"/>
    <col min="14603" max="14603" width="15.88671875" style="235" customWidth="1"/>
    <col min="14604" max="14604" width="9.44140625" style="235" customWidth="1"/>
    <col min="14605" max="14605" width="14.33203125" style="235" customWidth="1"/>
    <col min="14606" max="14606" width="8.88671875" style="235" customWidth="1"/>
    <col min="14607" max="14607" width="4.6640625" style="235" customWidth="1"/>
    <col min="14608" max="14608" width="7.33203125" style="235" customWidth="1"/>
    <col min="14609" max="14609" width="6.88671875" style="235" customWidth="1"/>
    <col min="14610" max="14613" width="5.5546875" style="235" customWidth="1"/>
    <col min="14614" max="14851" width="8.88671875" style="235"/>
    <col min="14852" max="14852" width="5" style="235" customWidth="1"/>
    <col min="14853" max="14853" width="30.44140625" style="235" bestFit="1" customWidth="1"/>
    <col min="14854" max="14854" width="8.6640625" style="235" customWidth="1"/>
    <col min="14855" max="14855" width="3.109375" style="235" customWidth="1"/>
    <col min="14856" max="14856" width="8.5546875" style="235" bestFit="1" customWidth="1"/>
    <col min="14857" max="14857" width="11.109375" style="235" customWidth="1"/>
    <col min="14858" max="14858" width="10.109375" style="235" customWidth="1"/>
    <col min="14859" max="14859" width="15.88671875" style="235" customWidth="1"/>
    <col min="14860" max="14860" width="9.44140625" style="235" customWidth="1"/>
    <col min="14861" max="14861" width="14.33203125" style="235" customWidth="1"/>
    <col min="14862" max="14862" width="8.88671875" style="235" customWidth="1"/>
    <col min="14863" max="14863" width="4.6640625" style="235" customWidth="1"/>
    <col min="14864" max="14864" width="7.33203125" style="235" customWidth="1"/>
    <col min="14865" max="14865" width="6.88671875" style="235" customWidth="1"/>
    <col min="14866" max="14869" width="5.5546875" style="235" customWidth="1"/>
    <col min="14870" max="15107" width="8.88671875" style="235"/>
    <col min="15108" max="15108" width="5" style="235" customWidth="1"/>
    <col min="15109" max="15109" width="30.44140625" style="235" bestFit="1" customWidth="1"/>
    <col min="15110" max="15110" width="8.6640625" style="235" customWidth="1"/>
    <col min="15111" max="15111" width="3.109375" style="235" customWidth="1"/>
    <col min="15112" max="15112" width="8.5546875" style="235" bestFit="1" customWidth="1"/>
    <col min="15113" max="15113" width="11.109375" style="235" customWidth="1"/>
    <col min="15114" max="15114" width="10.109375" style="235" customWidth="1"/>
    <col min="15115" max="15115" width="15.88671875" style="235" customWidth="1"/>
    <col min="15116" max="15116" width="9.44140625" style="235" customWidth="1"/>
    <col min="15117" max="15117" width="14.33203125" style="235" customWidth="1"/>
    <col min="15118" max="15118" width="8.88671875" style="235" customWidth="1"/>
    <col min="15119" max="15119" width="4.6640625" style="235" customWidth="1"/>
    <col min="15120" max="15120" width="7.33203125" style="235" customWidth="1"/>
    <col min="15121" max="15121" width="6.88671875" style="235" customWidth="1"/>
    <col min="15122" max="15125" width="5.5546875" style="235" customWidth="1"/>
    <col min="15126" max="15363" width="8.88671875" style="235"/>
    <col min="15364" max="15364" width="5" style="235" customWidth="1"/>
    <col min="15365" max="15365" width="30.44140625" style="235" bestFit="1" customWidth="1"/>
    <col min="15366" max="15366" width="8.6640625" style="235" customWidth="1"/>
    <col min="15367" max="15367" width="3.109375" style="235" customWidth="1"/>
    <col min="15368" max="15368" width="8.5546875" style="235" bestFit="1" customWidth="1"/>
    <col min="15369" max="15369" width="11.109375" style="235" customWidth="1"/>
    <col min="15370" max="15370" width="10.109375" style="235" customWidth="1"/>
    <col min="15371" max="15371" width="15.88671875" style="235" customWidth="1"/>
    <col min="15372" max="15372" width="9.44140625" style="235" customWidth="1"/>
    <col min="15373" max="15373" width="14.33203125" style="235" customWidth="1"/>
    <col min="15374" max="15374" width="8.88671875" style="235" customWidth="1"/>
    <col min="15375" max="15375" width="4.6640625" style="235" customWidth="1"/>
    <col min="15376" max="15376" width="7.33203125" style="235" customWidth="1"/>
    <col min="15377" max="15377" width="6.88671875" style="235" customWidth="1"/>
    <col min="15378" max="15381" width="5.5546875" style="235" customWidth="1"/>
    <col min="15382" max="15619" width="8.88671875" style="235"/>
    <col min="15620" max="15620" width="5" style="235" customWidth="1"/>
    <col min="15621" max="15621" width="30.44140625" style="235" bestFit="1" customWidth="1"/>
    <col min="15622" max="15622" width="8.6640625" style="235" customWidth="1"/>
    <col min="15623" max="15623" width="3.109375" style="235" customWidth="1"/>
    <col min="15624" max="15624" width="8.5546875" style="235" bestFit="1" customWidth="1"/>
    <col min="15625" max="15625" width="11.109375" style="235" customWidth="1"/>
    <col min="15626" max="15626" width="10.109375" style="235" customWidth="1"/>
    <col min="15627" max="15627" width="15.88671875" style="235" customWidth="1"/>
    <col min="15628" max="15628" width="9.44140625" style="235" customWidth="1"/>
    <col min="15629" max="15629" width="14.33203125" style="235" customWidth="1"/>
    <col min="15630" max="15630" width="8.88671875" style="235" customWidth="1"/>
    <col min="15631" max="15631" width="4.6640625" style="235" customWidth="1"/>
    <col min="15632" max="15632" width="7.33203125" style="235" customWidth="1"/>
    <col min="15633" max="15633" width="6.88671875" style="235" customWidth="1"/>
    <col min="15634" max="15637" width="5.5546875" style="235" customWidth="1"/>
    <col min="15638" max="15875" width="8.88671875" style="235"/>
    <col min="15876" max="15876" width="5" style="235" customWidth="1"/>
    <col min="15877" max="15877" width="30.44140625" style="235" bestFit="1" customWidth="1"/>
    <col min="15878" max="15878" width="8.6640625" style="235" customWidth="1"/>
    <col min="15879" max="15879" width="3.109375" style="235" customWidth="1"/>
    <col min="15880" max="15880" width="8.5546875" style="235" bestFit="1" customWidth="1"/>
    <col min="15881" max="15881" width="11.109375" style="235" customWidth="1"/>
    <col min="15882" max="15882" width="10.109375" style="235" customWidth="1"/>
    <col min="15883" max="15883" width="15.88671875" style="235" customWidth="1"/>
    <col min="15884" max="15884" width="9.44140625" style="235" customWidth="1"/>
    <col min="15885" max="15885" width="14.33203125" style="235" customWidth="1"/>
    <col min="15886" max="15886" width="8.88671875" style="235" customWidth="1"/>
    <col min="15887" max="15887" width="4.6640625" style="235" customWidth="1"/>
    <col min="15888" max="15888" width="7.33203125" style="235" customWidth="1"/>
    <col min="15889" max="15889" width="6.88671875" style="235" customWidth="1"/>
    <col min="15890" max="15893" width="5.5546875" style="235" customWidth="1"/>
    <col min="15894" max="16131" width="8.88671875" style="235"/>
    <col min="16132" max="16132" width="5" style="235" customWidth="1"/>
    <col min="16133" max="16133" width="30.44140625" style="235" bestFit="1" customWidth="1"/>
    <col min="16134" max="16134" width="8.6640625" style="235" customWidth="1"/>
    <col min="16135" max="16135" width="3.109375" style="235" customWidth="1"/>
    <col min="16136" max="16136" width="8.5546875" style="235" bestFit="1" customWidth="1"/>
    <col min="16137" max="16137" width="11.109375" style="235" customWidth="1"/>
    <col min="16138" max="16138" width="10.109375" style="235" customWidth="1"/>
    <col min="16139" max="16139" width="15.88671875" style="235" customWidth="1"/>
    <col min="16140" max="16140" width="9.44140625" style="235" customWidth="1"/>
    <col min="16141" max="16141" width="14.33203125" style="235" customWidth="1"/>
    <col min="16142" max="16142" width="8.88671875" style="235" customWidth="1"/>
    <col min="16143" max="16143" width="4.6640625" style="235" customWidth="1"/>
    <col min="16144" max="16144" width="7.33203125" style="235" customWidth="1"/>
    <col min="16145" max="16145" width="6.88671875" style="235" customWidth="1"/>
    <col min="16146" max="16149" width="5.5546875" style="235" customWidth="1"/>
    <col min="16150" max="16383" width="8.88671875" style="235"/>
    <col min="16384" max="16384" width="9.109375" style="235" customWidth="1"/>
  </cols>
  <sheetData>
    <row r="1" spans="1:24" ht="27" customHeight="1" thickBot="1" x14ac:dyDescent="0.3">
      <c r="A1" s="720" t="s">
        <v>1243</v>
      </c>
      <c r="B1" s="720"/>
      <c r="C1" s="720"/>
      <c r="D1" s="720"/>
      <c r="E1" s="720"/>
      <c r="F1" s="720"/>
      <c r="G1" s="720"/>
      <c r="H1" s="720"/>
      <c r="I1" s="720"/>
      <c r="J1" s="720"/>
      <c r="K1" s="720"/>
      <c r="L1" s="720"/>
      <c r="M1" s="720"/>
      <c r="N1" s="720"/>
      <c r="O1" s="720"/>
      <c r="P1" s="720"/>
    </row>
    <row r="2" spans="1:24" ht="15.75" customHeight="1" thickTop="1" thickBot="1" x14ac:dyDescent="0.3">
      <c r="A2" s="704" t="s">
        <v>242</v>
      </c>
      <c r="B2" s="704"/>
      <c r="C2" s="704"/>
      <c r="D2" s="721" t="s">
        <v>140</v>
      </c>
      <c r="E2" s="722"/>
      <c r="F2" s="722"/>
      <c r="G2" s="722"/>
      <c r="H2" s="722"/>
      <c r="I2" s="722"/>
      <c r="J2" s="722"/>
      <c r="K2" s="722"/>
      <c r="L2" s="722"/>
      <c r="M2" s="722"/>
      <c r="N2" s="722"/>
      <c r="O2" s="722"/>
      <c r="P2" s="722"/>
    </row>
    <row r="3" spans="1:24" ht="15.75" customHeight="1" thickTop="1" thickBot="1" x14ac:dyDescent="0.3">
      <c r="A3" s="238"/>
      <c r="B3" s="238"/>
      <c r="C3" s="238" t="s">
        <v>141</v>
      </c>
      <c r="D3" s="723" t="s">
        <v>325</v>
      </c>
      <c r="E3" s="724"/>
      <c r="F3" s="724"/>
      <c r="G3" s="724"/>
      <c r="H3" s="721" t="s">
        <v>1234</v>
      </c>
      <c r="I3" s="722"/>
      <c r="J3" s="722"/>
      <c r="K3" s="722"/>
      <c r="L3" s="722"/>
      <c r="M3" s="581" t="s">
        <v>1235</v>
      </c>
      <c r="N3" s="582"/>
      <c r="O3" s="582"/>
      <c r="P3" s="238"/>
    </row>
    <row r="4" spans="1:24" ht="13.5" customHeight="1" thickTop="1" x14ac:dyDescent="0.25">
      <c r="A4" s="238"/>
      <c r="B4" s="238"/>
      <c r="C4" s="239" t="s">
        <v>143</v>
      </c>
      <c r="D4" s="710" t="s">
        <v>144</v>
      </c>
      <c r="E4" s="711"/>
      <c r="F4" s="540" t="s">
        <v>145</v>
      </c>
      <c r="G4" s="540" t="s">
        <v>146</v>
      </c>
      <c r="H4" s="710" t="s">
        <v>1236</v>
      </c>
      <c r="I4" s="711"/>
      <c r="J4" s="540" t="s">
        <v>145</v>
      </c>
      <c r="K4" s="540" t="s">
        <v>146</v>
      </c>
      <c r="L4" s="714" t="s">
        <v>324</v>
      </c>
      <c r="M4" s="716" t="s">
        <v>1237</v>
      </c>
      <c r="N4" s="717"/>
      <c r="O4" s="542" t="s">
        <v>145</v>
      </c>
      <c r="P4" s="718" t="s">
        <v>1238</v>
      </c>
      <c r="Q4" s="236"/>
      <c r="R4" s="236"/>
      <c r="T4" s="242"/>
      <c r="U4" s="243"/>
      <c r="V4" s="242"/>
      <c r="W4" s="242"/>
    </row>
    <row r="5" spans="1:24" ht="12.9" customHeight="1" x14ac:dyDescent="0.25">
      <c r="A5" s="244" t="s">
        <v>148</v>
      </c>
      <c r="B5" s="244" t="s">
        <v>149</v>
      </c>
      <c r="C5" s="245" t="s">
        <v>150</v>
      </c>
      <c r="D5" s="246" t="s">
        <v>151</v>
      </c>
      <c r="E5" s="247" t="s">
        <v>152</v>
      </c>
      <c r="F5" s="247" t="s">
        <v>153</v>
      </c>
      <c r="G5" s="248" t="s">
        <v>154</v>
      </c>
      <c r="H5" s="246" t="s">
        <v>151</v>
      </c>
      <c r="I5" s="247" t="s">
        <v>152</v>
      </c>
      <c r="J5" s="247" t="s">
        <v>153</v>
      </c>
      <c r="K5" s="248" t="s">
        <v>154</v>
      </c>
      <c r="L5" s="715"/>
      <c r="M5" s="246" t="s">
        <v>151</v>
      </c>
      <c r="N5" s="247" t="s">
        <v>152</v>
      </c>
      <c r="O5" s="247" t="s">
        <v>153</v>
      </c>
      <c r="P5" s="719"/>
      <c r="Q5" s="252"/>
      <c r="R5" s="252"/>
      <c r="S5" s="252"/>
      <c r="T5" s="253"/>
      <c r="U5" s="254"/>
      <c r="W5" s="253"/>
    </row>
    <row r="6" spans="1:24" ht="12.9" customHeight="1" x14ac:dyDescent="0.25">
      <c r="A6" s="149" t="s">
        <v>702</v>
      </c>
      <c r="B6" s="150" t="s">
        <v>995</v>
      </c>
      <c r="C6" s="151">
        <v>66.7</v>
      </c>
      <c r="D6" s="152">
        <v>51.7</v>
      </c>
      <c r="E6" s="153">
        <v>50.8</v>
      </c>
      <c r="F6" s="153" t="s">
        <v>1213</v>
      </c>
      <c r="G6" s="153" t="s">
        <v>1213</v>
      </c>
      <c r="H6" s="152">
        <v>51.7</v>
      </c>
      <c r="I6" s="153">
        <v>50.8</v>
      </c>
      <c r="J6" s="153" t="s">
        <v>1213</v>
      </c>
      <c r="K6" s="153" t="s">
        <v>1213</v>
      </c>
      <c r="L6" s="153"/>
      <c r="M6" s="152">
        <v>35.799999999999997</v>
      </c>
      <c r="N6" s="153">
        <v>31.6</v>
      </c>
      <c r="O6" s="153" t="s">
        <v>1213</v>
      </c>
      <c r="P6" s="583" t="s">
        <v>1218</v>
      </c>
      <c r="Q6" s="256"/>
      <c r="R6" s="256"/>
      <c r="S6" s="257"/>
      <c r="T6" s="148"/>
      <c r="U6" s="253"/>
      <c r="V6" s="253"/>
      <c r="W6" s="148"/>
      <c r="X6" s="148"/>
    </row>
    <row r="7" spans="1:24" ht="12.9" customHeight="1" x14ac:dyDescent="0.25">
      <c r="A7" s="154" t="s">
        <v>702</v>
      </c>
      <c r="B7" s="155" t="s">
        <v>996</v>
      </c>
      <c r="C7" s="156">
        <v>66.3</v>
      </c>
      <c r="D7" s="157">
        <v>51.8</v>
      </c>
      <c r="E7" s="158">
        <v>50</v>
      </c>
      <c r="F7" s="158" t="s">
        <v>1213</v>
      </c>
      <c r="G7" s="158" t="s">
        <v>1213</v>
      </c>
      <c r="H7" s="157">
        <v>51.8</v>
      </c>
      <c r="I7" s="158">
        <v>50</v>
      </c>
      <c r="J7" s="158" t="s">
        <v>1213</v>
      </c>
      <c r="K7" s="158" t="s">
        <v>1213</v>
      </c>
      <c r="L7" s="158"/>
      <c r="M7" s="157">
        <v>31.3</v>
      </c>
      <c r="N7" s="158">
        <v>30.1</v>
      </c>
      <c r="O7" s="158" t="s">
        <v>1213</v>
      </c>
      <c r="P7" s="584" t="s">
        <v>1218</v>
      </c>
      <c r="Q7" s="256"/>
      <c r="R7" s="256"/>
      <c r="S7" s="257"/>
      <c r="T7" s="148"/>
      <c r="U7" s="253"/>
      <c r="V7" s="253"/>
      <c r="W7" s="148"/>
      <c r="X7" s="148"/>
    </row>
    <row r="8" spans="1:24" ht="12.9" customHeight="1" x14ac:dyDescent="0.25">
      <c r="A8" s="149" t="s">
        <v>702</v>
      </c>
      <c r="B8" s="150" t="s">
        <v>997</v>
      </c>
      <c r="C8" s="151">
        <v>66.099999999999994</v>
      </c>
      <c r="D8" s="152">
        <v>52.5</v>
      </c>
      <c r="E8" s="153">
        <v>45.7</v>
      </c>
      <c r="F8" s="153" t="s">
        <v>1213</v>
      </c>
      <c r="G8" s="153" t="s">
        <v>1213</v>
      </c>
      <c r="H8" s="152">
        <v>52.5</v>
      </c>
      <c r="I8" s="153">
        <v>45.7</v>
      </c>
      <c r="J8" s="153" t="s">
        <v>1213</v>
      </c>
      <c r="K8" s="153" t="s">
        <v>1213</v>
      </c>
      <c r="L8" s="153" t="s">
        <v>1213</v>
      </c>
      <c r="M8" s="152">
        <v>45.4</v>
      </c>
      <c r="N8" s="153">
        <v>39.9</v>
      </c>
      <c r="O8" s="153" t="s">
        <v>1213</v>
      </c>
      <c r="P8" s="583" t="s">
        <v>1218</v>
      </c>
      <c r="Q8" s="256"/>
      <c r="R8" s="256"/>
      <c r="S8" s="257"/>
      <c r="T8" s="148"/>
      <c r="U8" s="253"/>
      <c r="V8" s="253"/>
      <c r="W8" s="148"/>
      <c r="X8" s="148"/>
    </row>
    <row r="9" spans="1:24" ht="12.9" customHeight="1" x14ac:dyDescent="0.25">
      <c r="A9" s="154" t="s">
        <v>707</v>
      </c>
      <c r="B9" s="155" t="s">
        <v>1239</v>
      </c>
      <c r="C9" s="156">
        <v>65</v>
      </c>
      <c r="D9" s="157">
        <v>52.2</v>
      </c>
      <c r="E9" s="158">
        <v>49.7</v>
      </c>
      <c r="F9" s="158" t="s">
        <v>1213</v>
      </c>
      <c r="G9" s="158" t="s">
        <v>1213</v>
      </c>
      <c r="H9" s="157">
        <v>52.2</v>
      </c>
      <c r="I9" s="158">
        <v>49.7</v>
      </c>
      <c r="J9" s="158" t="s">
        <v>1213</v>
      </c>
      <c r="K9" s="158" t="s">
        <v>1213</v>
      </c>
      <c r="L9" s="158" t="s">
        <v>1213</v>
      </c>
      <c r="M9" s="157">
        <v>39.799999999999997</v>
      </c>
      <c r="N9" s="158">
        <v>33.5</v>
      </c>
      <c r="O9" s="158" t="s">
        <v>1213</v>
      </c>
      <c r="P9" s="584" t="s">
        <v>1218</v>
      </c>
      <c r="Q9" s="256"/>
      <c r="R9" s="256"/>
      <c r="S9" s="257"/>
      <c r="T9" s="148"/>
      <c r="U9" s="253"/>
      <c r="V9" s="253"/>
      <c r="W9" s="148"/>
      <c r="X9" s="148"/>
    </row>
    <row r="10" spans="1:24" ht="12.9" customHeight="1" x14ac:dyDescent="0.25">
      <c r="A10" s="149" t="s">
        <v>790</v>
      </c>
      <c r="B10" s="150" t="s">
        <v>620</v>
      </c>
      <c r="C10" s="151">
        <v>63.8</v>
      </c>
      <c r="D10" s="152">
        <v>49.2</v>
      </c>
      <c r="E10" s="153">
        <v>47</v>
      </c>
      <c r="F10" s="153" t="s">
        <v>1213</v>
      </c>
      <c r="G10" s="153" t="s">
        <v>1213</v>
      </c>
      <c r="H10" s="152">
        <v>49.2</v>
      </c>
      <c r="I10" s="153">
        <v>47</v>
      </c>
      <c r="J10" s="153" t="s">
        <v>1213</v>
      </c>
      <c r="K10" s="153" t="s">
        <v>1213</v>
      </c>
      <c r="L10" s="153"/>
      <c r="M10" s="152">
        <v>33.4</v>
      </c>
      <c r="N10" s="153">
        <v>29.6</v>
      </c>
      <c r="O10" s="153" t="s">
        <v>1213</v>
      </c>
      <c r="P10" s="583" t="s">
        <v>1218</v>
      </c>
      <c r="Q10" s="256"/>
      <c r="R10" s="256"/>
      <c r="S10" s="257"/>
      <c r="T10" s="148"/>
      <c r="U10" s="253"/>
      <c r="V10" s="253"/>
      <c r="W10" s="148"/>
      <c r="X10" s="148"/>
    </row>
    <row r="11" spans="1:24" ht="12.9" customHeight="1" x14ac:dyDescent="0.25">
      <c r="A11" s="154" t="s">
        <v>790</v>
      </c>
      <c r="B11" s="155" t="s">
        <v>234</v>
      </c>
      <c r="C11" s="156">
        <v>63.8</v>
      </c>
      <c r="D11" s="157">
        <v>36.299999999999997</v>
      </c>
      <c r="E11" s="158">
        <v>33.299999999999997</v>
      </c>
      <c r="F11" s="158" t="s">
        <v>1213</v>
      </c>
      <c r="G11" s="158" t="s">
        <v>1213</v>
      </c>
      <c r="H11" s="157">
        <v>36.299999999999997</v>
      </c>
      <c r="I11" s="158">
        <v>33.299999999999997</v>
      </c>
      <c r="J11" s="158" t="s">
        <v>1213</v>
      </c>
      <c r="K11" s="158" t="s">
        <v>1213</v>
      </c>
      <c r="L11" s="158"/>
      <c r="M11" s="157">
        <v>32.4</v>
      </c>
      <c r="N11" s="158">
        <v>30.8</v>
      </c>
      <c r="O11" s="158" t="s">
        <v>1213</v>
      </c>
      <c r="P11" s="584" t="s">
        <v>1218</v>
      </c>
      <c r="Q11" s="256"/>
      <c r="R11" s="256"/>
      <c r="S11" s="257"/>
      <c r="T11" s="148"/>
      <c r="U11" s="253"/>
      <c r="V11" s="253"/>
      <c r="W11" s="148"/>
      <c r="X11" s="148"/>
    </row>
    <row r="12" spans="1:24" ht="12.9" customHeight="1" x14ac:dyDescent="0.25">
      <c r="A12" s="149" t="s">
        <v>998</v>
      </c>
      <c r="B12" s="150" t="s">
        <v>999</v>
      </c>
      <c r="C12" s="151">
        <v>63.5</v>
      </c>
      <c r="D12" s="152">
        <v>53.4</v>
      </c>
      <c r="E12" s="153">
        <v>52.8</v>
      </c>
      <c r="F12" s="153" t="s">
        <v>1213</v>
      </c>
      <c r="G12" s="153" t="s">
        <v>1213</v>
      </c>
      <c r="H12" s="152">
        <v>53.4</v>
      </c>
      <c r="I12" s="153">
        <v>52.8</v>
      </c>
      <c r="J12" s="153" t="s">
        <v>1213</v>
      </c>
      <c r="K12" s="153" t="s">
        <v>1213</v>
      </c>
      <c r="L12" s="153" t="s">
        <v>1215</v>
      </c>
      <c r="M12" s="152">
        <v>31.3</v>
      </c>
      <c r="N12" s="153">
        <v>28.2</v>
      </c>
      <c r="O12" s="153" t="s">
        <v>1213</v>
      </c>
      <c r="P12" s="583" t="s">
        <v>1218</v>
      </c>
      <c r="Q12" s="256"/>
      <c r="R12" s="256"/>
      <c r="S12" s="257"/>
      <c r="T12" s="148"/>
      <c r="U12" s="253"/>
      <c r="V12" s="253"/>
      <c r="W12" s="148"/>
      <c r="X12" s="148"/>
    </row>
    <row r="13" spans="1:24" ht="12.9" customHeight="1" x14ac:dyDescent="0.25">
      <c r="A13" s="154" t="s">
        <v>1000</v>
      </c>
      <c r="B13" s="155" t="s">
        <v>1001</v>
      </c>
      <c r="C13" s="156">
        <v>63.1</v>
      </c>
      <c r="D13" s="157">
        <v>50.4</v>
      </c>
      <c r="E13" s="158">
        <v>42.1</v>
      </c>
      <c r="F13" s="158" t="s">
        <v>1213</v>
      </c>
      <c r="G13" s="158" t="s">
        <v>1213</v>
      </c>
      <c r="H13" s="157">
        <v>50.4</v>
      </c>
      <c r="I13" s="158">
        <v>42.1</v>
      </c>
      <c r="J13" s="158" t="s">
        <v>1213</v>
      </c>
      <c r="K13" s="158" t="s">
        <v>1213</v>
      </c>
      <c r="L13" s="158" t="s">
        <v>1215</v>
      </c>
      <c r="M13" s="157">
        <v>38.5</v>
      </c>
      <c r="N13" s="158">
        <v>35.6</v>
      </c>
      <c r="O13" s="158" t="s">
        <v>1213</v>
      </c>
      <c r="P13" s="584" t="s">
        <v>1218</v>
      </c>
      <c r="S13" s="258"/>
      <c r="T13" s="259"/>
    </row>
    <row r="14" spans="1:24" ht="12.9" customHeight="1" x14ac:dyDescent="0.25">
      <c r="A14" s="149" t="s">
        <v>1000</v>
      </c>
      <c r="B14" s="150" t="s">
        <v>1002</v>
      </c>
      <c r="C14" s="151">
        <v>62.9</v>
      </c>
      <c r="D14" s="152">
        <v>48.5</v>
      </c>
      <c r="E14" s="153">
        <v>46.2</v>
      </c>
      <c r="F14" s="153" t="s">
        <v>1213</v>
      </c>
      <c r="G14" s="153" t="s">
        <v>1213</v>
      </c>
      <c r="H14" s="152">
        <v>48.5</v>
      </c>
      <c r="I14" s="153">
        <v>46.2</v>
      </c>
      <c r="J14" s="153" t="s">
        <v>1213</v>
      </c>
      <c r="K14" s="153" t="s">
        <v>1213</v>
      </c>
      <c r="L14" s="153" t="s">
        <v>1213</v>
      </c>
      <c r="M14" s="152">
        <v>33.299999999999997</v>
      </c>
      <c r="N14" s="153">
        <v>29.4</v>
      </c>
      <c r="O14" s="153" t="s">
        <v>1213</v>
      </c>
      <c r="P14" s="583" t="s">
        <v>1218</v>
      </c>
      <c r="Q14" s="256"/>
      <c r="R14" s="256"/>
      <c r="S14" s="257"/>
      <c r="T14" s="148"/>
      <c r="U14" s="253"/>
      <c r="V14" s="253"/>
      <c r="W14" s="148"/>
      <c r="X14" s="148"/>
    </row>
    <row r="15" spans="1:24" ht="12.9" customHeight="1" x14ac:dyDescent="0.25">
      <c r="A15" s="154" t="s">
        <v>1000</v>
      </c>
      <c r="B15" s="155" t="s">
        <v>1003</v>
      </c>
      <c r="C15" s="156">
        <v>62.9</v>
      </c>
      <c r="D15" s="157">
        <v>47.7</v>
      </c>
      <c r="E15" s="158">
        <v>46.5</v>
      </c>
      <c r="F15" s="158" t="s">
        <v>1218</v>
      </c>
      <c r="G15" s="158" t="s">
        <v>1213</v>
      </c>
      <c r="H15" s="157">
        <v>47.7</v>
      </c>
      <c r="I15" s="158">
        <v>46.5</v>
      </c>
      <c r="J15" s="158" t="s">
        <v>1218</v>
      </c>
      <c r="K15" s="158" t="s">
        <v>1213</v>
      </c>
      <c r="L15" s="158"/>
      <c r="M15" s="157">
        <v>33.299999999999997</v>
      </c>
      <c r="N15" s="158">
        <v>28.4</v>
      </c>
      <c r="O15" s="158" t="s">
        <v>1218</v>
      </c>
      <c r="P15" s="584" t="s">
        <v>1218</v>
      </c>
      <c r="Q15" s="256"/>
      <c r="R15" s="256"/>
      <c r="S15" s="257"/>
      <c r="T15" s="148"/>
      <c r="U15" s="253"/>
      <c r="V15" s="253"/>
      <c r="W15" s="148"/>
      <c r="X15" s="148"/>
    </row>
    <row r="16" spans="1:24" ht="12.9" customHeight="1" x14ac:dyDescent="0.25">
      <c r="A16" s="149" t="s">
        <v>1000</v>
      </c>
      <c r="B16" s="150" t="s">
        <v>302</v>
      </c>
      <c r="C16" s="151">
        <v>62.7</v>
      </c>
      <c r="D16" s="152">
        <v>51.2</v>
      </c>
      <c r="E16" s="153">
        <v>49.7</v>
      </c>
      <c r="F16" s="153" t="s">
        <v>1213</v>
      </c>
      <c r="G16" s="153" t="s">
        <v>1213</v>
      </c>
      <c r="H16" s="152">
        <v>51.2</v>
      </c>
      <c r="I16" s="153">
        <v>49.7</v>
      </c>
      <c r="J16" s="153" t="s">
        <v>1213</v>
      </c>
      <c r="K16" s="153" t="s">
        <v>1213</v>
      </c>
      <c r="L16" s="153" t="s">
        <v>1215</v>
      </c>
      <c r="M16" s="152">
        <v>40.5</v>
      </c>
      <c r="N16" s="153">
        <v>32.9</v>
      </c>
      <c r="O16" s="153" t="s">
        <v>1213</v>
      </c>
      <c r="P16" s="583" t="s">
        <v>1218</v>
      </c>
      <c r="Q16" s="256"/>
      <c r="R16" s="256"/>
      <c r="S16" s="257"/>
      <c r="T16" s="148"/>
      <c r="U16" s="253"/>
      <c r="V16" s="253"/>
      <c r="W16" s="148"/>
      <c r="X16" s="148"/>
    </row>
    <row r="17" spans="1:24" ht="12.9" customHeight="1" x14ac:dyDescent="0.25">
      <c r="A17" s="154" t="s">
        <v>1000</v>
      </c>
      <c r="B17" s="155" t="s">
        <v>1004</v>
      </c>
      <c r="C17" s="156">
        <v>62.6</v>
      </c>
      <c r="D17" s="157">
        <v>51.5</v>
      </c>
      <c r="E17" s="158">
        <v>48.9</v>
      </c>
      <c r="F17" s="158" t="s">
        <v>1213</v>
      </c>
      <c r="G17" s="158" t="s">
        <v>1213</v>
      </c>
      <c r="H17" s="157">
        <v>51.5</v>
      </c>
      <c r="I17" s="158">
        <v>48.9</v>
      </c>
      <c r="J17" s="158" t="s">
        <v>1213</v>
      </c>
      <c r="K17" s="158" t="s">
        <v>1213</v>
      </c>
      <c r="L17" s="158" t="s">
        <v>1213</v>
      </c>
      <c r="M17" s="157">
        <v>27.4</v>
      </c>
      <c r="N17" s="158">
        <v>24.6</v>
      </c>
      <c r="O17" s="158" t="s">
        <v>1213</v>
      </c>
      <c r="P17" s="584" t="s">
        <v>1218</v>
      </c>
      <c r="Q17" s="256"/>
      <c r="R17" s="256"/>
      <c r="S17" s="257"/>
      <c r="T17" s="148"/>
      <c r="U17" s="253"/>
      <c r="V17" s="253"/>
      <c r="W17" s="148"/>
      <c r="X17" s="148"/>
    </row>
    <row r="18" spans="1:24" ht="12.9" customHeight="1" x14ac:dyDescent="0.25">
      <c r="A18" s="149" t="s">
        <v>1000</v>
      </c>
      <c r="B18" s="150" t="s">
        <v>1240</v>
      </c>
      <c r="C18" s="151">
        <v>62.5</v>
      </c>
      <c r="D18" s="152">
        <v>56.1</v>
      </c>
      <c r="E18" s="153">
        <v>49.5</v>
      </c>
      <c r="F18" s="153" t="s">
        <v>1218</v>
      </c>
      <c r="G18" s="153" t="s">
        <v>1213</v>
      </c>
      <c r="H18" s="152">
        <v>56.1</v>
      </c>
      <c r="I18" s="153">
        <v>49.5</v>
      </c>
      <c r="J18" s="153" t="s">
        <v>1218</v>
      </c>
      <c r="K18" s="153" t="s">
        <v>1213</v>
      </c>
      <c r="L18" s="153" t="s">
        <v>1213</v>
      </c>
      <c r="M18" s="152">
        <v>27.5</v>
      </c>
      <c r="N18" s="153">
        <v>23.6</v>
      </c>
      <c r="O18" s="153" t="s">
        <v>1213</v>
      </c>
      <c r="P18" s="583" t="s">
        <v>1218</v>
      </c>
      <c r="Q18" s="256"/>
      <c r="R18" s="256"/>
      <c r="S18" s="257"/>
      <c r="T18" s="148"/>
      <c r="U18" s="253"/>
      <c r="V18" s="253"/>
      <c r="W18" s="148"/>
      <c r="X18" s="148"/>
    </row>
    <row r="19" spans="1:24" ht="12.9" customHeight="1" x14ac:dyDescent="0.25">
      <c r="A19" s="154" t="s">
        <v>1000</v>
      </c>
      <c r="B19" s="155" t="s">
        <v>1005</v>
      </c>
      <c r="C19" s="156">
        <v>62.4</v>
      </c>
      <c r="D19" s="157">
        <v>56.6</v>
      </c>
      <c r="E19" s="158">
        <v>53.6</v>
      </c>
      <c r="F19" s="158" t="s">
        <v>1213</v>
      </c>
      <c r="G19" s="158" t="s">
        <v>1213</v>
      </c>
      <c r="H19" s="157">
        <v>56.6</v>
      </c>
      <c r="I19" s="158">
        <v>53.6</v>
      </c>
      <c r="J19" s="158" t="s">
        <v>1213</v>
      </c>
      <c r="K19" s="158" t="s">
        <v>1213</v>
      </c>
      <c r="L19" s="158" t="s">
        <v>1213</v>
      </c>
      <c r="M19" s="157">
        <v>38.700000000000003</v>
      </c>
      <c r="N19" s="158">
        <v>31.6</v>
      </c>
      <c r="O19" s="158" t="s">
        <v>1218</v>
      </c>
      <c r="P19" s="584" t="s">
        <v>1218</v>
      </c>
      <c r="Q19" s="256"/>
      <c r="R19" s="256"/>
      <c r="S19" s="257"/>
      <c r="T19" s="148"/>
      <c r="U19" s="253"/>
      <c r="V19" s="253"/>
      <c r="W19" s="148"/>
      <c r="X19" s="148"/>
    </row>
    <row r="20" spans="1:24" ht="12.9" customHeight="1" x14ac:dyDescent="0.25">
      <c r="A20" s="149" t="s">
        <v>1000</v>
      </c>
      <c r="B20" s="150" t="s">
        <v>1241</v>
      </c>
      <c r="C20" s="151">
        <v>62</v>
      </c>
      <c r="D20" s="152">
        <v>45.3</v>
      </c>
      <c r="E20" s="153">
        <v>44.4</v>
      </c>
      <c r="F20" s="153" t="s">
        <v>1213</v>
      </c>
      <c r="G20" s="153" t="s">
        <v>1213</v>
      </c>
      <c r="H20" s="152">
        <v>45.3</v>
      </c>
      <c r="I20" s="153">
        <v>44.4</v>
      </c>
      <c r="J20" s="153" t="s">
        <v>1213</v>
      </c>
      <c r="K20" s="153" t="s">
        <v>1213</v>
      </c>
      <c r="L20" s="153" t="s">
        <v>1213</v>
      </c>
      <c r="M20" s="152">
        <v>33</v>
      </c>
      <c r="N20" s="153">
        <v>29.5</v>
      </c>
      <c r="O20" s="153" t="s">
        <v>1213</v>
      </c>
      <c r="P20" s="583" t="s">
        <v>1218</v>
      </c>
      <c r="Q20" s="256"/>
      <c r="R20" s="256"/>
      <c r="S20" s="257"/>
      <c r="T20" s="148"/>
      <c r="U20" s="253"/>
      <c r="V20" s="253"/>
      <c r="W20" s="148"/>
      <c r="X20" s="148"/>
    </row>
    <row r="21" spans="1:24" ht="12.9" customHeight="1" x14ac:dyDescent="0.25">
      <c r="A21" s="154" t="s">
        <v>1006</v>
      </c>
      <c r="B21" s="155" t="s">
        <v>1008</v>
      </c>
      <c r="C21" s="156">
        <v>61.1</v>
      </c>
      <c r="D21" s="157">
        <v>49.5</v>
      </c>
      <c r="E21" s="158">
        <v>45.9</v>
      </c>
      <c r="F21" s="158" t="s">
        <v>1213</v>
      </c>
      <c r="G21" s="158" t="s">
        <v>1213</v>
      </c>
      <c r="H21" s="157">
        <v>49.5</v>
      </c>
      <c r="I21" s="158">
        <v>45.9</v>
      </c>
      <c r="J21" s="158" t="s">
        <v>1213</v>
      </c>
      <c r="K21" s="158" t="s">
        <v>1213</v>
      </c>
      <c r="L21" s="158" t="s">
        <v>1218</v>
      </c>
      <c r="M21" s="157">
        <v>41.1</v>
      </c>
      <c r="N21" s="158">
        <v>36.799999999999997</v>
      </c>
      <c r="O21" s="158" t="s">
        <v>1213</v>
      </c>
      <c r="P21" s="584" t="s">
        <v>1215</v>
      </c>
      <c r="S21" s="258"/>
      <c r="T21" s="259"/>
    </row>
    <row r="22" spans="1:24" ht="12.9" customHeight="1" x14ac:dyDescent="0.25">
      <c r="A22" s="149" t="s">
        <v>1006</v>
      </c>
      <c r="B22" s="150" t="s">
        <v>1007</v>
      </c>
      <c r="C22" s="151">
        <v>61.1</v>
      </c>
      <c r="D22" s="152">
        <v>52</v>
      </c>
      <c r="E22" s="153">
        <v>47.7</v>
      </c>
      <c r="F22" s="153" t="s">
        <v>1218</v>
      </c>
      <c r="G22" s="153" t="s">
        <v>1213</v>
      </c>
      <c r="H22" s="152">
        <v>52</v>
      </c>
      <c r="I22" s="153">
        <v>47.7</v>
      </c>
      <c r="J22" s="153" t="s">
        <v>1218</v>
      </c>
      <c r="K22" s="153" t="s">
        <v>1213</v>
      </c>
      <c r="L22" s="153" t="s">
        <v>1213</v>
      </c>
      <c r="M22" s="152">
        <v>33.5</v>
      </c>
      <c r="N22" s="153">
        <v>31.8</v>
      </c>
      <c r="O22" s="153" t="s">
        <v>1218</v>
      </c>
      <c r="P22" s="583" t="s">
        <v>1218</v>
      </c>
      <c r="Q22" s="256"/>
      <c r="R22" s="256"/>
      <c r="S22" s="257"/>
      <c r="T22" s="148"/>
      <c r="U22" s="253"/>
      <c r="V22" s="253"/>
      <c r="W22" s="148"/>
      <c r="X22" s="148"/>
    </row>
    <row r="23" spans="1:24" ht="12.9" customHeight="1" x14ac:dyDescent="0.25">
      <c r="A23" s="154" t="s">
        <v>1006</v>
      </c>
      <c r="B23" s="155" t="s">
        <v>619</v>
      </c>
      <c r="C23" s="156">
        <v>61</v>
      </c>
      <c r="D23" s="157">
        <v>45.5</v>
      </c>
      <c r="E23" s="158">
        <v>43.3</v>
      </c>
      <c r="F23" s="158" t="s">
        <v>1213</v>
      </c>
      <c r="G23" s="158" t="s">
        <v>1213</v>
      </c>
      <c r="H23" s="157">
        <v>45.5</v>
      </c>
      <c r="I23" s="158">
        <v>43.3</v>
      </c>
      <c r="J23" s="158" t="s">
        <v>1213</v>
      </c>
      <c r="K23" s="158" t="s">
        <v>1213</v>
      </c>
      <c r="L23" s="158" t="s">
        <v>1213</v>
      </c>
      <c r="M23" s="157">
        <v>34.5</v>
      </c>
      <c r="N23" s="158">
        <v>33.5</v>
      </c>
      <c r="O23" s="158" t="s">
        <v>1213</v>
      </c>
      <c r="P23" s="584" t="s">
        <v>1218</v>
      </c>
      <c r="Q23" s="256"/>
      <c r="R23" s="256"/>
      <c r="S23" s="257"/>
      <c r="T23" s="148"/>
      <c r="U23" s="253"/>
      <c r="V23" s="253"/>
      <c r="W23" s="148"/>
      <c r="X23" s="148"/>
    </row>
    <row r="24" spans="1:24" ht="12.9" customHeight="1" x14ac:dyDescent="0.25">
      <c r="A24" s="149" t="s">
        <v>1006</v>
      </c>
      <c r="B24" s="150" t="s">
        <v>299</v>
      </c>
      <c r="C24" s="151">
        <v>61</v>
      </c>
      <c r="D24" s="152">
        <v>50.6</v>
      </c>
      <c r="E24" s="153">
        <v>46</v>
      </c>
      <c r="F24" s="153" t="s">
        <v>1213</v>
      </c>
      <c r="G24" s="153" t="s">
        <v>1213</v>
      </c>
      <c r="H24" s="152">
        <v>50.6</v>
      </c>
      <c r="I24" s="153">
        <v>46</v>
      </c>
      <c r="J24" s="153" t="s">
        <v>1213</v>
      </c>
      <c r="K24" s="153" t="s">
        <v>1213</v>
      </c>
      <c r="L24" s="153" t="s">
        <v>1213</v>
      </c>
      <c r="M24" s="152">
        <v>34.9</v>
      </c>
      <c r="N24" s="153">
        <v>31.4</v>
      </c>
      <c r="O24" s="153" t="s">
        <v>1218</v>
      </c>
      <c r="P24" s="583" t="s">
        <v>1218</v>
      </c>
      <c r="Q24" s="256"/>
      <c r="R24" s="256"/>
      <c r="S24" s="257"/>
      <c r="T24" s="148"/>
      <c r="U24" s="253"/>
      <c r="V24" s="253"/>
      <c r="W24" s="148"/>
      <c r="X24" s="148"/>
    </row>
    <row r="25" spans="1:24" ht="12.9" customHeight="1" x14ac:dyDescent="0.25">
      <c r="A25" s="154" t="s">
        <v>1006</v>
      </c>
      <c r="B25" s="155" t="s">
        <v>1009</v>
      </c>
      <c r="C25" s="156">
        <v>60.8</v>
      </c>
      <c r="D25" s="157">
        <v>45.9</v>
      </c>
      <c r="E25" s="158">
        <v>46.2</v>
      </c>
      <c r="F25" s="158" t="s">
        <v>1218</v>
      </c>
      <c r="G25" s="158" t="s">
        <v>1213</v>
      </c>
      <c r="H25" s="157">
        <v>45.9</v>
      </c>
      <c r="I25" s="158">
        <v>46.2</v>
      </c>
      <c r="J25" s="158" t="s">
        <v>1218</v>
      </c>
      <c r="K25" s="158" t="s">
        <v>1213</v>
      </c>
      <c r="L25" s="158"/>
      <c r="M25" s="157">
        <v>27.4</v>
      </c>
      <c r="N25" s="158">
        <v>26.7</v>
      </c>
      <c r="O25" s="158" t="s">
        <v>1213</v>
      </c>
      <c r="P25" s="584" t="s">
        <v>1218</v>
      </c>
      <c r="Q25" s="256"/>
      <c r="R25" s="256"/>
      <c r="S25" s="257"/>
      <c r="T25" s="148"/>
      <c r="U25" s="253"/>
      <c r="V25" s="253"/>
      <c r="W25" s="148"/>
      <c r="X25" s="148"/>
    </row>
    <row r="26" spans="1:24" ht="12.9" customHeight="1" x14ac:dyDescent="0.25">
      <c r="A26" s="149" t="s">
        <v>1006</v>
      </c>
      <c r="B26" s="150" t="s">
        <v>1010</v>
      </c>
      <c r="C26" s="151">
        <v>60.7</v>
      </c>
      <c r="D26" s="152">
        <v>49.5</v>
      </c>
      <c r="E26" s="153">
        <v>46.5</v>
      </c>
      <c r="F26" s="153" t="s">
        <v>1213</v>
      </c>
      <c r="G26" s="153" t="s">
        <v>1213</v>
      </c>
      <c r="H26" s="152">
        <v>49.5</v>
      </c>
      <c r="I26" s="153">
        <v>46.5</v>
      </c>
      <c r="J26" s="153" t="s">
        <v>1213</v>
      </c>
      <c r="K26" s="153" t="s">
        <v>1213</v>
      </c>
      <c r="L26" s="153" t="s">
        <v>1213</v>
      </c>
      <c r="M26" s="152">
        <v>34.700000000000003</v>
      </c>
      <c r="N26" s="153">
        <v>33.700000000000003</v>
      </c>
      <c r="O26" s="153" t="s">
        <v>1213</v>
      </c>
      <c r="P26" s="583" t="s">
        <v>1218</v>
      </c>
      <c r="Q26" s="256"/>
      <c r="R26" s="256"/>
      <c r="S26" s="257"/>
      <c r="T26" s="148"/>
      <c r="U26" s="253"/>
      <c r="V26" s="253"/>
      <c r="W26" s="148"/>
      <c r="X26" s="148"/>
    </row>
    <row r="27" spans="1:24" ht="12.9" customHeight="1" x14ac:dyDescent="0.25">
      <c r="A27" s="154" t="s">
        <v>1011</v>
      </c>
      <c r="B27" s="155" t="s">
        <v>1012</v>
      </c>
      <c r="C27" s="156">
        <v>59.5</v>
      </c>
      <c r="D27" s="157">
        <v>41.7</v>
      </c>
      <c r="E27" s="158">
        <v>41.5</v>
      </c>
      <c r="F27" s="158" t="s">
        <v>1213</v>
      </c>
      <c r="G27" s="158" t="s">
        <v>1213</v>
      </c>
      <c r="H27" s="157">
        <v>41.7</v>
      </c>
      <c r="I27" s="158">
        <v>41.5</v>
      </c>
      <c r="J27" s="158" t="s">
        <v>1213</v>
      </c>
      <c r="K27" s="158" t="s">
        <v>1213</v>
      </c>
      <c r="L27" s="158" t="s">
        <v>1213</v>
      </c>
      <c r="M27" s="157">
        <v>29.3</v>
      </c>
      <c r="N27" s="158">
        <v>26.7</v>
      </c>
      <c r="O27" s="158" t="s">
        <v>1213</v>
      </c>
      <c r="P27" s="584" t="s">
        <v>1218</v>
      </c>
      <c r="Q27" s="256"/>
      <c r="R27" s="256"/>
      <c r="S27" s="257"/>
      <c r="T27" s="148"/>
      <c r="U27" s="253"/>
      <c r="V27" s="253"/>
      <c r="W27" s="148"/>
      <c r="X27" s="148"/>
    </row>
    <row r="28" spans="1:24" ht="12.9" customHeight="1" x14ac:dyDescent="0.25">
      <c r="A28" s="149" t="s">
        <v>1011</v>
      </c>
      <c r="B28" s="150" t="s">
        <v>1013</v>
      </c>
      <c r="C28" s="151">
        <v>59.3</v>
      </c>
      <c r="D28" s="152">
        <v>44.2</v>
      </c>
      <c r="E28" s="153">
        <v>44.3</v>
      </c>
      <c r="F28" s="153" t="s">
        <v>1218</v>
      </c>
      <c r="G28" s="153" t="s">
        <v>1213</v>
      </c>
      <c r="H28" s="152">
        <v>44.2</v>
      </c>
      <c r="I28" s="153">
        <v>44.3</v>
      </c>
      <c r="J28" s="153" t="s">
        <v>1218</v>
      </c>
      <c r="K28" s="153" t="s">
        <v>1213</v>
      </c>
      <c r="L28" s="153" t="s">
        <v>1213</v>
      </c>
      <c r="M28" s="152">
        <v>29.8</v>
      </c>
      <c r="N28" s="153">
        <v>26</v>
      </c>
      <c r="O28" s="153" t="s">
        <v>1213</v>
      </c>
      <c r="P28" s="583" t="s">
        <v>1218</v>
      </c>
      <c r="Q28" s="256"/>
      <c r="R28" s="256"/>
      <c r="S28" s="257"/>
      <c r="T28" s="148"/>
      <c r="U28" s="253"/>
      <c r="V28" s="253"/>
      <c r="W28" s="148"/>
      <c r="X28" s="148"/>
    </row>
    <row r="29" spans="1:24" ht="12.9" customHeight="1" x14ac:dyDescent="0.25">
      <c r="A29" s="154" t="s">
        <v>1014</v>
      </c>
      <c r="B29" s="155" t="s">
        <v>1015</v>
      </c>
      <c r="C29" s="156">
        <v>58.9</v>
      </c>
      <c r="D29" s="157">
        <v>49.8</v>
      </c>
      <c r="E29" s="158">
        <v>44.4</v>
      </c>
      <c r="F29" s="158" t="s">
        <v>1213</v>
      </c>
      <c r="G29" s="158" t="s">
        <v>1213</v>
      </c>
      <c r="H29" s="157">
        <v>49.8</v>
      </c>
      <c r="I29" s="158">
        <v>44.4</v>
      </c>
      <c r="J29" s="158" t="s">
        <v>1213</v>
      </c>
      <c r="K29" s="158" t="s">
        <v>1213</v>
      </c>
      <c r="L29" s="158"/>
      <c r="M29" s="157">
        <v>29.3</v>
      </c>
      <c r="N29" s="158">
        <v>23</v>
      </c>
      <c r="O29" s="158" t="s">
        <v>1213</v>
      </c>
      <c r="P29" s="584" t="s">
        <v>1218</v>
      </c>
      <c r="Q29" s="256"/>
      <c r="R29" s="256"/>
      <c r="S29" s="257"/>
      <c r="T29" s="148"/>
      <c r="U29" s="253"/>
      <c r="V29" s="253"/>
      <c r="W29" s="148"/>
      <c r="X29" s="148"/>
    </row>
    <row r="30" spans="1:24" ht="12.9" customHeight="1" x14ac:dyDescent="0.25">
      <c r="A30" s="149" t="s">
        <v>710</v>
      </c>
      <c r="B30" s="150" t="s">
        <v>1016</v>
      </c>
      <c r="C30" s="151">
        <v>58.7</v>
      </c>
      <c r="D30" s="152">
        <v>55</v>
      </c>
      <c r="E30" s="153">
        <v>50.7</v>
      </c>
      <c r="F30" s="153" t="s">
        <v>1218</v>
      </c>
      <c r="G30" s="153" t="s">
        <v>1213</v>
      </c>
      <c r="H30" s="152">
        <v>55</v>
      </c>
      <c r="I30" s="153">
        <v>50.7</v>
      </c>
      <c r="J30" s="153" t="s">
        <v>1218</v>
      </c>
      <c r="K30" s="153" t="s">
        <v>1213</v>
      </c>
      <c r="L30" s="153" t="s">
        <v>1213</v>
      </c>
      <c r="M30" s="152">
        <v>31.8</v>
      </c>
      <c r="N30" s="153">
        <v>26.7</v>
      </c>
      <c r="O30" s="153" t="s">
        <v>1213</v>
      </c>
      <c r="P30" s="583" t="s">
        <v>1218</v>
      </c>
      <c r="Q30" s="256"/>
      <c r="R30" s="256"/>
      <c r="S30" s="257"/>
      <c r="T30" s="148"/>
      <c r="U30" s="253"/>
      <c r="V30" s="253"/>
      <c r="W30" s="148"/>
      <c r="X30" s="148"/>
    </row>
    <row r="31" spans="1:24" ht="12.9" customHeight="1" x14ac:dyDescent="0.25">
      <c r="A31" s="154" t="s">
        <v>710</v>
      </c>
      <c r="B31" s="155" t="s">
        <v>1017</v>
      </c>
      <c r="C31" s="156">
        <v>58.6</v>
      </c>
      <c r="D31" s="157">
        <v>41.7</v>
      </c>
      <c r="E31" s="158">
        <v>42.7</v>
      </c>
      <c r="F31" s="158" t="s">
        <v>1213</v>
      </c>
      <c r="G31" s="158" t="s">
        <v>1213</v>
      </c>
      <c r="H31" s="157">
        <v>41.7</v>
      </c>
      <c r="I31" s="158">
        <v>42.7</v>
      </c>
      <c r="J31" s="158" t="s">
        <v>1213</v>
      </c>
      <c r="K31" s="158" t="s">
        <v>1213</v>
      </c>
      <c r="L31" s="158" t="s">
        <v>1213</v>
      </c>
      <c r="M31" s="157">
        <v>30.8</v>
      </c>
      <c r="N31" s="158">
        <v>29.8</v>
      </c>
      <c r="O31" s="158" t="s">
        <v>1213</v>
      </c>
      <c r="P31" s="584" t="s">
        <v>1218</v>
      </c>
      <c r="Q31" s="256"/>
      <c r="R31" s="256"/>
      <c r="S31" s="257"/>
      <c r="T31" s="148"/>
      <c r="U31" s="253"/>
      <c r="V31" s="253"/>
      <c r="W31" s="148"/>
      <c r="X31" s="148"/>
    </row>
    <row r="32" spans="1:24" ht="12.9" customHeight="1" x14ac:dyDescent="0.25">
      <c r="A32" s="149" t="s">
        <v>711</v>
      </c>
      <c r="B32" s="150" t="s">
        <v>1018</v>
      </c>
      <c r="C32" s="151">
        <v>55.7</v>
      </c>
      <c r="D32" s="152">
        <v>46.4</v>
      </c>
      <c r="E32" s="153">
        <v>40.1</v>
      </c>
      <c r="F32" s="153" t="s">
        <v>1213</v>
      </c>
      <c r="G32" s="153" t="s">
        <v>1213</v>
      </c>
      <c r="H32" s="152">
        <v>46.4</v>
      </c>
      <c r="I32" s="153">
        <v>40.1</v>
      </c>
      <c r="J32" s="153" t="s">
        <v>1213</v>
      </c>
      <c r="K32" s="153" t="s">
        <v>1213</v>
      </c>
      <c r="L32" s="153" t="s">
        <v>1218</v>
      </c>
      <c r="M32" s="152">
        <v>37.9</v>
      </c>
      <c r="N32" s="153">
        <v>33</v>
      </c>
      <c r="O32" s="153" t="s">
        <v>1213</v>
      </c>
      <c r="P32" s="583" t="s">
        <v>1218</v>
      </c>
      <c r="Q32" s="256"/>
      <c r="R32" s="256"/>
      <c r="S32" s="257"/>
      <c r="T32" s="148"/>
      <c r="U32" s="253"/>
      <c r="V32" s="253"/>
      <c r="W32" s="148"/>
      <c r="X32" s="148"/>
    </row>
    <row r="33" spans="1:22" s="264" customFormat="1" ht="11.85" customHeight="1" thickBot="1" x14ac:dyDescent="0.25">
      <c r="A33" s="260"/>
      <c r="B33" s="260" t="s">
        <v>12</v>
      </c>
      <c r="C33" s="261">
        <f>AVERAGE(C6:C32)</f>
        <v>61.951851851851856</v>
      </c>
      <c r="D33" s="262">
        <f>AVERAGE(D6:D32)</f>
        <v>49.118518518518528</v>
      </c>
      <c r="E33" s="261">
        <f>AVERAGE(E6:E32)</f>
        <v>46.277777777777786</v>
      </c>
      <c r="F33" s="261"/>
      <c r="G33" s="263"/>
      <c r="H33" s="262">
        <f>AVERAGE(H6:H32)</f>
        <v>49.118518518518528</v>
      </c>
      <c r="I33" s="261">
        <f>AVERAGE(I6:I32)</f>
        <v>46.277777777777786</v>
      </c>
      <c r="J33" s="261"/>
      <c r="K33" s="261"/>
      <c r="L33" s="261"/>
      <c r="M33" s="262">
        <f>AVERAGE(M6:M32)</f>
        <v>33.948148148148142</v>
      </c>
      <c r="N33" s="261">
        <f>AVERAGE(N6:N32)</f>
        <v>30.311111111111114</v>
      </c>
      <c r="O33" s="261"/>
      <c r="P33" s="261"/>
      <c r="Q33" s="344"/>
      <c r="R33" s="344"/>
      <c r="T33" s="344"/>
      <c r="V33" s="344"/>
    </row>
    <row r="34" spans="1:22" s="264" customFormat="1" ht="11.85" customHeight="1" x14ac:dyDescent="0.2">
      <c r="B34" s="161"/>
      <c r="H34" s="162"/>
    </row>
    <row r="35" spans="1:22" ht="11.85" customHeight="1" x14ac:dyDescent="0.25">
      <c r="A35" s="264"/>
      <c r="B35" s="161"/>
      <c r="C35" s="264"/>
      <c r="D35" s="264"/>
      <c r="E35" s="264"/>
      <c r="F35" s="264"/>
      <c r="G35" s="264"/>
      <c r="H35" s="162"/>
      <c r="I35" s="264"/>
      <c r="J35" s="264"/>
      <c r="K35" s="264"/>
      <c r="L35" s="264"/>
      <c r="M35" s="264"/>
      <c r="N35" s="264"/>
      <c r="O35" s="264"/>
      <c r="P35" s="264"/>
    </row>
    <row r="36" spans="1:22" x14ac:dyDescent="0.25">
      <c r="A36" s="264"/>
      <c r="B36" s="161"/>
      <c r="C36" s="264"/>
      <c r="H36" s="162"/>
      <c r="I36" s="264"/>
      <c r="J36" s="264"/>
      <c r="K36" s="264"/>
      <c r="L36" s="264"/>
      <c r="M36" s="264"/>
      <c r="N36" s="264"/>
      <c r="O36" s="264"/>
      <c r="P36" s="264"/>
    </row>
    <row r="37" spans="1:22" x14ac:dyDescent="0.25">
      <c r="A37" s="264"/>
      <c r="B37" s="267"/>
      <c r="C37" s="264"/>
      <c r="D37" s="264"/>
      <c r="E37" s="264"/>
      <c r="F37" s="264"/>
      <c r="G37" s="264"/>
      <c r="H37" s="264"/>
      <c r="I37" s="264"/>
      <c r="J37" s="264"/>
      <c r="K37" s="264"/>
      <c r="L37" s="264"/>
      <c r="M37" s="264"/>
      <c r="N37" s="264"/>
      <c r="O37" s="264"/>
    </row>
    <row r="51" spans="1:1" ht="14.4" x14ac:dyDescent="0.3">
      <c r="A51" s="345"/>
    </row>
    <row r="52" spans="1:1" x14ac:dyDescent="0.25">
      <c r="A52" s="346"/>
    </row>
  </sheetData>
  <mergeCells count="10">
    <mergeCell ref="A1:P1"/>
    <mergeCell ref="A2:C2"/>
    <mergeCell ref="D2:P2"/>
    <mergeCell ref="D3:G3"/>
    <mergeCell ref="H3:L3"/>
    <mergeCell ref="D4:E4"/>
    <mergeCell ref="H4:I4"/>
    <mergeCell ref="L4:L5"/>
    <mergeCell ref="M4:N4"/>
    <mergeCell ref="P4:P5"/>
  </mergeCells>
  <pageMargins left="0.5" right="0.5" top="0.5" bottom="0.5" header="0.3" footer="0.3"/>
  <pageSetup scale="8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D4511-AE74-4DFC-9973-4FD63572E0B4}">
  <sheetPr>
    <pageSetUpPr fitToPage="1"/>
  </sheetPr>
  <dimension ref="A1:V23"/>
  <sheetViews>
    <sheetView zoomScaleNormal="100" workbookViewId="0">
      <selection activeCell="B3" sqref="B1:B1048576"/>
    </sheetView>
  </sheetViews>
  <sheetFormatPr defaultRowHeight="13.2" x14ac:dyDescent="0.25"/>
  <cols>
    <col min="1" max="1" width="5.5546875" style="235" customWidth="1"/>
    <col min="2" max="2" width="20.77734375" style="235" customWidth="1"/>
    <col min="3" max="3" width="7.33203125" style="235" bestFit="1" customWidth="1"/>
    <col min="4" max="4" width="10.33203125" style="235" customWidth="1"/>
    <col min="5" max="5" width="10.5546875" style="235" bestFit="1" customWidth="1"/>
    <col min="6" max="6" width="10.5546875" style="235" customWidth="1"/>
    <col min="7" max="7" width="9.88671875" style="235" customWidth="1"/>
    <col min="8" max="8" width="11.5546875" style="235" customWidth="1"/>
    <col min="9" max="9" width="10.44140625" style="235" bestFit="1" customWidth="1"/>
    <col min="10" max="10" width="7.77734375" style="235" bestFit="1" customWidth="1"/>
    <col min="11" max="11" width="10.88671875" style="235" customWidth="1"/>
    <col min="12" max="12" width="6.5546875" style="235" customWidth="1"/>
    <col min="13" max="13" width="10.88671875" style="235" customWidth="1"/>
    <col min="14" max="14" width="10.21875" style="235" customWidth="1"/>
    <col min="15" max="15" width="7.33203125" style="235" customWidth="1"/>
    <col min="16" max="16" width="8.44140625" style="235" customWidth="1"/>
    <col min="17" max="17" width="20.88671875" style="235" customWidth="1"/>
    <col min="18" max="21" width="5.5546875" style="235" customWidth="1"/>
    <col min="22" max="259" width="8.88671875" style="235"/>
    <col min="260" max="260" width="5" style="235" customWidth="1"/>
    <col min="261" max="261" width="30.44140625" style="235" bestFit="1" customWidth="1"/>
    <col min="262" max="262" width="8.6640625" style="235" customWidth="1"/>
    <col min="263" max="263" width="3.109375" style="235" customWidth="1"/>
    <col min="264" max="264" width="8.5546875" style="235" bestFit="1" customWidth="1"/>
    <col min="265" max="265" width="11.109375" style="235" customWidth="1"/>
    <col min="266" max="266" width="10.109375" style="235" customWidth="1"/>
    <col min="267" max="267" width="15.88671875" style="235" customWidth="1"/>
    <col min="268" max="268" width="9.44140625" style="235" customWidth="1"/>
    <col min="269" max="269" width="14.33203125" style="235" customWidth="1"/>
    <col min="270" max="270" width="8.88671875" style="235" customWidth="1"/>
    <col min="271" max="271" width="4.6640625" style="235" customWidth="1"/>
    <col min="272" max="272" width="7.33203125" style="235" customWidth="1"/>
    <col min="273" max="273" width="6.88671875" style="235" customWidth="1"/>
    <col min="274" max="277" width="5.5546875" style="235" customWidth="1"/>
    <col min="278" max="515" width="8.88671875" style="235"/>
    <col min="516" max="516" width="5" style="235" customWidth="1"/>
    <col min="517" max="517" width="30.44140625" style="235" bestFit="1" customWidth="1"/>
    <col min="518" max="518" width="8.6640625" style="235" customWidth="1"/>
    <col min="519" max="519" width="3.109375" style="235" customWidth="1"/>
    <col min="520" max="520" width="8.5546875" style="235" bestFit="1" customWidth="1"/>
    <col min="521" max="521" width="11.109375" style="235" customWidth="1"/>
    <col min="522" max="522" width="10.109375" style="235" customWidth="1"/>
    <col min="523" max="523" width="15.88671875" style="235" customWidth="1"/>
    <col min="524" max="524" width="9.44140625" style="235" customWidth="1"/>
    <col min="525" max="525" width="14.33203125" style="235" customWidth="1"/>
    <col min="526" max="526" width="8.88671875" style="235" customWidth="1"/>
    <col min="527" max="527" width="4.6640625" style="235" customWidth="1"/>
    <col min="528" max="528" width="7.33203125" style="235" customWidth="1"/>
    <col min="529" max="529" width="6.88671875" style="235" customWidth="1"/>
    <col min="530" max="533" width="5.5546875" style="235" customWidth="1"/>
    <col min="534" max="771" width="8.88671875" style="235"/>
    <col min="772" max="772" width="5" style="235" customWidth="1"/>
    <col min="773" max="773" width="30.44140625" style="235" bestFit="1" customWidth="1"/>
    <col min="774" max="774" width="8.6640625" style="235" customWidth="1"/>
    <col min="775" max="775" width="3.109375" style="235" customWidth="1"/>
    <col min="776" max="776" width="8.5546875" style="235" bestFit="1" customWidth="1"/>
    <col min="777" max="777" width="11.109375" style="235" customWidth="1"/>
    <col min="778" max="778" width="10.109375" style="235" customWidth="1"/>
    <col min="779" max="779" width="15.88671875" style="235" customWidth="1"/>
    <col min="780" max="780" width="9.44140625" style="235" customWidth="1"/>
    <col min="781" max="781" width="14.33203125" style="235" customWidth="1"/>
    <col min="782" max="782" width="8.88671875" style="235" customWidth="1"/>
    <col min="783" max="783" width="4.6640625" style="235" customWidth="1"/>
    <col min="784" max="784" width="7.33203125" style="235" customWidth="1"/>
    <col min="785" max="785" width="6.88671875" style="235" customWidth="1"/>
    <col min="786" max="789" width="5.5546875" style="235" customWidth="1"/>
    <col min="790" max="1027" width="8.88671875" style="235"/>
    <col min="1028" max="1028" width="5" style="235" customWidth="1"/>
    <col min="1029" max="1029" width="30.44140625" style="235" bestFit="1" customWidth="1"/>
    <col min="1030" max="1030" width="8.6640625" style="235" customWidth="1"/>
    <col min="1031" max="1031" width="3.109375" style="235" customWidth="1"/>
    <col min="1032" max="1032" width="8.5546875" style="235" bestFit="1" customWidth="1"/>
    <col min="1033" max="1033" width="11.109375" style="235" customWidth="1"/>
    <col min="1034" max="1034" width="10.109375" style="235" customWidth="1"/>
    <col min="1035" max="1035" width="15.88671875" style="235" customWidth="1"/>
    <col min="1036" max="1036" width="9.44140625" style="235" customWidth="1"/>
    <col min="1037" max="1037" width="14.33203125" style="235" customWidth="1"/>
    <col min="1038" max="1038" width="8.88671875" style="235" customWidth="1"/>
    <col min="1039" max="1039" width="4.6640625" style="235" customWidth="1"/>
    <col min="1040" max="1040" width="7.33203125" style="235" customWidth="1"/>
    <col min="1041" max="1041" width="6.88671875" style="235" customWidth="1"/>
    <col min="1042" max="1045" width="5.5546875" style="235" customWidth="1"/>
    <col min="1046" max="1283" width="8.88671875" style="235"/>
    <col min="1284" max="1284" width="5" style="235" customWidth="1"/>
    <col min="1285" max="1285" width="30.44140625" style="235" bestFit="1" customWidth="1"/>
    <col min="1286" max="1286" width="8.6640625" style="235" customWidth="1"/>
    <col min="1287" max="1287" width="3.109375" style="235" customWidth="1"/>
    <col min="1288" max="1288" width="8.5546875" style="235" bestFit="1" customWidth="1"/>
    <col min="1289" max="1289" width="11.109375" style="235" customWidth="1"/>
    <col min="1290" max="1290" width="10.109375" style="235" customWidth="1"/>
    <col min="1291" max="1291" width="15.88671875" style="235" customWidth="1"/>
    <col min="1292" max="1292" width="9.44140625" style="235" customWidth="1"/>
    <col min="1293" max="1293" width="14.33203125" style="235" customWidth="1"/>
    <col min="1294" max="1294" width="8.88671875" style="235" customWidth="1"/>
    <col min="1295" max="1295" width="4.6640625" style="235" customWidth="1"/>
    <col min="1296" max="1296" width="7.33203125" style="235" customWidth="1"/>
    <col min="1297" max="1297" width="6.88671875" style="235" customWidth="1"/>
    <col min="1298" max="1301" width="5.5546875" style="235" customWidth="1"/>
    <col min="1302" max="1539" width="8.88671875" style="235"/>
    <col min="1540" max="1540" width="5" style="235" customWidth="1"/>
    <col min="1541" max="1541" width="30.44140625" style="235" bestFit="1" customWidth="1"/>
    <col min="1542" max="1542" width="8.6640625" style="235" customWidth="1"/>
    <col min="1543" max="1543" width="3.109375" style="235" customWidth="1"/>
    <col min="1544" max="1544" width="8.5546875" style="235" bestFit="1" customWidth="1"/>
    <col min="1545" max="1545" width="11.109375" style="235" customWidth="1"/>
    <col min="1546" max="1546" width="10.109375" style="235" customWidth="1"/>
    <col min="1547" max="1547" width="15.88671875" style="235" customWidth="1"/>
    <col min="1548" max="1548" width="9.44140625" style="235" customWidth="1"/>
    <col min="1549" max="1549" width="14.33203125" style="235" customWidth="1"/>
    <col min="1550" max="1550" width="8.88671875" style="235" customWidth="1"/>
    <col min="1551" max="1551" width="4.6640625" style="235" customWidth="1"/>
    <col min="1552" max="1552" width="7.33203125" style="235" customWidth="1"/>
    <col min="1553" max="1553" width="6.88671875" style="235" customWidth="1"/>
    <col min="1554" max="1557" width="5.5546875" style="235" customWidth="1"/>
    <col min="1558" max="1795" width="8.88671875" style="235"/>
    <col min="1796" max="1796" width="5" style="235" customWidth="1"/>
    <col min="1797" max="1797" width="30.44140625" style="235" bestFit="1" customWidth="1"/>
    <col min="1798" max="1798" width="8.6640625" style="235" customWidth="1"/>
    <col min="1799" max="1799" width="3.109375" style="235" customWidth="1"/>
    <col min="1800" max="1800" width="8.5546875" style="235" bestFit="1" customWidth="1"/>
    <col min="1801" max="1801" width="11.109375" style="235" customWidth="1"/>
    <col min="1802" max="1802" width="10.109375" style="235" customWidth="1"/>
    <col min="1803" max="1803" width="15.88671875" style="235" customWidth="1"/>
    <col min="1804" max="1804" width="9.44140625" style="235" customWidth="1"/>
    <col min="1805" max="1805" width="14.33203125" style="235" customWidth="1"/>
    <col min="1806" max="1806" width="8.88671875" style="235" customWidth="1"/>
    <col min="1807" max="1807" width="4.6640625" style="235" customWidth="1"/>
    <col min="1808" max="1808" width="7.33203125" style="235" customWidth="1"/>
    <col min="1809" max="1809" width="6.88671875" style="235" customWidth="1"/>
    <col min="1810" max="1813" width="5.5546875" style="235" customWidth="1"/>
    <col min="1814" max="2051" width="8.88671875" style="235"/>
    <col min="2052" max="2052" width="5" style="235" customWidth="1"/>
    <col min="2053" max="2053" width="30.44140625" style="235" bestFit="1" customWidth="1"/>
    <col min="2054" max="2054" width="8.6640625" style="235" customWidth="1"/>
    <col min="2055" max="2055" width="3.109375" style="235" customWidth="1"/>
    <col min="2056" max="2056" width="8.5546875" style="235" bestFit="1" customWidth="1"/>
    <col min="2057" max="2057" width="11.109375" style="235" customWidth="1"/>
    <col min="2058" max="2058" width="10.109375" style="235" customWidth="1"/>
    <col min="2059" max="2059" width="15.88671875" style="235" customWidth="1"/>
    <col min="2060" max="2060" width="9.44140625" style="235" customWidth="1"/>
    <col min="2061" max="2061" width="14.33203125" style="235" customWidth="1"/>
    <col min="2062" max="2062" width="8.88671875" style="235" customWidth="1"/>
    <col min="2063" max="2063" width="4.6640625" style="235" customWidth="1"/>
    <col min="2064" max="2064" width="7.33203125" style="235" customWidth="1"/>
    <col min="2065" max="2065" width="6.88671875" style="235" customWidth="1"/>
    <col min="2066" max="2069" width="5.5546875" style="235" customWidth="1"/>
    <col min="2070" max="2307" width="8.88671875" style="235"/>
    <col min="2308" max="2308" width="5" style="235" customWidth="1"/>
    <col min="2309" max="2309" width="30.44140625" style="235" bestFit="1" customWidth="1"/>
    <col min="2310" max="2310" width="8.6640625" style="235" customWidth="1"/>
    <col min="2311" max="2311" width="3.109375" style="235" customWidth="1"/>
    <col min="2312" max="2312" width="8.5546875" style="235" bestFit="1" customWidth="1"/>
    <col min="2313" max="2313" width="11.109375" style="235" customWidth="1"/>
    <col min="2314" max="2314" width="10.109375" style="235" customWidth="1"/>
    <col min="2315" max="2315" width="15.88671875" style="235" customWidth="1"/>
    <col min="2316" max="2316" width="9.44140625" style="235" customWidth="1"/>
    <col min="2317" max="2317" width="14.33203125" style="235" customWidth="1"/>
    <col min="2318" max="2318" width="8.88671875" style="235" customWidth="1"/>
    <col min="2319" max="2319" width="4.6640625" style="235" customWidth="1"/>
    <col min="2320" max="2320" width="7.33203125" style="235" customWidth="1"/>
    <col min="2321" max="2321" width="6.88671875" style="235" customWidth="1"/>
    <col min="2322" max="2325" width="5.5546875" style="235" customWidth="1"/>
    <col min="2326" max="2563" width="8.88671875" style="235"/>
    <col min="2564" max="2564" width="5" style="235" customWidth="1"/>
    <col min="2565" max="2565" width="30.44140625" style="235" bestFit="1" customWidth="1"/>
    <col min="2566" max="2566" width="8.6640625" style="235" customWidth="1"/>
    <col min="2567" max="2567" width="3.109375" style="235" customWidth="1"/>
    <col min="2568" max="2568" width="8.5546875" style="235" bestFit="1" customWidth="1"/>
    <col min="2569" max="2569" width="11.109375" style="235" customWidth="1"/>
    <col min="2570" max="2570" width="10.109375" style="235" customWidth="1"/>
    <col min="2571" max="2571" width="15.88671875" style="235" customWidth="1"/>
    <col min="2572" max="2572" width="9.44140625" style="235" customWidth="1"/>
    <col min="2573" max="2573" width="14.33203125" style="235" customWidth="1"/>
    <col min="2574" max="2574" width="8.88671875" style="235" customWidth="1"/>
    <col min="2575" max="2575" width="4.6640625" style="235" customWidth="1"/>
    <col min="2576" max="2576" width="7.33203125" style="235" customWidth="1"/>
    <col min="2577" max="2577" width="6.88671875" style="235" customWidth="1"/>
    <col min="2578" max="2581" width="5.5546875" style="235" customWidth="1"/>
    <col min="2582" max="2819" width="8.88671875" style="235"/>
    <col min="2820" max="2820" width="5" style="235" customWidth="1"/>
    <col min="2821" max="2821" width="30.44140625" style="235" bestFit="1" customWidth="1"/>
    <col min="2822" max="2822" width="8.6640625" style="235" customWidth="1"/>
    <col min="2823" max="2823" width="3.109375" style="235" customWidth="1"/>
    <col min="2824" max="2824" width="8.5546875" style="235" bestFit="1" customWidth="1"/>
    <col min="2825" max="2825" width="11.109375" style="235" customWidth="1"/>
    <col min="2826" max="2826" width="10.109375" style="235" customWidth="1"/>
    <col min="2827" max="2827" width="15.88671875" style="235" customWidth="1"/>
    <col min="2828" max="2828" width="9.44140625" style="235" customWidth="1"/>
    <col min="2829" max="2829" width="14.33203125" style="235" customWidth="1"/>
    <col min="2830" max="2830" width="8.88671875" style="235" customWidth="1"/>
    <col min="2831" max="2831" width="4.6640625" style="235" customWidth="1"/>
    <col min="2832" max="2832" width="7.33203125" style="235" customWidth="1"/>
    <col min="2833" max="2833" width="6.88671875" style="235" customWidth="1"/>
    <col min="2834" max="2837" width="5.5546875" style="235" customWidth="1"/>
    <col min="2838" max="3075" width="8.88671875" style="235"/>
    <col min="3076" max="3076" width="5" style="235" customWidth="1"/>
    <col min="3077" max="3077" width="30.44140625" style="235" bestFit="1" customWidth="1"/>
    <col min="3078" max="3078" width="8.6640625" style="235" customWidth="1"/>
    <col min="3079" max="3079" width="3.109375" style="235" customWidth="1"/>
    <col min="3080" max="3080" width="8.5546875" style="235" bestFit="1" customWidth="1"/>
    <col min="3081" max="3081" width="11.109375" style="235" customWidth="1"/>
    <col min="3082" max="3082" width="10.109375" style="235" customWidth="1"/>
    <col min="3083" max="3083" width="15.88671875" style="235" customWidth="1"/>
    <col min="3084" max="3084" width="9.44140625" style="235" customWidth="1"/>
    <col min="3085" max="3085" width="14.33203125" style="235" customWidth="1"/>
    <col min="3086" max="3086" width="8.88671875" style="235" customWidth="1"/>
    <col min="3087" max="3087" width="4.6640625" style="235" customWidth="1"/>
    <col min="3088" max="3088" width="7.33203125" style="235" customWidth="1"/>
    <col min="3089" max="3089" width="6.88671875" style="235" customWidth="1"/>
    <col min="3090" max="3093" width="5.5546875" style="235" customWidth="1"/>
    <col min="3094" max="3331" width="8.88671875" style="235"/>
    <col min="3332" max="3332" width="5" style="235" customWidth="1"/>
    <col min="3333" max="3333" width="30.44140625" style="235" bestFit="1" customWidth="1"/>
    <col min="3334" max="3334" width="8.6640625" style="235" customWidth="1"/>
    <col min="3335" max="3335" width="3.109375" style="235" customWidth="1"/>
    <col min="3336" max="3336" width="8.5546875" style="235" bestFit="1" customWidth="1"/>
    <col min="3337" max="3337" width="11.109375" style="235" customWidth="1"/>
    <col min="3338" max="3338" width="10.109375" style="235" customWidth="1"/>
    <col min="3339" max="3339" width="15.88671875" style="235" customWidth="1"/>
    <col min="3340" max="3340" width="9.44140625" style="235" customWidth="1"/>
    <col min="3341" max="3341" width="14.33203125" style="235" customWidth="1"/>
    <col min="3342" max="3342" width="8.88671875" style="235" customWidth="1"/>
    <col min="3343" max="3343" width="4.6640625" style="235" customWidth="1"/>
    <col min="3344" max="3344" width="7.33203125" style="235" customWidth="1"/>
    <col min="3345" max="3345" width="6.88671875" style="235" customWidth="1"/>
    <col min="3346" max="3349" width="5.5546875" style="235" customWidth="1"/>
    <col min="3350" max="3587" width="8.88671875" style="235"/>
    <col min="3588" max="3588" width="5" style="235" customWidth="1"/>
    <col min="3589" max="3589" width="30.44140625" style="235" bestFit="1" customWidth="1"/>
    <col min="3590" max="3590" width="8.6640625" style="235" customWidth="1"/>
    <col min="3591" max="3591" width="3.109375" style="235" customWidth="1"/>
    <col min="3592" max="3592" width="8.5546875" style="235" bestFit="1" customWidth="1"/>
    <col min="3593" max="3593" width="11.109375" style="235" customWidth="1"/>
    <col min="3594" max="3594" width="10.109375" style="235" customWidth="1"/>
    <col min="3595" max="3595" width="15.88671875" style="235" customWidth="1"/>
    <col min="3596" max="3596" width="9.44140625" style="235" customWidth="1"/>
    <col min="3597" max="3597" width="14.33203125" style="235" customWidth="1"/>
    <col min="3598" max="3598" width="8.88671875" style="235" customWidth="1"/>
    <col min="3599" max="3599" width="4.6640625" style="235" customWidth="1"/>
    <col min="3600" max="3600" width="7.33203125" style="235" customWidth="1"/>
    <col min="3601" max="3601" width="6.88671875" style="235" customWidth="1"/>
    <col min="3602" max="3605" width="5.5546875" style="235" customWidth="1"/>
    <col min="3606" max="3843" width="8.88671875" style="235"/>
    <col min="3844" max="3844" width="5" style="235" customWidth="1"/>
    <col min="3845" max="3845" width="30.44140625" style="235" bestFit="1" customWidth="1"/>
    <col min="3846" max="3846" width="8.6640625" style="235" customWidth="1"/>
    <col min="3847" max="3847" width="3.109375" style="235" customWidth="1"/>
    <col min="3848" max="3848" width="8.5546875" style="235" bestFit="1" customWidth="1"/>
    <col min="3849" max="3849" width="11.109375" style="235" customWidth="1"/>
    <col min="3850" max="3850" width="10.109375" style="235" customWidth="1"/>
    <col min="3851" max="3851" width="15.88671875" style="235" customWidth="1"/>
    <col min="3852" max="3852" width="9.44140625" style="235" customWidth="1"/>
    <col min="3853" max="3853" width="14.33203125" style="235" customWidth="1"/>
    <col min="3854" max="3854" width="8.88671875" style="235" customWidth="1"/>
    <col min="3855" max="3855" width="4.6640625" style="235" customWidth="1"/>
    <col min="3856" max="3856" width="7.33203125" style="235" customWidth="1"/>
    <col min="3857" max="3857" width="6.88671875" style="235" customWidth="1"/>
    <col min="3858" max="3861" width="5.5546875" style="235" customWidth="1"/>
    <col min="3862" max="4099" width="8.88671875" style="235"/>
    <col min="4100" max="4100" width="5" style="235" customWidth="1"/>
    <col min="4101" max="4101" width="30.44140625" style="235" bestFit="1" customWidth="1"/>
    <col min="4102" max="4102" width="8.6640625" style="235" customWidth="1"/>
    <col min="4103" max="4103" width="3.109375" style="235" customWidth="1"/>
    <col min="4104" max="4104" width="8.5546875" style="235" bestFit="1" customWidth="1"/>
    <col min="4105" max="4105" width="11.109375" style="235" customWidth="1"/>
    <col min="4106" max="4106" width="10.109375" style="235" customWidth="1"/>
    <col min="4107" max="4107" width="15.88671875" style="235" customWidth="1"/>
    <col min="4108" max="4108" width="9.44140625" style="235" customWidth="1"/>
    <col min="4109" max="4109" width="14.33203125" style="235" customWidth="1"/>
    <col min="4110" max="4110" width="8.88671875" style="235" customWidth="1"/>
    <col min="4111" max="4111" width="4.6640625" style="235" customWidth="1"/>
    <col min="4112" max="4112" width="7.33203125" style="235" customWidth="1"/>
    <col min="4113" max="4113" width="6.88671875" style="235" customWidth="1"/>
    <col min="4114" max="4117" width="5.5546875" style="235" customWidth="1"/>
    <col min="4118" max="4355" width="8.88671875" style="235"/>
    <col min="4356" max="4356" width="5" style="235" customWidth="1"/>
    <col min="4357" max="4357" width="30.44140625" style="235" bestFit="1" customWidth="1"/>
    <col min="4358" max="4358" width="8.6640625" style="235" customWidth="1"/>
    <col min="4359" max="4359" width="3.109375" style="235" customWidth="1"/>
    <col min="4360" max="4360" width="8.5546875" style="235" bestFit="1" customWidth="1"/>
    <col min="4361" max="4361" width="11.109375" style="235" customWidth="1"/>
    <col min="4362" max="4362" width="10.109375" style="235" customWidth="1"/>
    <col min="4363" max="4363" width="15.88671875" style="235" customWidth="1"/>
    <col min="4364" max="4364" width="9.44140625" style="235" customWidth="1"/>
    <col min="4365" max="4365" width="14.33203125" style="235" customWidth="1"/>
    <col min="4366" max="4366" width="8.88671875" style="235" customWidth="1"/>
    <col min="4367" max="4367" width="4.6640625" style="235" customWidth="1"/>
    <col min="4368" max="4368" width="7.33203125" style="235" customWidth="1"/>
    <col min="4369" max="4369" width="6.88671875" style="235" customWidth="1"/>
    <col min="4370" max="4373" width="5.5546875" style="235" customWidth="1"/>
    <col min="4374" max="4611" width="8.88671875" style="235"/>
    <col min="4612" max="4612" width="5" style="235" customWidth="1"/>
    <col min="4613" max="4613" width="30.44140625" style="235" bestFit="1" customWidth="1"/>
    <col min="4614" max="4614" width="8.6640625" style="235" customWidth="1"/>
    <col min="4615" max="4615" width="3.109375" style="235" customWidth="1"/>
    <col min="4616" max="4616" width="8.5546875" style="235" bestFit="1" customWidth="1"/>
    <col min="4617" max="4617" width="11.109375" style="235" customWidth="1"/>
    <col min="4618" max="4618" width="10.109375" style="235" customWidth="1"/>
    <col min="4619" max="4619" width="15.88671875" style="235" customWidth="1"/>
    <col min="4620" max="4620" width="9.44140625" style="235" customWidth="1"/>
    <col min="4621" max="4621" width="14.33203125" style="235" customWidth="1"/>
    <col min="4622" max="4622" width="8.88671875" style="235" customWidth="1"/>
    <col min="4623" max="4623" width="4.6640625" style="235" customWidth="1"/>
    <col min="4624" max="4624" width="7.33203125" style="235" customWidth="1"/>
    <col min="4625" max="4625" width="6.88671875" style="235" customWidth="1"/>
    <col min="4626" max="4629" width="5.5546875" style="235" customWidth="1"/>
    <col min="4630" max="4867" width="8.88671875" style="235"/>
    <col min="4868" max="4868" width="5" style="235" customWidth="1"/>
    <col min="4869" max="4869" width="30.44140625" style="235" bestFit="1" customWidth="1"/>
    <col min="4870" max="4870" width="8.6640625" style="235" customWidth="1"/>
    <col min="4871" max="4871" width="3.109375" style="235" customWidth="1"/>
    <col min="4872" max="4872" width="8.5546875" style="235" bestFit="1" customWidth="1"/>
    <col min="4873" max="4873" width="11.109375" style="235" customWidth="1"/>
    <col min="4874" max="4874" width="10.109375" style="235" customWidth="1"/>
    <col min="4875" max="4875" width="15.88671875" style="235" customWidth="1"/>
    <col min="4876" max="4876" width="9.44140625" style="235" customWidth="1"/>
    <col min="4877" max="4877" width="14.33203125" style="235" customWidth="1"/>
    <col min="4878" max="4878" width="8.88671875" style="235" customWidth="1"/>
    <col min="4879" max="4879" width="4.6640625" style="235" customWidth="1"/>
    <col min="4880" max="4880" width="7.33203125" style="235" customWidth="1"/>
    <col min="4881" max="4881" width="6.88671875" style="235" customWidth="1"/>
    <col min="4882" max="4885" width="5.5546875" style="235" customWidth="1"/>
    <col min="4886" max="5123" width="8.88671875" style="235"/>
    <col min="5124" max="5124" width="5" style="235" customWidth="1"/>
    <col min="5125" max="5125" width="30.44140625" style="235" bestFit="1" customWidth="1"/>
    <col min="5126" max="5126" width="8.6640625" style="235" customWidth="1"/>
    <col min="5127" max="5127" width="3.109375" style="235" customWidth="1"/>
    <col min="5128" max="5128" width="8.5546875" style="235" bestFit="1" customWidth="1"/>
    <col min="5129" max="5129" width="11.109375" style="235" customWidth="1"/>
    <col min="5130" max="5130" width="10.109375" style="235" customWidth="1"/>
    <col min="5131" max="5131" width="15.88671875" style="235" customWidth="1"/>
    <col min="5132" max="5132" width="9.44140625" style="235" customWidth="1"/>
    <col min="5133" max="5133" width="14.33203125" style="235" customWidth="1"/>
    <col min="5134" max="5134" width="8.88671875" style="235" customWidth="1"/>
    <col min="5135" max="5135" width="4.6640625" style="235" customWidth="1"/>
    <col min="5136" max="5136" width="7.33203125" style="235" customWidth="1"/>
    <col min="5137" max="5137" width="6.88671875" style="235" customWidth="1"/>
    <col min="5138" max="5141" width="5.5546875" style="235" customWidth="1"/>
    <col min="5142" max="5379" width="8.88671875" style="235"/>
    <col min="5380" max="5380" width="5" style="235" customWidth="1"/>
    <col min="5381" max="5381" width="30.44140625" style="235" bestFit="1" customWidth="1"/>
    <col min="5382" max="5382" width="8.6640625" style="235" customWidth="1"/>
    <col min="5383" max="5383" width="3.109375" style="235" customWidth="1"/>
    <col min="5384" max="5384" width="8.5546875" style="235" bestFit="1" customWidth="1"/>
    <col min="5385" max="5385" width="11.109375" style="235" customWidth="1"/>
    <col min="5386" max="5386" width="10.109375" style="235" customWidth="1"/>
    <col min="5387" max="5387" width="15.88671875" style="235" customWidth="1"/>
    <col min="5388" max="5388" width="9.44140625" style="235" customWidth="1"/>
    <col min="5389" max="5389" width="14.33203125" style="235" customWidth="1"/>
    <col min="5390" max="5390" width="8.88671875" style="235" customWidth="1"/>
    <col min="5391" max="5391" width="4.6640625" style="235" customWidth="1"/>
    <col min="5392" max="5392" width="7.33203125" style="235" customWidth="1"/>
    <col min="5393" max="5393" width="6.88671875" style="235" customWidth="1"/>
    <col min="5394" max="5397" width="5.5546875" style="235" customWidth="1"/>
    <col min="5398" max="5635" width="8.88671875" style="235"/>
    <col min="5636" max="5636" width="5" style="235" customWidth="1"/>
    <col min="5637" max="5637" width="30.44140625" style="235" bestFit="1" customWidth="1"/>
    <col min="5638" max="5638" width="8.6640625" style="235" customWidth="1"/>
    <col min="5639" max="5639" width="3.109375" style="235" customWidth="1"/>
    <col min="5640" max="5640" width="8.5546875" style="235" bestFit="1" customWidth="1"/>
    <col min="5641" max="5641" width="11.109375" style="235" customWidth="1"/>
    <col min="5642" max="5642" width="10.109375" style="235" customWidth="1"/>
    <col min="5643" max="5643" width="15.88671875" style="235" customWidth="1"/>
    <col min="5644" max="5644" width="9.44140625" style="235" customWidth="1"/>
    <col min="5645" max="5645" width="14.33203125" style="235" customWidth="1"/>
    <col min="5646" max="5646" width="8.88671875" style="235" customWidth="1"/>
    <col min="5647" max="5647" width="4.6640625" style="235" customWidth="1"/>
    <col min="5648" max="5648" width="7.33203125" style="235" customWidth="1"/>
    <col min="5649" max="5649" width="6.88671875" style="235" customWidth="1"/>
    <col min="5650" max="5653" width="5.5546875" style="235" customWidth="1"/>
    <col min="5654" max="5891" width="8.88671875" style="235"/>
    <col min="5892" max="5892" width="5" style="235" customWidth="1"/>
    <col min="5893" max="5893" width="30.44140625" style="235" bestFit="1" customWidth="1"/>
    <col min="5894" max="5894" width="8.6640625" style="235" customWidth="1"/>
    <col min="5895" max="5895" width="3.109375" style="235" customWidth="1"/>
    <col min="5896" max="5896" width="8.5546875" style="235" bestFit="1" customWidth="1"/>
    <col min="5897" max="5897" width="11.109375" style="235" customWidth="1"/>
    <col min="5898" max="5898" width="10.109375" style="235" customWidth="1"/>
    <col min="5899" max="5899" width="15.88671875" style="235" customWidth="1"/>
    <col min="5900" max="5900" width="9.44140625" style="235" customWidth="1"/>
    <col min="5901" max="5901" width="14.33203125" style="235" customWidth="1"/>
    <col min="5902" max="5902" width="8.88671875" style="235" customWidth="1"/>
    <col min="5903" max="5903" width="4.6640625" style="235" customWidth="1"/>
    <col min="5904" max="5904" width="7.33203125" style="235" customWidth="1"/>
    <col min="5905" max="5905" width="6.88671875" style="235" customWidth="1"/>
    <col min="5906" max="5909" width="5.5546875" style="235" customWidth="1"/>
    <col min="5910" max="6147" width="8.88671875" style="235"/>
    <col min="6148" max="6148" width="5" style="235" customWidth="1"/>
    <col min="6149" max="6149" width="30.44140625" style="235" bestFit="1" customWidth="1"/>
    <col min="6150" max="6150" width="8.6640625" style="235" customWidth="1"/>
    <col min="6151" max="6151" width="3.109375" style="235" customWidth="1"/>
    <col min="6152" max="6152" width="8.5546875" style="235" bestFit="1" customWidth="1"/>
    <col min="6153" max="6153" width="11.109375" style="235" customWidth="1"/>
    <col min="6154" max="6154" width="10.109375" style="235" customWidth="1"/>
    <col min="6155" max="6155" width="15.88671875" style="235" customWidth="1"/>
    <col min="6156" max="6156" width="9.44140625" style="235" customWidth="1"/>
    <col min="6157" max="6157" width="14.33203125" style="235" customWidth="1"/>
    <col min="6158" max="6158" width="8.88671875" style="235" customWidth="1"/>
    <col min="6159" max="6159" width="4.6640625" style="235" customWidth="1"/>
    <col min="6160" max="6160" width="7.33203125" style="235" customWidth="1"/>
    <col min="6161" max="6161" width="6.88671875" style="235" customWidth="1"/>
    <col min="6162" max="6165" width="5.5546875" style="235" customWidth="1"/>
    <col min="6166" max="6403" width="8.88671875" style="235"/>
    <col min="6404" max="6404" width="5" style="235" customWidth="1"/>
    <col min="6405" max="6405" width="30.44140625" style="235" bestFit="1" customWidth="1"/>
    <col min="6406" max="6406" width="8.6640625" style="235" customWidth="1"/>
    <col min="6407" max="6407" width="3.109375" style="235" customWidth="1"/>
    <col min="6408" max="6408" width="8.5546875" style="235" bestFit="1" customWidth="1"/>
    <col min="6409" max="6409" width="11.109375" style="235" customWidth="1"/>
    <col min="6410" max="6410" width="10.109375" style="235" customWidth="1"/>
    <col min="6411" max="6411" width="15.88671875" style="235" customWidth="1"/>
    <col min="6412" max="6412" width="9.44140625" style="235" customWidth="1"/>
    <col min="6413" max="6413" width="14.33203125" style="235" customWidth="1"/>
    <col min="6414" max="6414" width="8.88671875" style="235" customWidth="1"/>
    <col min="6415" max="6415" width="4.6640625" style="235" customWidth="1"/>
    <col min="6416" max="6416" width="7.33203125" style="235" customWidth="1"/>
    <col min="6417" max="6417" width="6.88671875" style="235" customWidth="1"/>
    <col min="6418" max="6421" width="5.5546875" style="235" customWidth="1"/>
    <col min="6422" max="6659" width="8.88671875" style="235"/>
    <col min="6660" max="6660" width="5" style="235" customWidth="1"/>
    <col min="6661" max="6661" width="30.44140625" style="235" bestFit="1" customWidth="1"/>
    <col min="6662" max="6662" width="8.6640625" style="235" customWidth="1"/>
    <col min="6663" max="6663" width="3.109375" style="235" customWidth="1"/>
    <col min="6664" max="6664" width="8.5546875" style="235" bestFit="1" customWidth="1"/>
    <col min="6665" max="6665" width="11.109375" style="235" customWidth="1"/>
    <col min="6666" max="6666" width="10.109375" style="235" customWidth="1"/>
    <col min="6667" max="6667" width="15.88671875" style="235" customWidth="1"/>
    <col min="6668" max="6668" width="9.44140625" style="235" customWidth="1"/>
    <col min="6669" max="6669" width="14.33203125" style="235" customWidth="1"/>
    <col min="6670" max="6670" width="8.88671875" style="235" customWidth="1"/>
    <col min="6671" max="6671" width="4.6640625" style="235" customWidth="1"/>
    <col min="6672" max="6672" width="7.33203125" style="235" customWidth="1"/>
    <col min="6673" max="6673" width="6.88671875" style="235" customWidth="1"/>
    <col min="6674" max="6677" width="5.5546875" style="235" customWidth="1"/>
    <col min="6678" max="6915" width="8.88671875" style="235"/>
    <col min="6916" max="6916" width="5" style="235" customWidth="1"/>
    <col min="6917" max="6917" width="30.44140625" style="235" bestFit="1" customWidth="1"/>
    <col min="6918" max="6918" width="8.6640625" style="235" customWidth="1"/>
    <col min="6919" max="6919" width="3.109375" style="235" customWidth="1"/>
    <col min="6920" max="6920" width="8.5546875" style="235" bestFit="1" customWidth="1"/>
    <col min="6921" max="6921" width="11.109375" style="235" customWidth="1"/>
    <col min="6922" max="6922" width="10.109375" style="235" customWidth="1"/>
    <col min="6923" max="6923" width="15.88671875" style="235" customWidth="1"/>
    <col min="6924" max="6924" width="9.44140625" style="235" customWidth="1"/>
    <col min="6925" max="6925" width="14.33203125" style="235" customWidth="1"/>
    <col min="6926" max="6926" width="8.88671875" style="235" customWidth="1"/>
    <col min="6927" max="6927" width="4.6640625" style="235" customWidth="1"/>
    <col min="6928" max="6928" width="7.33203125" style="235" customWidth="1"/>
    <col min="6929" max="6929" width="6.88671875" style="235" customWidth="1"/>
    <col min="6930" max="6933" width="5.5546875" style="235" customWidth="1"/>
    <col min="6934" max="7171" width="8.88671875" style="235"/>
    <col min="7172" max="7172" width="5" style="235" customWidth="1"/>
    <col min="7173" max="7173" width="30.44140625" style="235" bestFit="1" customWidth="1"/>
    <col min="7174" max="7174" width="8.6640625" style="235" customWidth="1"/>
    <col min="7175" max="7175" width="3.109375" style="235" customWidth="1"/>
    <col min="7176" max="7176" width="8.5546875" style="235" bestFit="1" customWidth="1"/>
    <col min="7177" max="7177" width="11.109375" style="235" customWidth="1"/>
    <col min="7178" max="7178" width="10.109375" style="235" customWidth="1"/>
    <col min="7179" max="7179" width="15.88671875" style="235" customWidth="1"/>
    <col min="7180" max="7180" width="9.44140625" style="235" customWidth="1"/>
    <col min="7181" max="7181" width="14.33203125" style="235" customWidth="1"/>
    <col min="7182" max="7182" width="8.88671875" style="235" customWidth="1"/>
    <col min="7183" max="7183" width="4.6640625" style="235" customWidth="1"/>
    <col min="7184" max="7184" width="7.33203125" style="235" customWidth="1"/>
    <col min="7185" max="7185" width="6.88671875" style="235" customWidth="1"/>
    <col min="7186" max="7189" width="5.5546875" style="235" customWidth="1"/>
    <col min="7190" max="7427" width="8.88671875" style="235"/>
    <col min="7428" max="7428" width="5" style="235" customWidth="1"/>
    <col min="7429" max="7429" width="30.44140625" style="235" bestFit="1" customWidth="1"/>
    <col min="7430" max="7430" width="8.6640625" style="235" customWidth="1"/>
    <col min="7431" max="7431" width="3.109375" style="235" customWidth="1"/>
    <col min="7432" max="7432" width="8.5546875" style="235" bestFit="1" customWidth="1"/>
    <col min="7433" max="7433" width="11.109375" style="235" customWidth="1"/>
    <col min="7434" max="7434" width="10.109375" style="235" customWidth="1"/>
    <col min="7435" max="7435" width="15.88671875" style="235" customWidth="1"/>
    <col min="7436" max="7436" width="9.44140625" style="235" customWidth="1"/>
    <col min="7437" max="7437" width="14.33203125" style="235" customWidth="1"/>
    <col min="7438" max="7438" width="8.88671875" style="235" customWidth="1"/>
    <col min="7439" max="7439" width="4.6640625" style="235" customWidth="1"/>
    <col min="7440" max="7440" width="7.33203125" style="235" customWidth="1"/>
    <col min="7441" max="7441" width="6.88671875" style="235" customWidth="1"/>
    <col min="7442" max="7445" width="5.5546875" style="235" customWidth="1"/>
    <col min="7446" max="7683" width="8.88671875" style="235"/>
    <col min="7684" max="7684" width="5" style="235" customWidth="1"/>
    <col min="7685" max="7685" width="30.44140625" style="235" bestFit="1" customWidth="1"/>
    <col min="7686" max="7686" width="8.6640625" style="235" customWidth="1"/>
    <col min="7687" max="7687" width="3.109375" style="235" customWidth="1"/>
    <col min="7688" max="7688" width="8.5546875" style="235" bestFit="1" customWidth="1"/>
    <col min="7689" max="7689" width="11.109375" style="235" customWidth="1"/>
    <col min="7690" max="7690" width="10.109375" style="235" customWidth="1"/>
    <col min="7691" max="7691" width="15.88671875" style="235" customWidth="1"/>
    <col min="7692" max="7692" width="9.44140625" style="235" customWidth="1"/>
    <col min="7693" max="7693" width="14.33203125" style="235" customWidth="1"/>
    <col min="7694" max="7694" width="8.88671875" style="235" customWidth="1"/>
    <col min="7695" max="7695" width="4.6640625" style="235" customWidth="1"/>
    <col min="7696" max="7696" width="7.33203125" style="235" customWidth="1"/>
    <col min="7697" max="7697" width="6.88671875" style="235" customWidth="1"/>
    <col min="7698" max="7701" width="5.5546875" style="235" customWidth="1"/>
    <col min="7702" max="7939" width="8.88671875" style="235"/>
    <col min="7940" max="7940" width="5" style="235" customWidth="1"/>
    <col min="7941" max="7941" width="30.44140625" style="235" bestFit="1" customWidth="1"/>
    <col min="7942" max="7942" width="8.6640625" style="235" customWidth="1"/>
    <col min="7943" max="7943" width="3.109375" style="235" customWidth="1"/>
    <col min="7944" max="7944" width="8.5546875" style="235" bestFit="1" customWidth="1"/>
    <col min="7945" max="7945" width="11.109375" style="235" customWidth="1"/>
    <col min="7946" max="7946" width="10.109375" style="235" customWidth="1"/>
    <col min="7947" max="7947" width="15.88671875" style="235" customWidth="1"/>
    <col min="7948" max="7948" width="9.44140625" style="235" customWidth="1"/>
    <col min="7949" max="7949" width="14.33203125" style="235" customWidth="1"/>
    <col min="7950" max="7950" width="8.88671875" style="235" customWidth="1"/>
    <col min="7951" max="7951" width="4.6640625" style="235" customWidth="1"/>
    <col min="7952" max="7952" width="7.33203125" style="235" customWidth="1"/>
    <col min="7953" max="7953" width="6.88671875" style="235" customWidth="1"/>
    <col min="7954" max="7957" width="5.5546875" style="235" customWidth="1"/>
    <col min="7958" max="8195" width="8.88671875" style="235"/>
    <col min="8196" max="8196" width="5" style="235" customWidth="1"/>
    <col min="8197" max="8197" width="30.44140625" style="235" bestFit="1" customWidth="1"/>
    <col min="8198" max="8198" width="8.6640625" style="235" customWidth="1"/>
    <col min="8199" max="8199" width="3.109375" style="235" customWidth="1"/>
    <col min="8200" max="8200" width="8.5546875" style="235" bestFit="1" customWidth="1"/>
    <col min="8201" max="8201" width="11.109375" style="235" customWidth="1"/>
    <col min="8202" max="8202" width="10.109375" style="235" customWidth="1"/>
    <col min="8203" max="8203" width="15.88671875" style="235" customWidth="1"/>
    <col min="8204" max="8204" width="9.44140625" style="235" customWidth="1"/>
    <col min="8205" max="8205" width="14.33203125" style="235" customWidth="1"/>
    <col min="8206" max="8206" width="8.88671875" style="235" customWidth="1"/>
    <col min="8207" max="8207" width="4.6640625" style="235" customWidth="1"/>
    <col min="8208" max="8208" width="7.33203125" style="235" customWidth="1"/>
    <col min="8209" max="8209" width="6.88671875" style="235" customWidth="1"/>
    <col min="8210" max="8213" width="5.5546875" style="235" customWidth="1"/>
    <col min="8214" max="8451" width="8.88671875" style="235"/>
    <col min="8452" max="8452" width="5" style="235" customWidth="1"/>
    <col min="8453" max="8453" width="30.44140625" style="235" bestFit="1" customWidth="1"/>
    <col min="8454" max="8454" width="8.6640625" style="235" customWidth="1"/>
    <col min="8455" max="8455" width="3.109375" style="235" customWidth="1"/>
    <col min="8456" max="8456" width="8.5546875" style="235" bestFit="1" customWidth="1"/>
    <col min="8457" max="8457" width="11.109375" style="235" customWidth="1"/>
    <col min="8458" max="8458" width="10.109375" style="235" customWidth="1"/>
    <col min="8459" max="8459" width="15.88671875" style="235" customWidth="1"/>
    <col min="8460" max="8460" width="9.44140625" style="235" customWidth="1"/>
    <col min="8461" max="8461" width="14.33203125" style="235" customWidth="1"/>
    <col min="8462" max="8462" width="8.88671875" style="235" customWidth="1"/>
    <col min="8463" max="8463" width="4.6640625" style="235" customWidth="1"/>
    <col min="8464" max="8464" width="7.33203125" style="235" customWidth="1"/>
    <col min="8465" max="8465" width="6.88671875" style="235" customWidth="1"/>
    <col min="8466" max="8469" width="5.5546875" style="235" customWidth="1"/>
    <col min="8470" max="8707" width="8.88671875" style="235"/>
    <col min="8708" max="8708" width="5" style="235" customWidth="1"/>
    <col min="8709" max="8709" width="30.44140625" style="235" bestFit="1" customWidth="1"/>
    <col min="8710" max="8710" width="8.6640625" style="235" customWidth="1"/>
    <col min="8711" max="8711" width="3.109375" style="235" customWidth="1"/>
    <col min="8712" max="8712" width="8.5546875" style="235" bestFit="1" customWidth="1"/>
    <col min="8713" max="8713" width="11.109375" style="235" customWidth="1"/>
    <col min="8714" max="8714" width="10.109375" style="235" customWidth="1"/>
    <col min="8715" max="8715" width="15.88671875" style="235" customWidth="1"/>
    <col min="8716" max="8716" width="9.44140625" style="235" customWidth="1"/>
    <col min="8717" max="8717" width="14.33203125" style="235" customWidth="1"/>
    <col min="8718" max="8718" width="8.88671875" style="235" customWidth="1"/>
    <col min="8719" max="8719" width="4.6640625" style="235" customWidth="1"/>
    <col min="8720" max="8720" width="7.33203125" style="235" customWidth="1"/>
    <col min="8721" max="8721" width="6.88671875" style="235" customWidth="1"/>
    <col min="8722" max="8725" width="5.5546875" style="235" customWidth="1"/>
    <col min="8726" max="8963" width="8.88671875" style="235"/>
    <col min="8964" max="8964" width="5" style="235" customWidth="1"/>
    <col min="8965" max="8965" width="30.44140625" style="235" bestFit="1" customWidth="1"/>
    <col min="8966" max="8966" width="8.6640625" style="235" customWidth="1"/>
    <col min="8967" max="8967" width="3.109375" style="235" customWidth="1"/>
    <col min="8968" max="8968" width="8.5546875" style="235" bestFit="1" customWidth="1"/>
    <col min="8969" max="8969" width="11.109375" style="235" customWidth="1"/>
    <col min="8970" max="8970" width="10.109375" style="235" customWidth="1"/>
    <col min="8971" max="8971" width="15.88671875" style="235" customWidth="1"/>
    <col min="8972" max="8972" width="9.44140625" style="235" customWidth="1"/>
    <col min="8973" max="8973" width="14.33203125" style="235" customWidth="1"/>
    <col min="8974" max="8974" width="8.88671875" style="235" customWidth="1"/>
    <col min="8975" max="8975" width="4.6640625" style="235" customWidth="1"/>
    <col min="8976" max="8976" width="7.33203125" style="235" customWidth="1"/>
    <col min="8977" max="8977" width="6.88671875" style="235" customWidth="1"/>
    <col min="8978" max="8981" width="5.5546875" style="235" customWidth="1"/>
    <col min="8982" max="9219" width="8.88671875" style="235"/>
    <col min="9220" max="9220" width="5" style="235" customWidth="1"/>
    <col min="9221" max="9221" width="30.44140625" style="235" bestFit="1" customWidth="1"/>
    <col min="9222" max="9222" width="8.6640625" style="235" customWidth="1"/>
    <col min="9223" max="9223" width="3.109375" style="235" customWidth="1"/>
    <col min="9224" max="9224" width="8.5546875" style="235" bestFit="1" customWidth="1"/>
    <col min="9225" max="9225" width="11.109375" style="235" customWidth="1"/>
    <col min="9226" max="9226" width="10.109375" style="235" customWidth="1"/>
    <col min="9227" max="9227" width="15.88671875" style="235" customWidth="1"/>
    <col min="9228" max="9228" width="9.44140625" style="235" customWidth="1"/>
    <col min="9229" max="9229" width="14.33203125" style="235" customWidth="1"/>
    <col min="9230" max="9230" width="8.88671875" style="235" customWidth="1"/>
    <col min="9231" max="9231" width="4.6640625" style="235" customWidth="1"/>
    <col min="9232" max="9232" width="7.33203125" style="235" customWidth="1"/>
    <col min="9233" max="9233" width="6.88671875" style="235" customWidth="1"/>
    <col min="9234" max="9237" width="5.5546875" style="235" customWidth="1"/>
    <col min="9238" max="9475" width="8.88671875" style="235"/>
    <col min="9476" max="9476" width="5" style="235" customWidth="1"/>
    <col min="9477" max="9477" width="30.44140625" style="235" bestFit="1" customWidth="1"/>
    <col min="9478" max="9478" width="8.6640625" style="235" customWidth="1"/>
    <col min="9479" max="9479" width="3.109375" style="235" customWidth="1"/>
    <col min="9480" max="9480" width="8.5546875" style="235" bestFit="1" customWidth="1"/>
    <col min="9481" max="9481" width="11.109375" style="235" customWidth="1"/>
    <col min="9482" max="9482" width="10.109375" style="235" customWidth="1"/>
    <col min="9483" max="9483" width="15.88671875" style="235" customWidth="1"/>
    <col min="9484" max="9484" width="9.44140625" style="235" customWidth="1"/>
    <col min="9485" max="9485" width="14.33203125" style="235" customWidth="1"/>
    <col min="9486" max="9486" width="8.88671875" style="235" customWidth="1"/>
    <col min="9487" max="9487" width="4.6640625" style="235" customWidth="1"/>
    <col min="9488" max="9488" width="7.33203125" style="235" customWidth="1"/>
    <col min="9489" max="9489" width="6.88671875" style="235" customWidth="1"/>
    <col min="9490" max="9493" width="5.5546875" style="235" customWidth="1"/>
    <col min="9494" max="9731" width="8.88671875" style="235"/>
    <col min="9732" max="9732" width="5" style="235" customWidth="1"/>
    <col min="9733" max="9733" width="30.44140625" style="235" bestFit="1" customWidth="1"/>
    <col min="9734" max="9734" width="8.6640625" style="235" customWidth="1"/>
    <col min="9735" max="9735" width="3.109375" style="235" customWidth="1"/>
    <col min="9736" max="9736" width="8.5546875" style="235" bestFit="1" customWidth="1"/>
    <col min="9737" max="9737" width="11.109375" style="235" customWidth="1"/>
    <col min="9738" max="9738" width="10.109375" style="235" customWidth="1"/>
    <col min="9739" max="9739" width="15.88671875" style="235" customWidth="1"/>
    <col min="9740" max="9740" width="9.44140625" style="235" customWidth="1"/>
    <col min="9741" max="9741" width="14.33203125" style="235" customWidth="1"/>
    <col min="9742" max="9742" width="8.88671875" style="235" customWidth="1"/>
    <col min="9743" max="9743" width="4.6640625" style="235" customWidth="1"/>
    <col min="9744" max="9744" width="7.33203125" style="235" customWidth="1"/>
    <col min="9745" max="9745" width="6.88671875" style="235" customWidth="1"/>
    <col min="9746" max="9749" width="5.5546875" style="235" customWidth="1"/>
    <col min="9750" max="9987" width="8.88671875" style="235"/>
    <col min="9988" max="9988" width="5" style="235" customWidth="1"/>
    <col min="9989" max="9989" width="30.44140625" style="235" bestFit="1" customWidth="1"/>
    <col min="9990" max="9990" width="8.6640625" style="235" customWidth="1"/>
    <col min="9991" max="9991" width="3.109375" style="235" customWidth="1"/>
    <col min="9992" max="9992" width="8.5546875" style="235" bestFit="1" customWidth="1"/>
    <col min="9993" max="9993" width="11.109375" style="235" customWidth="1"/>
    <col min="9994" max="9994" width="10.109375" style="235" customWidth="1"/>
    <col min="9995" max="9995" width="15.88671875" style="235" customWidth="1"/>
    <col min="9996" max="9996" width="9.44140625" style="235" customWidth="1"/>
    <col min="9997" max="9997" width="14.33203125" style="235" customWidth="1"/>
    <col min="9998" max="9998" width="8.88671875" style="235" customWidth="1"/>
    <col min="9999" max="9999" width="4.6640625" style="235" customWidth="1"/>
    <col min="10000" max="10000" width="7.33203125" style="235" customWidth="1"/>
    <col min="10001" max="10001" width="6.88671875" style="235" customWidth="1"/>
    <col min="10002" max="10005" width="5.5546875" style="235" customWidth="1"/>
    <col min="10006" max="10243" width="8.88671875" style="235"/>
    <col min="10244" max="10244" width="5" style="235" customWidth="1"/>
    <col min="10245" max="10245" width="30.44140625" style="235" bestFit="1" customWidth="1"/>
    <col min="10246" max="10246" width="8.6640625" style="235" customWidth="1"/>
    <col min="10247" max="10247" width="3.109375" style="235" customWidth="1"/>
    <col min="10248" max="10248" width="8.5546875" style="235" bestFit="1" customWidth="1"/>
    <col min="10249" max="10249" width="11.109375" style="235" customWidth="1"/>
    <col min="10250" max="10250" width="10.109375" style="235" customWidth="1"/>
    <col min="10251" max="10251" width="15.88671875" style="235" customWidth="1"/>
    <col min="10252" max="10252" width="9.44140625" style="235" customWidth="1"/>
    <col min="10253" max="10253" width="14.33203125" style="235" customWidth="1"/>
    <col min="10254" max="10254" width="8.88671875" style="235" customWidth="1"/>
    <col min="10255" max="10255" width="4.6640625" style="235" customWidth="1"/>
    <col min="10256" max="10256" width="7.33203125" style="235" customWidth="1"/>
    <col min="10257" max="10257" width="6.88671875" style="235" customWidth="1"/>
    <col min="10258" max="10261" width="5.5546875" style="235" customWidth="1"/>
    <col min="10262" max="10499" width="8.88671875" style="235"/>
    <col min="10500" max="10500" width="5" style="235" customWidth="1"/>
    <col min="10501" max="10501" width="30.44140625" style="235" bestFit="1" customWidth="1"/>
    <col min="10502" max="10502" width="8.6640625" style="235" customWidth="1"/>
    <col min="10503" max="10503" width="3.109375" style="235" customWidth="1"/>
    <col min="10504" max="10504" width="8.5546875" style="235" bestFit="1" customWidth="1"/>
    <col min="10505" max="10505" width="11.109375" style="235" customWidth="1"/>
    <col min="10506" max="10506" width="10.109375" style="235" customWidth="1"/>
    <col min="10507" max="10507" width="15.88671875" style="235" customWidth="1"/>
    <col min="10508" max="10508" width="9.44140625" style="235" customWidth="1"/>
    <col min="10509" max="10509" width="14.33203125" style="235" customWidth="1"/>
    <col min="10510" max="10510" width="8.88671875" style="235" customWidth="1"/>
    <col min="10511" max="10511" width="4.6640625" style="235" customWidth="1"/>
    <col min="10512" max="10512" width="7.33203125" style="235" customWidth="1"/>
    <col min="10513" max="10513" width="6.88671875" style="235" customWidth="1"/>
    <col min="10514" max="10517" width="5.5546875" style="235" customWidth="1"/>
    <col min="10518" max="10755" width="8.88671875" style="235"/>
    <col min="10756" max="10756" width="5" style="235" customWidth="1"/>
    <col min="10757" max="10757" width="30.44140625" style="235" bestFit="1" customWidth="1"/>
    <col min="10758" max="10758" width="8.6640625" style="235" customWidth="1"/>
    <col min="10759" max="10759" width="3.109375" style="235" customWidth="1"/>
    <col min="10760" max="10760" width="8.5546875" style="235" bestFit="1" customWidth="1"/>
    <col min="10761" max="10761" width="11.109375" style="235" customWidth="1"/>
    <col min="10762" max="10762" width="10.109375" style="235" customWidth="1"/>
    <col min="10763" max="10763" width="15.88671875" style="235" customWidth="1"/>
    <col min="10764" max="10764" width="9.44140625" style="235" customWidth="1"/>
    <col min="10765" max="10765" width="14.33203125" style="235" customWidth="1"/>
    <col min="10766" max="10766" width="8.88671875" style="235" customWidth="1"/>
    <col min="10767" max="10767" width="4.6640625" style="235" customWidth="1"/>
    <col min="10768" max="10768" width="7.33203125" style="235" customWidth="1"/>
    <col min="10769" max="10769" width="6.88671875" style="235" customWidth="1"/>
    <col min="10770" max="10773" width="5.5546875" style="235" customWidth="1"/>
    <col min="10774" max="11011" width="8.88671875" style="235"/>
    <col min="11012" max="11012" width="5" style="235" customWidth="1"/>
    <col min="11013" max="11013" width="30.44140625" style="235" bestFit="1" customWidth="1"/>
    <col min="11014" max="11014" width="8.6640625" style="235" customWidth="1"/>
    <col min="11015" max="11015" width="3.109375" style="235" customWidth="1"/>
    <col min="11016" max="11016" width="8.5546875" style="235" bestFit="1" customWidth="1"/>
    <col min="11017" max="11017" width="11.109375" style="235" customWidth="1"/>
    <col min="11018" max="11018" width="10.109375" style="235" customWidth="1"/>
    <col min="11019" max="11019" width="15.88671875" style="235" customWidth="1"/>
    <col min="11020" max="11020" width="9.44140625" style="235" customWidth="1"/>
    <col min="11021" max="11021" width="14.33203125" style="235" customWidth="1"/>
    <col min="11022" max="11022" width="8.88671875" style="235" customWidth="1"/>
    <col min="11023" max="11023" width="4.6640625" style="235" customWidth="1"/>
    <col min="11024" max="11024" width="7.33203125" style="235" customWidth="1"/>
    <col min="11025" max="11025" width="6.88671875" style="235" customWidth="1"/>
    <col min="11026" max="11029" width="5.5546875" style="235" customWidth="1"/>
    <col min="11030" max="11267" width="8.88671875" style="235"/>
    <col min="11268" max="11268" width="5" style="235" customWidth="1"/>
    <col min="11269" max="11269" width="30.44140625" style="235" bestFit="1" customWidth="1"/>
    <col min="11270" max="11270" width="8.6640625" style="235" customWidth="1"/>
    <col min="11271" max="11271" width="3.109375" style="235" customWidth="1"/>
    <col min="11272" max="11272" width="8.5546875" style="235" bestFit="1" customWidth="1"/>
    <col min="11273" max="11273" width="11.109375" style="235" customWidth="1"/>
    <col min="11274" max="11274" width="10.109375" style="235" customWidth="1"/>
    <col min="11275" max="11275" width="15.88671875" style="235" customWidth="1"/>
    <col min="11276" max="11276" width="9.44140625" style="235" customWidth="1"/>
    <col min="11277" max="11277" width="14.33203125" style="235" customWidth="1"/>
    <col min="11278" max="11278" width="8.88671875" style="235" customWidth="1"/>
    <col min="11279" max="11279" width="4.6640625" style="235" customWidth="1"/>
    <col min="11280" max="11280" width="7.33203125" style="235" customWidth="1"/>
    <col min="11281" max="11281" width="6.88671875" style="235" customWidth="1"/>
    <col min="11282" max="11285" width="5.5546875" style="235" customWidth="1"/>
    <col min="11286" max="11523" width="8.88671875" style="235"/>
    <col min="11524" max="11524" width="5" style="235" customWidth="1"/>
    <col min="11525" max="11525" width="30.44140625" style="235" bestFit="1" customWidth="1"/>
    <col min="11526" max="11526" width="8.6640625" style="235" customWidth="1"/>
    <col min="11527" max="11527" width="3.109375" style="235" customWidth="1"/>
    <col min="11528" max="11528" width="8.5546875" style="235" bestFit="1" customWidth="1"/>
    <col min="11529" max="11529" width="11.109375" style="235" customWidth="1"/>
    <col min="11530" max="11530" width="10.109375" style="235" customWidth="1"/>
    <col min="11531" max="11531" width="15.88671875" style="235" customWidth="1"/>
    <col min="11532" max="11532" width="9.44140625" style="235" customWidth="1"/>
    <col min="11533" max="11533" width="14.33203125" style="235" customWidth="1"/>
    <col min="11534" max="11534" width="8.88671875" style="235" customWidth="1"/>
    <col min="11535" max="11535" width="4.6640625" style="235" customWidth="1"/>
    <col min="11536" max="11536" width="7.33203125" style="235" customWidth="1"/>
    <col min="11537" max="11537" width="6.88671875" style="235" customWidth="1"/>
    <col min="11538" max="11541" width="5.5546875" style="235" customWidth="1"/>
    <col min="11542" max="11779" width="8.88671875" style="235"/>
    <col min="11780" max="11780" width="5" style="235" customWidth="1"/>
    <col min="11781" max="11781" width="30.44140625" style="235" bestFit="1" customWidth="1"/>
    <col min="11782" max="11782" width="8.6640625" style="235" customWidth="1"/>
    <col min="11783" max="11783" width="3.109375" style="235" customWidth="1"/>
    <col min="11784" max="11784" width="8.5546875" style="235" bestFit="1" customWidth="1"/>
    <col min="11785" max="11785" width="11.109375" style="235" customWidth="1"/>
    <col min="11786" max="11786" width="10.109375" style="235" customWidth="1"/>
    <col min="11787" max="11787" width="15.88671875" style="235" customWidth="1"/>
    <col min="11788" max="11788" width="9.44140625" style="235" customWidth="1"/>
    <col min="11789" max="11789" width="14.33203125" style="235" customWidth="1"/>
    <col min="11790" max="11790" width="8.88671875" style="235" customWidth="1"/>
    <col min="11791" max="11791" width="4.6640625" style="235" customWidth="1"/>
    <col min="11792" max="11792" width="7.33203125" style="235" customWidth="1"/>
    <col min="11793" max="11793" width="6.88671875" style="235" customWidth="1"/>
    <col min="11794" max="11797" width="5.5546875" style="235" customWidth="1"/>
    <col min="11798" max="12035" width="8.88671875" style="235"/>
    <col min="12036" max="12036" width="5" style="235" customWidth="1"/>
    <col min="12037" max="12037" width="30.44140625" style="235" bestFit="1" customWidth="1"/>
    <col min="12038" max="12038" width="8.6640625" style="235" customWidth="1"/>
    <col min="12039" max="12039" width="3.109375" style="235" customWidth="1"/>
    <col min="12040" max="12040" width="8.5546875" style="235" bestFit="1" customWidth="1"/>
    <col min="12041" max="12041" width="11.109375" style="235" customWidth="1"/>
    <col min="12042" max="12042" width="10.109375" style="235" customWidth="1"/>
    <col min="12043" max="12043" width="15.88671875" style="235" customWidth="1"/>
    <col min="12044" max="12044" width="9.44140625" style="235" customWidth="1"/>
    <col min="12045" max="12045" width="14.33203125" style="235" customWidth="1"/>
    <col min="12046" max="12046" width="8.88671875" style="235" customWidth="1"/>
    <col min="12047" max="12047" width="4.6640625" style="235" customWidth="1"/>
    <col min="12048" max="12048" width="7.33203125" style="235" customWidth="1"/>
    <col min="12049" max="12049" width="6.88671875" style="235" customWidth="1"/>
    <col min="12050" max="12053" width="5.5546875" style="235" customWidth="1"/>
    <col min="12054" max="12291" width="8.88671875" style="235"/>
    <col min="12292" max="12292" width="5" style="235" customWidth="1"/>
    <col min="12293" max="12293" width="30.44140625" style="235" bestFit="1" customWidth="1"/>
    <col min="12294" max="12294" width="8.6640625" style="235" customWidth="1"/>
    <col min="12295" max="12295" width="3.109375" style="235" customWidth="1"/>
    <col min="12296" max="12296" width="8.5546875" style="235" bestFit="1" customWidth="1"/>
    <col min="12297" max="12297" width="11.109375" style="235" customWidth="1"/>
    <col min="12298" max="12298" width="10.109375" style="235" customWidth="1"/>
    <col min="12299" max="12299" width="15.88671875" style="235" customWidth="1"/>
    <col min="12300" max="12300" width="9.44140625" style="235" customWidth="1"/>
    <col min="12301" max="12301" width="14.33203125" style="235" customWidth="1"/>
    <col min="12302" max="12302" width="8.88671875" style="235" customWidth="1"/>
    <col min="12303" max="12303" width="4.6640625" style="235" customWidth="1"/>
    <col min="12304" max="12304" width="7.33203125" style="235" customWidth="1"/>
    <col min="12305" max="12305" width="6.88671875" style="235" customWidth="1"/>
    <col min="12306" max="12309" width="5.5546875" style="235" customWidth="1"/>
    <col min="12310" max="12547" width="8.88671875" style="235"/>
    <col min="12548" max="12548" width="5" style="235" customWidth="1"/>
    <col min="12549" max="12549" width="30.44140625" style="235" bestFit="1" customWidth="1"/>
    <col min="12550" max="12550" width="8.6640625" style="235" customWidth="1"/>
    <col min="12551" max="12551" width="3.109375" style="235" customWidth="1"/>
    <col min="12552" max="12552" width="8.5546875" style="235" bestFit="1" customWidth="1"/>
    <col min="12553" max="12553" width="11.109375" style="235" customWidth="1"/>
    <col min="12554" max="12554" width="10.109375" style="235" customWidth="1"/>
    <col min="12555" max="12555" width="15.88671875" style="235" customWidth="1"/>
    <col min="12556" max="12556" width="9.44140625" style="235" customWidth="1"/>
    <col min="12557" max="12557" width="14.33203125" style="235" customWidth="1"/>
    <col min="12558" max="12558" width="8.88671875" style="235" customWidth="1"/>
    <col min="12559" max="12559" width="4.6640625" style="235" customWidth="1"/>
    <col min="12560" max="12560" width="7.33203125" style="235" customWidth="1"/>
    <col min="12561" max="12561" width="6.88671875" style="235" customWidth="1"/>
    <col min="12562" max="12565" width="5.5546875" style="235" customWidth="1"/>
    <col min="12566" max="12803" width="8.88671875" style="235"/>
    <col min="12804" max="12804" width="5" style="235" customWidth="1"/>
    <col min="12805" max="12805" width="30.44140625" style="235" bestFit="1" customWidth="1"/>
    <col min="12806" max="12806" width="8.6640625" style="235" customWidth="1"/>
    <col min="12807" max="12807" width="3.109375" style="235" customWidth="1"/>
    <col min="12808" max="12808" width="8.5546875" style="235" bestFit="1" customWidth="1"/>
    <col min="12809" max="12809" width="11.109375" style="235" customWidth="1"/>
    <col min="12810" max="12810" width="10.109375" style="235" customWidth="1"/>
    <col min="12811" max="12811" width="15.88671875" style="235" customWidth="1"/>
    <col min="12812" max="12812" width="9.44140625" style="235" customWidth="1"/>
    <col min="12813" max="12813" width="14.33203125" style="235" customWidth="1"/>
    <col min="12814" max="12814" width="8.88671875" style="235" customWidth="1"/>
    <col min="12815" max="12815" width="4.6640625" style="235" customWidth="1"/>
    <col min="12816" max="12816" width="7.33203125" style="235" customWidth="1"/>
    <col min="12817" max="12817" width="6.88671875" style="235" customWidth="1"/>
    <col min="12818" max="12821" width="5.5546875" style="235" customWidth="1"/>
    <col min="12822" max="13059" width="8.88671875" style="235"/>
    <col min="13060" max="13060" width="5" style="235" customWidth="1"/>
    <col min="13061" max="13061" width="30.44140625" style="235" bestFit="1" customWidth="1"/>
    <col min="13062" max="13062" width="8.6640625" style="235" customWidth="1"/>
    <col min="13063" max="13063" width="3.109375" style="235" customWidth="1"/>
    <col min="13064" max="13064" width="8.5546875" style="235" bestFit="1" customWidth="1"/>
    <col min="13065" max="13065" width="11.109375" style="235" customWidth="1"/>
    <col min="13066" max="13066" width="10.109375" style="235" customWidth="1"/>
    <col min="13067" max="13067" width="15.88671875" style="235" customWidth="1"/>
    <col min="13068" max="13068" width="9.44140625" style="235" customWidth="1"/>
    <col min="13069" max="13069" width="14.33203125" style="235" customWidth="1"/>
    <col min="13070" max="13070" width="8.88671875" style="235" customWidth="1"/>
    <col min="13071" max="13071" width="4.6640625" style="235" customWidth="1"/>
    <col min="13072" max="13072" width="7.33203125" style="235" customWidth="1"/>
    <col min="13073" max="13073" width="6.88671875" style="235" customWidth="1"/>
    <col min="13074" max="13077" width="5.5546875" style="235" customWidth="1"/>
    <col min="13078" max="13315" width="8.88671875" style="235"/>
    <col min="13316" max="13316" width="5" style="235" customWidth="1"/>
    <col min="13317" max="13317" width="30.44140625" style="235" bestFit="1" customWidth="1"/>
    <col min="13318" max="13318" width="8.6640625" style="235" customWidth="1"/>
    <col min="13319" max="13319" width="3.109375" style="235" customWidth="1"/>
    <col min="13320" max="13320" width="8.5546875" style="235" bestFit="1" customWidth="1"/>
    <col min="13321" max="13321" width="11.109375" style="235" customWidth="1"/>
    <col min="13322" max="13322" width="10.109375" style="235" customWidth="1"/>
    <col min="13323" max="13323" width="15.88671875" style="235" customWidth="1"/>
    <col min="13324" max="13324" width="9.44140625" style="235" customWidth="1"/>
    <col min="13325" max="13325" width="14.33203125" style="235" customWidth="1"/>
    <col min="13326" max="13326" width="8.88671875" style="235" customWidth="1"/>
    <col min="13327" max="13327" width="4.6640625" style="235" customWidth="1"/>
    <col min="13328" max="13328" width="7.33203125" style="235" customWidth="1"/>
    <col min="13329" max="13329" width="6.88671875" style="235" customWidth="1"/>
    <col min="13330" max="13333" width="5.5546875" style="235" customWidth="1"/>
    <col min="13334" max="13571" width="8.88671875" style="235"/>
    <col min="13572" max="13572" width="5" style="235" customWidth="1"/>
    <col min="13573" max="13573" width="30.44140625" style="235" bestFit="1" customWidth="1"/>
    <col min="13574" max="13574" width="8.6640625" style="235" customWidth="1"/>
    <col min="13575" max="13575" width="3.109375" style="235" customWidth="1"/>
    <col min="13576" max="13576" width="8.5546875" style="235" bestFit="1" customWidth="1"/>
    <col min="13577" max="13577" width="11.109375" style="235" customWidth="1"/>
    <col min="13578" max="13578" width="10.109375" style="235" customWidth="1"/>
    <col min="13579" max="13579" width="15.88671875" style="235" customWidth="1"/>
    <col min="13580" max="13580" width="9.44140625" style="235" customWidth="1"/>
    <col min="13581" max="13581" width="14.33203125" style="235" customWidth="1"/>
    <col min="13582" max="13582" width="8.88671875" style="235" customWidth="1"/>
    <col min="13583" max="13583" width="4.6640625" style="235" customWidth="1"/>
    <col min="13584" max="13584" width="7.33203125" style="235" customWidth="1"/>
    <col min="13585" max="13585" width="6.88671875" style="235" customWidth="1"/>
    <col min="13586" max="13589" width="5.5546875" style="235" customWidth="1"/>
    <col min="13590" max="13827" width="8.88671875" style="235"/>
    <col min="13828" max="13828" width="5" style="235" customWidth="1"/>
    <col min="13829" max="13829" width="30.44140625" style="235" bestFit="1" customWidth="1"/>
    <col min="13830" max="13830" width="8.6640625" style="235" customWidth="1"/>
    <col min="13831" max="13831" width="3.109375" style="235" customWidth="1"/>
    <col min="13832" max="13832" width="8.5546875" style="235" bestFit="1" customWidth="1"/>
    <col min="13833" max="13833" width="11.109375" style="235" customWidth="1"/>
    <col min="13834" max="13834" width="10.109375" style="235" customWidth="1"/>
    <col min="13835" max="13835" width="15.88671875" style="235" customWidth="1"/>
    <col min="13836" max="13836" width="9.44140625" style="235" customWidth="1"/>
    <col min="13837" max="13837" width="14.33203125" style="235" customWidth="1"/>
    <col min="13838" max="13838" width="8.88671875" style="235" customWidth="1"/>
    <col min="13839" max="13839" width="4.6640625" style="235" customWidth="1"/>
    <col min="13840" max="13840" width="7.33203125" style="235" customWidth="1"/>
    <col min="13841" max="13841" width="6.88671875" style="235" customWidth="1"/>
    <col min="13842" max="13845" width="5.5546875" style="235" customWidth="1"/>
    <col min="13846" max="14083" width="8.88671875" style="235"/>
    <col min="14084" max="14084" width="5" style="235" customWidth="1"/>
    <col min="14085" max="14085" width="30.44140625" style="235" bestFit="1" customWidth="1"/>
    <col min="14086" max="14086" width="8.6640625" style="235" customWidth="1"/>
    <col min="14087" max="14087" width="3.109375" style="235" customWidth="1"/>
    <col min="14088" max="14088" width="8.5546875" style="235" bestFit="1" customWidth="1"/>
    <col min="14089" max="14089" width="11.109375" style="235" customWidth="1"/>
    <col min="14090" max="14090" width="10.109375" style="235" customWidth="1"/>
    <col min="14091" max="14091" width="15.88671875" style="235" customWidth="1"/>
    <col min="14092" max="14092" width="9.44140625" style="235" customWidth="1"/>
    <col min="14093" max="14093" width="14.33203125" style="235" customWidth="1"/>
    <col min="14094" max="14094" width="8.88671875" style="235" customWidth="1"/>
    <col min="14095" max="14095" width="4.6640625" style="235" customWidth="1"/>
    <col min="14096" max="14096" width="7.33203125" style="235" customWidth="1"/>
    <col min="14097" max="14097" width="6.88671875" style="235" customWidth="1"/>
    <col min="14098" max="14101" width="5.5546875" style="235" customWidth="1"/>
    <col min="14102" max="14339" width="8.88671875" style="235"/>
    <col min="14340" max="14340" width="5" style="235" customWidth="1"/>
    <col min="14341" max="14341" width="30.44140625" style="235" bestFit="1" customWidth="1"/>
    <col min="14342" max="14342" width="8.6640625" style="235" customWidth="1"/>
    <col min="14343" max="14343" width="3.109375" style="235" customWidth="1"/>
    <col min="14344" max="14344" width="8.5546875" style="235" bestFit="1" customWidth="1"/>
    <col min="14345" max="14345" width="11.109375" style="235" customWidth="1"/>
    <col min="14346" max="14346" width="10.109375" style="235" customWidth="1"/>
    <col min="14347" max="14347" width="15.88671875" style="235" customWidth="1"/>
    <col min="14348" max="14348" width="9.44140625" style="235" customWidth="1"/>
    <col min="14349" max="14349" width="14.33203125" style="235" customWidth="1"/>
    <col min="14350" max="14350" width="8.88671875" style="235" customWidth="1"/>
    <col min="14351" max="14351" width="4.6640625" style="235" customWidth="1"/>
    <col min="14352" max="14352" width="7.33203125" style="235" customWidth="1"/>
    <col min="14353" max="14353" width="6.88671875" style="235" customWidth="1"/>
    <col min="14354" max="14357" width="5.5546875" style="235" customWidth="1"/>
    <col min="14358" max="14595" width="8.88671875" style="235"/>
    <col min="14596" max="14596" width="5" style="235" customWidth="1"/>
    <col min="14597" max="14597" width="30.44140625" style="235" bestFit="1" customWidth="1"/>
    <col min="14598" max="14598" width="8.6640625" style="235" customWidth="1"/>
    <col min="14599" max="14599" width="3.109375" style="235" customWidth="1"/>
    <col min="14600" max="14600" width="8.5546875" style="235" bestFit="1" customWidth="1"/>
    <col min="14601" max="14601" width="11.109375" style="235" customWidth="1"/>
    <col min="14602" max="14602" width="10.109375" style="235" customWidth="1"/>
    <col min="14603" max="14603" width="15.88671875" style="235" customWidth="1"/>
    <col min="14604" max="14604" width="9.44140625" style="235" customWidth="1"/>
    <col min="14605" max="14605" width="14.33203125" style="235" customWidth="1"/>
    <col min="14606" max="14606" width="8.88671875" style="235" customWidth="1"/>
    <col min="14607" max="14607" width="4.6640625" style="235" customWidth="1"/>
    <col min="14608" max="14608" width="7.33203125" style="235" customWidth="1"/>
    <col min="14609" max="14609" width="6.88671875" style="235" customWidth="1"/>
    <col min="14610" max="14613" width="5.5546875" style="235" customWidth="1"/>
    <col min="14614" max="14851" width="8.88671875" style="235"/>
    <col min="14852" max="14852" width="5" style="235" customWidth="1"/>
    <col min="14853" max="14853" width="30.44140625" style="235" bestFit="1" customWidth="1"/>
    <col min="14854" max="14854" width="8.6640625" style="235" customWidth="1"/>
    <col min="14855" max="14855" width="3.109375" style="235" customWidth="1"/>
    <col min="14856" max="14856" width="8.5546875" style="235" bestFit="1" customWidth="1"/>
    <col min="14857" max="14857" width="11.109375" style="235" customWidth="1"/>
    <col min="14858" max="14858" width="10.109375" style="235" customWidth="1"/>
    <col min="14859" max="14859" width="15.88671875" style="235" customWidth="1"/>
    <col min="14860" max="14860" width="9.44140625" style="235" customWidth="1"/>
    <col min="14861" max="14861" width="14.33203125" style="235" customWidth="1"/>
    <col min="14862" max="14862" width="8.88671875" style="235" customWidth="1"/>
    <col min="14863" max="14863" width="4.6640625" style="235" customWidth="1"/>
    <col min="14864" max="14864" width="7.33203125" style="235" customWidth="1"/>
    <col min="14865" max="14865" width="6.88671875" style="235" customWidth="1"/>
    <col min="14866" max="14869" width="5.5546875" style="235" customWidth="1"/>
    <col min="14870" max="15107" width="8.88671875" style="235"/>
    <col min="15108" max="15108" width="5" style="235" customWidth="1"/>
    <col min="15109" max="15109" width="30.44140625" style="235" bestFit="1" customWidth="1"/>
    <col min="15110" max="15110" width="8.6640625" style="235" customWidth="1"/>
    <col min="15111" max="15111" width="3.109375" style="235" customWidth="1"/>
    <col min="15112" max="15112" width="8.5546875" style="235" bestFit="1" customWidth="1"/>
    <col min="15113" max="15113" width="11.109375" style="235" customWidth="1"/>
    <col min="15114" max="15114" width="10.109375" style="235" customWidth="1"/>
    <col min="15115" max="15115" width="15.88671875" style="235" customWidth="1"/>
    <col min="15116" max="15116" width="9.44140625" style="235" customWidth="1"/>
    <col min="15117" max="15117" width="14.33203125" style="235" customWidth="1"/>
    <col min="15118" max="15118" width="8.88671875" style="235" customWidth="1"/>
    <col min="15119" max="15119" width="4.6640625" style="235" customWidth="1"/>
    <col min="15120" max="15120" width="7.33203125" style="235" customWidth="1"/>
    <col min="15121" max="15121" width="6.88671875" style="235" customWidth="1"/>
    <col min="15122" max="15125" width="5.5546875" style="235" customWidth="1"/>
    <col min="15126" max="15363" width="8.88671875" style="235"/>
    <col min="15364" max="15364" width="5" style="235" customWidth="1"/>
    <col min="15365" max="15365" width="30.44140625" style="235" bestFit="1" customWidth="1"/>
    <col min="15366" max="15366" width="8.6640625" style="235" customWidth="1"/>
    <col min="15367" max="15367" width="3.109375" style="235" customWidth="1"/>
    <col min="15368" max="15368" width="8.5546875" style="235" bestFit="1" customWidth="1"/>
    <col min="15369" max="15369" width="11.109375" style="235" customWidth="1"/>
    <col min="15370" max="15370" width="10.109375" style="235" customWidth="1"/>
    <col min="15371" max="15371" width="15.88671875" style="235" customWidth="1"/>
    <col min="15372" max="15372" width="9.44140625" style="235" customWidth="1"/>
    <col min="15373" max="15373" width="14.33203125" style="235" customWidth="1"/>
    <col min="15374" max="15374" width="8.88671875" style="235" customWidth="1"/>
    <col min="15375" max="15375" width="4.6640625" style="235" customWidth="1"/>
    <col min="15376" max="15376" width="7.33203125" style="235" customWidth="1"/>
    <col min="15377" max="15377" width="6.88671875" style="235" customWidth="1"/>
    <col min="15378" max="15381" width="5.5546875" style="235" customWidth="1"/>
    <col min="15382" max="15619" width="8.88671875" style="235"/>
    <col min="15620" max="15620" width="5" style="235" customWidth="1"/>
    <col min="15621" max="15621" width="30.44140625" style="235" bestFit="1" customWidth="1"/>
    <col min="15622" max="15622" width="8.6640625" style="235" customWidth="1"/>
    <col min="15623" max="15623" width="3.109375" style="235" customWidth="1"/>
    <col min="15624" max="15624" width="8.5546875" style="235" bestFit="1" customWidth="1"/>
    <col min="15625" max="15625" width="11.109375" style="235" customWidth="1"/>
    <col min="15626" max="15626" width="10.109375" style="235" customWidth="1"/>
    <col min="15627" max="15627" width="15.88671875" style="235" customWidth="1"/>
    <col min="15628" max="15628" width="9.44140625" style="235" customWidth="1"/>
    <col min="15629" max="15629" width="14.33203125" style="235" customWidth="1"/>
    <col min="15630" max="15630" width="8.88671875" style="235" customWidth="1"/>
    <col min="15631" max="15631" width="4.6640625" style="235" customWidth="1"/>
    <col min="15632" max="15632" width="7.33203125" style="235" customWidth="1"/>
    <col min="15633" max="15633" width="6.88671875" style="235" customWidth="1"/>
    <col min="15634" max="15637" width="5.5546875" style="235" customWidth="1"/>
    <col min="15638" max="15875" width="8.88671875" style="235"/>
    <col min="15876" max="15876" width="5" style="235" customWidth="1"/>
    <col min="15877" max="15877" width="30.44140625" style="235" bestFit="1" customWidth="1"/>
    <col min="15878" max="15878" width="8.6640625" style="235" customWidth="1"/>
    <col min="15879" max="15879" width="3.109375" style="235" customWidth="1"/>
    <col min="15880" max="15880" width="8.5546875" style="235" bestFit="1" customWidth="1"/>
    <col min="15881" max="15881" width="11.109375" style="235" customWidth="1"/>
    <col min="15882" max="15882" width="10.109375" style="235" customWidth="1"/>
    <col min="15883" max="15883" width="15.88671875" style="235" customWidth="1"/>
    <col min="15884" max="15884" width="9.44140625" style="235" customWidth="1"/>
    <col min="15885" max="15885" width="14.33203125" style="235" customWidth="1"/>
    <col min="15886" max="15886" width="8.88671875" style="235" customWidth="1"/>
    <col min="15887" max="15887" width="4.6640625" style="235" customWidth="1"/>
    <col min="15888" max="15888" width="7.33203125" style="235" customWidth="1"/>
    <col min="15889" max="15889" width="6.88671875" style="235" customWidth="1"/>
    <col min="15890" max="15893" width="5.5546875" style="235" customWidth="1"/>
    <col min="15894" max="16131" width="8.88671875" style="235"/>
    <col min="16132" max="16132" width="5" style="235" customWidth="1"/>
    <col min="16133" max="16133" width="30.44140625" style="235" bestFit="1" customWidth="1"/>
    <col min="16134" max="16134" width="8.6640625" style="235" customWidth="1"/>
    <col min="16135" max="16135" width="3.109375" style="235" customWidth="1"/>
    <col min="16136" max="16136" width="8.5546875" style="235" bestFit="1" customWidth="1"/>
    <col min="16137" max="16137" width="11.109375" style="235" customWidth="1"/>
    <col min="16138" max="16138" width="10.109375" style="235" customWidth="1"/>
    <col min="16139" max="16139" width="15.88671875" style="235" customWidth="1"/>
    <col min="16140" max="16140" width="9.44140625" style="235" customWidth="1"/>
    <col min="16141" max="16141" width="14.33203125" style="235" customWidth="1"/>
    <col min="16142" max="16142" width="8.88671875" style="235" customWidth="1"/>
    <col min="16143" max="16143" width="4.6640625" style="235" customWidth="1"/>
    <col min="16144" max="16144" width="7.33203125" style="235" customWidth="1"/>
    <col min="16145" max="16145" width="6.88671875" style="235" customWidth="1"/>
    <col min="16146" max="16149" width="5.5546875" style="235" customWidth="1"/>
    <col min="16150" max="16384" width="8.88671875" style="235"/>
  </cols>
  <sheetData>
    <row r="1" spans="1:22" ht="27" customHeight="1" thickBot="1" x14ac:dyDescent="0.3">
      <c r="A1" s="703" t="s">
        <v>1244</v>
      </c>
      <c r="B1" s="703"/>
      <c r="C1" s="703"/>
      <c r="D1" s="703"/>
      <c r="E1" s="703"/>
      <c r="F1" s="703"/>
      <c r="G1" s="703"/>
      <c r="H1" s="703"/>
      <c r="I1" s="703"/>
      <c r="J1" s="703"/>
      <c r="K1" s="703"/>
      <c r="L1" s="703"/>
      <c r="M1" s="703"/>
      <c r="N1" s="703"/>
      <c r="O1" s="703"/>
      <c r="P1" s="703"/>
    </row>
    <row r="2" spans="1:22" ht="15.75" customHeight="1" thickBot="1" x14ac:dyDescent="0.3">
      <c r="A2" s="704" t="s">
        <v>242</v>
      </c>
      <c r="B2" s="704"/>
      <c r="C2" s="704"/>
      <c r="D2" s="707" t="s">
        <v>140</v>
      </c>
      <c r="E2" s="708"/>
      <c r="F2" s="708"/>
      <c r="G2" s="708"/>
      <c r="H2" s="708"/>
      <c r="I2" s="708"/>
      <c r="J2" s="708"/>
      <c r="K2" s="708"/>
      <c r="L2" s="708"/>
      <c r="M2" s="708"/>
      <c r="N2" s="708"/>
      <c r="O2" s="708"/>
      <c r="P2" s="709"/>
      <c r="Q2" s="237"/>
    </row>
    <row r="3" spans="1:22" ht="26.25" customHeight="1" thickTop="1" thickBot="1" x14ac:dyDescent="0.3">
      <c r="A3" s="238"/>
      <c r="B3" s="238"/>
      <c r="C3" s="238" t="s">
        <v>141</v>
      </c>
      <c r="D3" s="725" t="s">
        <v>325</v>
      </c>
      <c r="E3" s="726"/>
      <c r="F3" s="726"/>
      <c r="G3" s="726"/>
      <c r="H3" s="723" t="s">
        <v>1234</v>
      </c>
      <c r="I3" s="724"/>
      <c r="J3" s="724"/>
      <c r="K3" s="724"/>
      <c r="L3" s="585"/>
      <c r="M3" s="725" t="s">
        <v>1235</v>
      </c>
      <c r="N3" s="726"/>
      <c r="O3" s="727"/>
      <c r="P3" s="586"/>
      <c r="Q3" s="237"/>
    </row>
    <row r="4" spans="1:22" ht="13.5" customHeight="1" thickTop="1" x14ac:dyDescent="0.25">
      <c r="A4" s="238"/>
      <c r="B4" s="238"/>
      <c r="C4" s="239" t="s">
        <v>143</v>
      </c>
      <c r="D4" s="716" t="s">
        <v>144</v>
      </c>
      <c r="E4" s="717"/>
      <c r="F4" s="540" t="s">
        <v>145</v>
      </c>
      <c r="G4" s="540" t="s">
        <v>146</v>
      </c>
      <c r="H4" s="716" t="s">
        <v>147</v>
      </c>
      <c r="I4" s="717"/>
      <c r="J4" s="540" t="s">
        <v>145</v>
      </c>
      <c r="K4" s="540" t="s">
        <v>146</v>
      </c>
      <c r="L4" s="714" t="s">
        <v>324</v>
      </c>
      <c r="M4" s="716" t="s">
        <v>1237</v>
      </c>
      <c r="N4" s="717"/>
      <c r="O4" s="587" t="s">
        <v>145</v>
      </c>
      <c r="P4" s="728" t="s">
        <v>1211</v>
      </c>
      <c r="R4" s="242"/>
      <c r="S4" s="243"/>
      <c r="T4" s="242"/>
      <c r="U4" s="242"/>
    </row>
    <row r="5" spans="1:22" ht="12.9" customHeight="1" x14ac:dyDescent="0.25">
      <c r="A5" s="244" t="s">
        <v>148</v>
      </c>
      <c r="B5" s="244" t="s">
        <v>149</v>
      </c>
      <c r="C5" s="245" t="s">
        <v>150</v>
      </c>
      <c r="D5" s="246" t="s">
        <v>151</v>
      </c>
      <c r="E5" s="247" t="s">
        <v>152</v>
      </c>
      <c r="F5" s="247" t="s">
        <v>153</v>
      </c>
      <c r="G5" s="248" t="s">
        <v>154</v>
      </c>
      <c r="H5" s="246" t="s">
        <v>151</v>
      </c>
      <c r="I5" s="247" t="s">
        <v>152</v>
      </c>
      <c r="J5" s="247" t="s">
        <v>153</v>
      </c>
      <c r="K5" s="248" t="s">
        <v>154</v>
      </c>
      <c r="L5" s="715"/>
      <c r="M5" s="246" t="s">
        <v>151</v>
      </c>
      <c r="N5" s="247" t="s">
        <v>152</v>
      </c>
      <c r="O5" s="588" t="s">
        <v>153</v>
      </c>
      <c r="P5" s="728"/>
      <c r="Q5" s="252"/>
      <c r="R5" s="253"/>
      <c r="S5" s="254"/>
      <c r="U5" s="253"/>
    </row>
    <row r="6" spans="1:22" ht="12.9" customHeight="1" x14ac:dyDescent="0.25">
      <c r="A6" s="149" t="s">
        <v>702</v>
      </c>
      <c r="B6" s="150" t="s">
        <v>308</v>
      </c>
      <c r="C6" s="151">
        <v>63.2</v>
      </c>
      <c r="D6" s="152">
        <v>45.2</v>
      </c>
      <c r="E6" s="153">
        <v>42.3</v>
      </c>
      <c r="F6" s="153" t="s">
        <v>1213</v>
      </c>
      <c r="G6" s="153" t="s">
        <v>1213</v>
      </c>
      <c r="H6" s="152">
        <v>42.4</v>
      </c>
      <c r="I6" s="153">
        <v>41.8</v>
      </c>
      <c r="J6" s="153" t="s">
        <v>1213</v>
      </c>
      <c r="K6" s="153" t="s">
        <v>1218</v>
      </c>
      <c r="L6" s="153" t="s">
        <v>1213</v>
      </c>
      <c r="M6" s="152">
        <v>37.700000000000003</v>
      </c>
      <c r="N6" s="153">
        <v>34.200000000000003</v>
      </c>
      <c r="O6" s="349" t="s">
        <v>1213</v>
      </c>
      <c r="P6" s="153" t="s">
        <v>1226</v>
      </c>
      <c r="Q6" s="257"/>
      <c r="R6" s="148"/>
      <c r="S6" s="253"/>
      <c r="T6" s="253"/>
      <c r="U6" s="148"/>
      <c r="V6" s="148"/>
    </row>
    <row r="7" spans="1:22" ht="12.9" customHeight="1" x14ac:dyDescent="0.25">
      <c r="A7" s="154" t="s">
        <v>707</v>
      </c>
      <c r="B7" s="155" t="s">
        <v>1242</v>
      </c>
      <c r="C7" s="156">
        <v>61.3</v>
      </c>
      <c r="D7" s="157">
        <v>51.8</v>
      </c>
      <c r="E7" s="158">
        <v>46.3</v>
      </c>
      <c r="F7" s="158" t="s">
        <v>1218</v>
      </c>
      <c r="G7" s="158" t="s">
        <v>1213</v>
      </c>
      <c r="H7" s="157">
        <v>53.2</v>
      </c>
      <c r="I7" s="158">
        <v>50.7</v>
      </c>
      <c r="J7" s="158" t="s">
        <v>1213</v>
      </c>
      <c r="K7" s="158" t="s">
        <v>1218</v>
      </c>
      <c r="L7" s="158" t="s">
        <v>1213</v>
      </c>
      <c r="M7" s="157">
        <v>46.7</v>
      </c>
      <c r="N7" s="158">
        <v>39.5</v>
      </c>
      <c r="O7" s="348" t="s">
        <v>1213</v>
      </c>
      <c r="P7" s="158"/>
      <c r="Q7" s="257"/>
      <c r="R7" s="148"/>
      <c r="S7" s="253"/>
      <c r="T7" s="253"/>
      <c r="U7" s="148"/>
      <c r="V7" s="148"/>
    </row>
    <row r="8" spans="1:22" ht="12.9" customHeight="1" x14ac:dyDescent="0.25">
      <c r="A8" s="149" t="s">
        <v>707</v>
      </c>
      <c r="B8" s="150" t="s">
        <v>650</v>
      </c>
      <c r="C8" s="151">
        <v>60.8</v>
      </c>
      <c r="D8" s="152">
        <v>49.3</v>
      </c>
      <c r="E8" s="153">
        <v>42.7</v>
      </c>
      <c r="F8" s="153" t="s">
        <v>1218</v>
      </c>
      <c r="G8" s="153" t="s">
        <v>1213</v>
      </c>
      <c r="H8" s="152" t="s">
        <v>218</v>
      </c>
      <c r="I8" s="153" t="s">
        <v>218</v>
      </c>
      <c r="J8" s="153" t="s">
        <v>218</v>
      </c>
      <c r="K8" s="153" t="s">
        <v>218</v>
      </c>
      <c r="L8" s="153" t="s">
        <v>218</v>
      </c>
      <c r="M8" s="152" t="s">
        <v>218</v>
      </c>
      <c r="N8" s="153" t="s">
        <v>218</v>
      </c>
      <c r="O8" s="349" t="s">
        <v>218</v>
      </c>
      <c r="P8" s="153"/>
      <c r="Q8" s="257"/>
      <c r="R8" s="148"/>
      <c r="S8" s="253"/>
      <c r="T8" s="253"/>
      <c r="U8" s="148"/>
      <c r="V8" s="148"/>
    </row>
    <row r="9" spans="1:22" ht="12.9" customHeight="1" x14ac:dyDescent="0.25">
      <c r="A9" s="154" t="s">
        <v>707</v>
      </c>
      <c r="B9" s="155" t="s">
        <v>651</v>
      </c>
      <c r="C9" s="156">
        <v>60.8</v>
      </c>
      <c r="D9" s="157">
        <v>52.1</v>
      </c>
      <c r="E9" s="158">
        <v>44.2</v>
      </c>
      <c r="F9" s="158" t="s">
        <v>1213</v>
      </c>
      <c r="G9" s="158" t="s">
        <v>1213</v>
      </c>
      <c r="H9" s="157">
        <v>48</v>
      </c>
      <c r="I9" s="158">
        <v>44.9</v>
      </c>
      <c r="J9" s="158" t="s">
        <v>1213</v>
      </c>
      <c r="K9" s="158" t="s">
        <v>1213</v>
      </c>
      <c r="L9" s="158" t="s">
        <v>1215</v>
      </c>
      <c r="M9" s="157">
        <v>45</v>
      </c>
      <c r="N9" s="158">
        <v>32.9</v>
      </c>
      <c r="O9" s="348" t="s">
        <v>1213</v>
      </c>
      <c r="P9" s="158" t="s">
        <v>1226</v>
      </c>
      <c r="Q9" s="257"/>
      <c r="R9" s="148"/>
      <c r="S9" s="253"/>
      <c r="T9" s="253"/>
      <c r="U9" s="148"/>
      <c r="V9" s="148"/>
    </row>
    <row r="10" spans="1:22" ht="12.9" customHeight="1" x14ac:dyDescent="0.25">
      <c r="A10" s="149" t="s">
        <v>707</v>
      </c>
      <c r="B10" s="150" t="s">
        <v>1038</v>
      </c>
      <c r="C10" s="151">
        <v>60.5</v>
      </c>
      <c r="D10" s="152">
        <v>45.8</v>
      </c>
      <c r="E10" s="153">
        <v>44.7</v>
      </c>
      <c r="F10" s="153" t="s">
        <v>1213</v>
      </c>
      <c r="G10" s="153" t="s">
        <v>1213</v>
      </c>
      <c r="H10" s="152">
        <v>52.9</v>
      </c>
      <c r="I10" s="153">
        <v>46.8</v>
      </c>
      <c r="J10" s="153" t="s">
        <v>1213</v>
      </c>
      <c r="K10" s="153" t="s">
        <v>1218</v>
      </c>
      <c r="L10" s="153" t="s">
        <v>1213</v>
      </c>
      <c r="M10" s="152">
        <v>52.8</v>
      </c>
      <c r="N10" s="153">
        <v>39</v>
      </c>
      <c r="O10" s="349" t="s">
        <v>1213</v>
      </c>
      <c r="P10" s="153" t="s">
        <v>1226</v>
      </c>
      <c r="Q10" s="257"/>
      <c r="R10" s="148"/>
      <c r="S10" s="253"/>
      <c r="T10" s="253"/>
      <c r="U10" s="148"/>
      <c r="V10" s="148"/>
    </row>
    <row r="11" spans="1:22" ht="12.9" customHeight="1" x14ac:dyDescent="0.25">
      <c r="A11" s="154" t="s">
        <v>707</v>
      </c>
      <c r="B11" s="155" t="s">
        <v>1039</v>
      </c>
      <c r="C11" s="156">
        <v>60.4</v>
      </c>
      <c r="D11" s="157">
        <v>48.2</v>
      </c>
      <c r="E11" s="158">
        <v>45.8</v>
      </c>
      <c r="F11" s="158" t="s">
        <v>1213</v>
      </c>
      <c r="G11" s="158" t="s">
        <v>1213</v>
      </c>
      <c r="H11" s="157">
        <v>51.1</v>
      </c>
      <c r="I11" s="158">
        <v>42.9</v>
      </c>
      <c r="J11" s="158" t="s">
        <v>1213</v>
      </c>
      <c r="K11" s="158" t="s">
        <v>1213</v>
      </c>
      <c r="L11" s="158" t="s">
        <v>218</v>
      </c>
      <c r="M11" s="157">
        <v>39.5</v>
      </c>
      <c r="N11" s="158">
        <v>31.3</v>
      </c>
      <c r="O11" s="348" t="s">
        <v>1213</v>
      </c>
      <c r="P11" s="158"/>
      <c r="Q11" s="257"/>
      <c r="R11" s="148"/>
      <c r="S11" s="253"/>
      <c r="T11" s="253"/>
      <c r="U11" s="148"/>
      <c r="V11" s="148"/>
    </row>
    <row r="12" spans="1:22" ht="12.9" customHeight="1" x14ac:dyDescent="0.25">
      <c r="A12" s="149" t="s">
        <v>707</v>
      </c>
      <c r="B12" s="150" t="s">
        <v>1040</v>
      </c>
      <c r="C12" s="151">
        <v>58.9</v>
      </c>
      <c r="D12" s="152">
        <v>51.1</v>
      </c>
      <c r="E12" s="153">
        <v>45.8</v>
      </c>
      <c r="F12" s="153" t="s">
        <v>1213</v>
      </c>
      <c r="G12" s="153" t="s">
        <v>1213</v>
      </c>
      <c r="H12" s="152">
        <v>52.6</v>
      </c>
      <c r="I12" s="153">
        <v>46.6</v>
      </c>
      <c r="J12" s="153" t="s">
        <v>1213</v>
      </c>
      <c r="K12" s="153" t="s">
        <v>1213</v>
      </c>
      <c r="L12" s="153" t="s">
        <v>1218</v>
      </c>
      <c r="M12" s="152" t="s">
        <v>218</v>
      </c>
      <c r="N12" s="153" t="s">
        <v>218</v>
      </c>
      <c r="O12" s="349" t="s">
        <v>218</v>
      </c>
      <c r="P12" s="153" t="s">
        <v>1226</v>
      </c>
      <c r="Q12" s="258"/>
      <c r="R12" s="259"/>
    </row>
    <row r="13" spans="1:22" ht="12.9" customHeight="1" x14ac:dyDescent="0.25">
      <c r="A13" s="154" t="s">
        <v>707</v>
      </c>
      <c r="B13" s="155" t="s">
        <v>1041</v>
      </c>
      <c r="C13" s="156">
        <v>58.7</v>
      </c>
      <c r="D13" s="157">
        <v>49.2</v>
      </c>
      <c r="E13" s="158">
        <v>40.200000000000003</v>
      </c>
      <c r="F13" s="158" t="s">
        <v>1213</v>
      </c>
      <c r="G13" s="158" t="s">
        <v>1213</v>
      </c>
      <c r="H13" s="157">
        <v>46.4</v>
      </c>
      <c r="I13" s="158">
        <v>43.9</v>
      </c>
      <c r="J13" s="158" t="s">
        <v>1213</v>
      </c>
      <c r="K13" s="158" t="s">
        <v>1218</v>
      </c>
      <c r="L13" s="158" t="s">
        <v>1215</v>
      </c>
      <c r="M13" s="157">
        <v>43.5</v>
      </c>
      <c r="N13" s="158">
        <v>35.200000000000003</v>
      </c>
      <c r="O13" s="348" t="s">
        <v>1213</v>
      </c>
      <c r="P13" s="158" t="s">
        <v>1226</v>
      </c>
      <c r="Q13" s="257"/>
      <c r="R13" s="148"/>
      <c r="S13" s="253"/>
      <c r="T13" s="253"/>
      <c r="U13" s="148"/>
      <c r="V13" s="148"/>
    </row>
    <row r="14" spans="1:22" ht="12.9" customHeight="1" x14ac:dyDescent="0.25">
      <c r="A14" s="149" t="s">
        <v>707</v>
      </c>
      <c r="B14" s="150" t="s">
        <v>1042</v>
      </c>
      <c r="C14" s="151">
        <v>58.4</v>
      </c>
      <c r="D14" s="152">
        <v>48.5</v>
      </c>
      <c r="E14" s="153">
        <v>43.1</v>
      </c>
      <c r="F14" s="153" t="s">
        <v>1213</v>
      </c>
      <c r="G14" s="153" t="s">
        <v>1213</v>
      </c>
      <c r="H14" s="152">
        <v>54.2</v>
      </c>
      <c r="I14" s="153">
        <v>52</v>
      </c>
      <c r="J14" s="153" t="s">
        <v>1218</v>
      </c>
      <c r="K14" s="153" t="s">
        <v>1213</v>
      </c>
      <c r="L14" s="153" t="s">
        <v>1215</v>
      </c>
      <c r="M14" s="152">
        <v>39.6</v>
      </c>
      <c r="N14" s="153">
        <v>34.4</v>
      </c>
      <c r="O14" s="349" t="s">
        <v>1218</v>
      </c>
      <c r="P14" s="153" t="s">
        <v>1226</v>
      </c>
      <c r="Q14" s="257"/>
      <c r="R14" s="148"/>
      <c r="S14" s="253"/>
      <c r="T14" s="253"/>
      <c r="U14" s="148"/>
      <c r="V14" s="148"/>
    </row>
    <row r="15" spans="1:22" ht="12.9" customHeight="1" x14ac:dyDescent="0.25">
      <c r="A15" s="154" t="s">
        <v>707</v>
      </c>
      <c r="B15" s="155" t="s">
        <v>1043</v>
      </c>
      <c r="C15" s="156">
        <v>57.3</v>
      </c>
      <c r="D15" s="157">
        <v>47.9</v>
      </c>
      <c r="E15" s="158">
        <v>42.3</v>
      </c>
      <c r="F15" s="158" t="s">
        <v>1218</v>
      </c>
      <c r="G15" s="158" t="s">
        <v>1213</v>
      </c>
      <c r="H15" s="157">
        <v>45.3</v>
      </c>
      <c r="I15" s="158">
        <v>44.2</v>
      </c>
      <c r="J15" s="158" t="s">
        <v>1213</v>
      </c>
      <c r="K15" s="158" t="s">
        <v>1218</v>
      </c>
      <c r="L15" s="158" t="s">
        <v>218</v>
      </c>
      <c r="M15" s="157" t="s">
        <v>218</v>
      </c>
      <c r="N15" s="158" t="s">
        <v>218</v>
      </c>
      <c r="O15" s="348" t="s">
        <v>218</v>
      </c>
      <c r="P15" s="158" t="s">
        <v>1226</v>
      </c>
      <c r="Q15" s="257"/>
      <c r="R15" s="148"/>
      <c r="S15" s="253"/>
      <c r="T15" s="253"/>
      <c r="U15" s="148"/>
      <c r="V15" s="148"/>
    </row>
    <row r="16" spans="1:22" ht="12.9" customHeight="1" x14ac:dyDescent="0.25">
      <c r="A16" s="149" t="s">
        <v>707</v>
      </c>
      <c r="B16" s="150" t="s">
        <v>1044</v>
      </c>
      <c r="C16" s="151">
        <v>55.9</v>
      </c>
      <c r="D16" s="152">
        <v>50.5</v>
      </c>
      <c r="E16" s="153">
        <v>46.1</v>
      </c>
      <c r="F16" s="153" t="s">
        <v>1213</v>
      </c>
      <c r="G16" s="153" t="s">
        <v>1213</v>
      </c>
      <c r="H16" s="152">
        <v>48.2</v>
      </c>
      <c r="I16" s="153">
        <v>45.9</v>
      </c>
      <c r="J16" s="153" t="s">
        <v>1213</v>
      </c>
      <c r="K16" s="153" t="s">
        <v>1213</v>
      </c>
      <c r="L16" s="153" t="s">
        <v>1213</v>
      </c>
      <c r="M16" s="152">
        <v>41.7</v>
      </c>
      <c r="N16" s="153">
        <v>34.6</v>
      </c>
      <c r="O16" s="349" t="s">
        <v>1213</v>
      </c>
      <c r="P16" s="153"/>
      <c r="Q16" s="257"/>
      <c r="R16" s="148"/>
      <c r="S16" s="253"/>
      <c r="T16" s="253"/>
      <c r="U16" s="148"/>
    </row>
    <row r="17" spans="1:22" ht="12.9" customHeight="1" x14ac:dyDescent="0.25">
      <c r="A17" s="154" t="s">
        <v>704</v>
      </c>
      <c r="B17" s="155" t="s">
        <v>1045</v>
      </c>
      <c r="C17" s="156">
        <v>52.5</v>
      </c>
      <c r="D17" s="157">
        <v>50.6</v>
      </c>
      <c r="E17" s="158">
        <v>43.2</v>
      </c>
      <c r="F17" s="158" t="s">
        <v>1213</v>
      </c>
      <c r="G17" s="158" t="s">
        <v>1213</v>
      </c>
      <c r="H17" s="157">
        <v>50.5</v>
      </c>
      <c r="I17" s="158">
        <v>52.4</v>
      </c>
      <c r="J17" s="158" t="s">
        <v>1213</v>
      </c>
      <c r="K17" s="158" t="s">
        <v>1213</v>
      </c>
      <c r="L17" s="158" t="s">
        <v>218</v>
      </c>
      <c r="M17" s="157" t="s">
        <v>218</v>
      </c>
      <c r="N17" s="158" t="s">
        <v>218</v>
      </c>
      <c r="O17" s="348" t="s">
        <v>218</v>
      </c>
      <c r="P17" s="158" t="s">
        <v>1226</v>
      </c>
      <c r="Q17" s="257"/>
      <c r="R17" s="148"/>
      <c r="S17" s="253"/>
      <c r="T17" s="253"/>
      <c r="U17" s="148"/>
    </row>
    <row r="18" spans="1:22" s="264" customFormat="1" ht="11.85" customHeight="1" thickBot="1" x14ac:dyDescent="0.25">
      <c r="A18" s="260"/>
      <c r="B18" s="260" t="s">
        <v>12</v>
      </c>
      <c r="C18" s="263">
        <f>AVERAGE(C6:C17)</f>
        <v>59.05833333333333</v>
      </c>
      <c r="D18" s="261">
        <f>AVERAGE(D6:D17)</f>
        <v>49.18333333333333</v>
      </c>
      <c r="E18" s="261">
        <f>AVERAGE(E6:E17)</f>
        <v>43.891666666666673</v>
      </c>
      <c r="F18" s="261"/>
      <c r="G18" s="263"/>
      <c r="H18" s="261">
        <f>AVERAGE(H6:H17)</f>
        <v>49.527272727272724</v>
      </c>
      <c r="I18" s="261">
        <f>AVERAGE(I6:I17)</f>
        <v>46.554545454545448</v>
      </c>
      <c r="J18" s="261"/>
      <c r="K18" s="261"/>
      <c r="L18" s="263"/>
      <c r="M18" s="262">
        <f>AVERAGE(M6:M17)</f>
        <v>43.3125</v>
      </c>
      <c r="N18" s="261">
        <f>AVERAGE(N6:N17)</f>
        <v>35.137500000000003</v>
      </c>
      <c r="O18" s="263"/>
      <c r="P18" s="245"/>
      <c r="R18" s="344"/>
      <c r="T18" s="344"/>
      <c r="V18" s="344"/>
    </row>
    <row r="19" spans="1:22" s="264" customFormat="1" ht="11.85" customHeight="1" x14ac:dyDescent="0.25">
      <c r="A19" s="265"/>
      <c r="B19" s="266"/>
      <c r="C19" s="159"/>
      <c r="D19" s="160"/>
      <c r="E19" s="160"/>
      <c r="F19" s="160"/>
      <c r="G19" s="160"/>
      <c r="H19" s="160"/>
      <c r="I19" s="160"/>
      <c r="J19" s="158"/>
      <c r="K19" s="160"/>
      <c r="L19" s="160"/>
      <c r="M19" s="160"/>
      <c r="R19" s="589"/>
    </row>
    <row r="20" spans="1:22" s="264" customFormat="1" ht="11.85" customHeight="1" x14ac:dyDescent="0.2">
      <c r="B20" s="161"/>
      <c r="H20" s="162"/>
      <c r="I20" s="162"/>
      <c r="J20" s="162"/>
    </row>
    <row r="21" spans="1:22" ht="11.85" customHeight="1" x14ac:dyDescent="0.25">
      <c r="A21" s="264"/>
      <c r="B21" s="161"/>
      <c r="C21" s="264"/>
      <c r="D21" s="264"/>
      <c r="E21" s="264"/>
      <c r="F21" s="264"/>
      <c r="G21" s="264"/>
      <c r="H21" s="162"/>
      <c r="I21" s="162"/>
      <c r="J21" s="162"/>
      <c r="K21" s="264"/>
      <c r="L21" s="264"/>
      <c r="M21" s="264"/>
      <c r="N21" s="264"/>
      <c r="Q21" s="235" t="s">
        <v>27</v>
      </c>
    </row>
    <row r="22" spans="1:22" x14ac:dyDescent="0.25">
      <c r="A22" s="264"/>
      <c r="B22" s="161"/>
      <c r="C22" s="264"/>
      <c r="H22" s="162"/>
      <c r="I22" s="162"/>
      <c r="J22" s="162"/>
      <c r="K22" s="264"/>
      <c r="L22" s="264"/>
      <c r="M22" s="264"/>
      <c r="N22" s="264"/>
    </row>
    <row r="23" spans="1:22" x14ac:dyDescent="0.25">
      <c r="A23" s="264"/>
      <c r="B23" s="267"/>
      <c r="C23" s="264"/>
      <c r="D23" s="264"/>
      <c r="E23" s="264"/>
      <c r="F23" s="264"/>
      <c r="G23" s="264"/>
      <c r="H23" s="264"/>
      <c r="I23" s="264"/>
      <c r="J23" s="264"/>
      <c r="K23" s="264"/>
      <c r="L23" s="264"/>
      <c r="M23" s="264"/>
    </row>
  </sheetData>
  <mergeCells count="11">
    <mergeCell ref="D4:E4"/>
    <mergeCell ref="H4:I4"/>
    <mergeCell ref="L4:L5"/>
    <mergeCell ref="M4:N4"/>
    <mergeCell ref="P4:P5"/>
    <mergeCell ref="A1:P1"/>
    <mergeCell ref="A2:C2"/>
    <mergeCell ref="D2:P2"/>
    <mergeCell ref="D3:G3"/>
    <mergeCell ref="H3:K3"/>
    <mergeCell ref="M3:O3"/>
  </mergeCells>
  <pageMargins left="0.5" right="0.5" top="0.5" bottom="0.5" header="0.3" footer="0.3"/>
  <pageSetup scale="81"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AA44"/>
  <sheetViews>
    <sheetView zoomScaleNormal="100" workbookViewId="0">
      <selection activeCell="AE17" sqref="AE17"/>
    </sheetView>
  </sheetViews>
  <sheetFormatPr defaultRowHeight="13.2" x14ac:dyDescent="0.25"/>
  <cols>
    <col min="1" max="1" width="25.77734375" customWidth="1"/>
    <col min="2" max="2" width="10.6640625" style="1" customWidth="1"/>
    <col min="3" max="3" width="10.6640625" style="207" hidden="1" customWidth="1"/>
    <col min="4" max="9" width="5.33203125" style="3" customWidth="1"/>
    <col min="10" max="15" width="5.33203125" style="43" customWidth="1"/>
    <col min="16" max="26" width="4.77734375" style="43" customWidth="1"/>
    <col min="27" max="27" width="4.77734375" style="4" customWidth="1"/>
  </cols>
  <sheetData>
    <row r="1" spans="1:27" ht="30" customHeight="1" thickBot="1" x14ac:dyDescent="0.3">
      <c r="A1" s="731" t="s">
        <v>1191</v>
      </c>
      <c r="B1" s="731"/>
      <c r="C1" s="668"/>
      <c r="D1" s="731"/>
      <c r="E1" s="731"/>
      <c r="F1" s="731"/>
      <c r="G1" s="731"/>
      <c r="H1" s="731"/>
      <c r="I1" s="731"/>
      <c r="J1" s="731"/>
      <c r="K1" s="731"/>
      <c r="L1" s="731"/>
      <c r="M1" s="731"/>
      <c r="N1" s="731"/>
      <c r="O1" s="731"/>
      <c r="P1" s="731"/>
      <c r="Q1" s="731"/>
      <c r="R1" s="731"/>
      <c r="S1" s="731"/>
      <c r="T1" s="731"/>
      <c r="U1" s="731"/>
      <c r="V1" s="668"/>
      <c r="W1" s="668"/>
      <c r="X1" s="668"/>
      <c r="Y1" s="668"/>
      <c r="Z1" s="668"/>
      <c r="AA1" s="668"/>
    </row>
    <row r="2" spans="1:27" ht="40.200000000000003" customHeight="1" x14ac:dyDescent="0.25">
      <c r="A2" s="48" t="s">
        <v>149</v>
      </c>
      <c r="B2" s="47" t="s">
        <v>68</v>
      </c>
      <c r="C2" s="47"/>
      <c r="D2" s="669" t="s">
        <v>50</v>
      </c>
      <c r="E2" s="670"/>
      <c r="F2" s="670"/>
      <c r="G2" s="670"/>
      <c r="H2" s="670"/>
      <c r="I2" s="671"/>
      <c r="J2" s="669" t="s">
        <v>51</v>
      </c>
      <c r="K2" s="670"/>
      <c r="L2" s="670"/>
      <c r="M2" s="670"/>
      <c r="N2" s="670"/>
      <c r="O2" s="670"/>
      <c r="P2" s="669" t="s">
        <v>52</v>
      </c>
      <c r="Q2" s="670"/>
      <c r="R2" s="670"/>
      <c r="S2" s="670"/>
      <c r="T2" s="670"/>
      <c r="U2" s="671"/>
      <c r="V2" s="672" t="s">
        <v>222</v>
      </c>
      <c r="W2" s="673"/>
      <c r="X2" s="673"/>
      <c r="Y2" s="673"/>
      <c r="Z2" s="673"/>
      <c r="AA2" s="673"/>
    </row>
    <row r="3" spans="1:27" ht="20.100000000000001" customHeight="1" x14ac:dyDescent="0.25">
      <c r="A3" s="89"/>
      <c r="B3" s="55"/>
      <c r="C3" s="55"/>
      <c r="D3" s="729" t="s">
        <v>69</v>
      </c>
      <c r="E3" s="730"/>
      <c r="F3" s="730" t="s">
        <v>70</v>
      </c>
      <c r="G3" s="730"/>
      <c r="H3" s="730" t="s">
        <v>71</v>
      </c>
      <c r="I3" s="732"/>
      <c r="J3" s="730" t="s">
        <v>69</v>
      </c>
      <c r="K3" s="730"/>
      <c r="L3" s="730" t="s">
        <v>70</v>
      </c>
      <c r="M3" s="730"/>
      <c r="N3" s="730" t="s">
        <v>71</v>
      </c>
      <c r="O3" s="730"/>
      <c r="P3" s="729" t="s">
        <v>69</v>
      </c>
      <c r="Q3" s="730"/>
      <c r="R3" s="730" t="s">
        <v>70</v>
      </c>
      <c r="S3" s="730"/>
      <c r="T3" s="730" t="s">
        <v>71</v>
      </c>
      <c r="U3" s="732"/>
      <c r="V3" s="729" t="s">
        <v>69</v>
      </c>
      <c r="W3" s="730"/>
      <c r="X3" s="730" t="s">
        <v>70</v>
      </c>
      <c r="Y3" s="730"/>
      <c r="Z3" s="730" t="s">
        <v>71</v>
      </c>
      <c r="AA3" s="730"/>
    </row>
    <row r="4" spans="1:27" ht="78.75" hidden="1" customHeight="1" x14ac:dyDescent="0.25">
      <c r="A4" s="275" t="s">
        <v>40</v>
      </c>
      <c r="B4" s="276" t="s">
        <v>68</v>
      </c>
      <c r="C4" s="276"/>
      <c r="D4" s="273" t="s">
        <v>77</v>
      </c>
      <c r="E4" s="272" t="s">
        <v>80</v>
      </c>
      <c r="F4" s="272" t="s">
        <v>78</v>
      </c>
      <c r="G4" s="272" t="s">
        <v>81</v>
      </c>
      <c r="H4" s="272" t="s">
        <v>79</v>
      </c>
      <c r="I4" s="274" t="s">
        <v>82</v>
      </c>
      <c r="J4" s="272" t="s">
        <v>120</v>
      </c>
      <c r="K4" s="272" t="s">
        <v>121</v>
      </c>
      <c r="L4" s="272" t="s">
        <v>122</v>
      </c>
      <c r="M4" s="272" t="s">
        <v>123</v>
      </c>
      <c r="N4" s="272" t="s">
        <v>124</v>
      </c>
      <c r="O4" s="272" t="s">
        <v>125</v>
      </c>
      <c r="P4" s="273" t="s">
        <v>83</v>
      </c>
      <c r="Q4" s="272" t="s">
        <v>84</v>
      </c>
      <c r="R4" s="272" t="s">
        <v>85</v>
      </c>
      <c r="S4" s="272" t="s">
        <v>86</v>
      </c>
      <c r="T4" s="272" t="s">
        <v>87</v>
      </c>
      <c r="U4" s="274" t="s">
        <v>88</v>
      </c>
      <c r="V4" s="273" t="s">
        <v>89</v>
      </c>
      <c r="W4" s="272" t="s">
        <v>245</v>
      </c>
      <c r="X4" s="272" t="s">
        <v>90</v>
      </c>
      <c r="Y4" s="272" t="s">
        <v>246</v>
      </c>
      <c r="Z4" s="272" t="s">
        <v>91</v>
      </c>
      <c r="AA4" s="272" t="s">
        <v>251</v>
      </c>
    </row>
    <row r="5" spans="1:27" x14ac:dyDescent="0.25">
      <c r="A5" s="114" t="str">
        <f t="shared" ref="A5:A27" si="0">VLOOKUP(C5,VL_SOY_2020,2,FALSE)</f>
        <v>Asgrow AG53X0**</v>
      </c>
      <c r="B5" s="114" t="str">
        <f t="shared" ref="B5:B27" si="1">VLOOKUP(C5,VL_SOY_2020,4,FALSE)</f>
        <v>R2X</v>
      </c>
      <c r="C5" s="192" t="s">
        <v>446</v>
      </c>
      <c r="D5" s="453">
        <v>65.197500000000005</v>
      </c>
      <c r="E5" s="417" t="s">
        <v>702</v>
      </c>
      <c r="F5" s="416">
        <v>61.751399999999997</v>
      </c>
      <c r="G5" s="417" t="s">
        <v>702</v>
      </c>
      <c r="H5" s="416"/>
      <c r="I5" s="417"/>
      <c r="J5" s="453">
        <v>13.7746</v>
      </c>
      <c r="K5" s="417" t="s">
        <v>781</v>
      </c>
      <c r="L5" s="416">
        <v>12.9367</v>
      </c>
      <c r="M5" s="417" t="s">
        <v>703</v>
      </c>
      <c r="N5" s="416"/>
      <c r="O5" s="417"/>
      <c r="P5" s="452">
        <v>44.531700000000001</v>
      </c>
      <c r="Q5" s="413" t="s">
        <v>704</v>
      </c>
      <c r="R5" s="193">
        <v>44.296300000000002</v>
      </c>
      <c r="S5" s="413" t="s">
        <v>702</v>
      </c>
      <c r="T5" s="193"/>
      <c r="U5" s="413"/>
      <c r="V5" s="452">
        <v>1.5952</v>
      </c>
      <c r="W5" s="413" t="s">
        <v>843</v>
      </c>
      <c r="X5" s="193">
        <v>1.6389</v>
      </c>
      <c r="Y5" s="413" t="s">
        <v>731</v>
      </c>
      <c r="Z5" s="193"/>
      <c r="AA5" s="413"/>
    </row>
    <row r="6" spans="1:27" x14ac:dyDescent="0.25">
      <c r="A6" s="84" t="str">
        <f t="shared" si="0"/>
        <v>Croplan CP5010XS</v>
      </c>
      <c r="B6" s="84" t="str">
        <f t="shared" si="1"/>
        <v>R2X</v>
      </c>
      <c r="C6" s="84" t="s">
        <v>465</v>
      </c>
      <c r="D6" s="414">
        <v>63.574199999999998</v>
      </c>
      <c r="E6" s="415" t="s">
        <v>702</v>
      </c>
      <c r="F6" s="418"/>
      <c r="G6" s="415"/>
      <c r="H6" s="418"/>
      <c r="I6" s="415"/>
      <c r="J6" s="414">
        <v>13.554600000000001</v>
      </c>
      <c r="K6" s="415" t="s">
        <v>769</v>
      </c>
      <c r="L6" s="418"/>
      <c r="M6" s="415"/>
      <c r="N6" s="418"/>
      <c r="O6" s="415"/>
      <c r="P6" s="96">
        <v>42.896799999999999</v>
      </c>
      <c r="Q6" s="410" t="s">
        <v>700</v>
      </c>
      <c r="R6" s="94"/>
      <c r="S6" s="410"/>
      <c r="T6" s="94"/>
      <c r="U6" s="410"/>
      <c r="V6" s="96">
        <v>1.5</v>
      </c>
      <c r="W6" s="410" t="s">
        <v>733</v>
      </c>
      <c r="X6" s="94"/>
      <c r="Y6" s="410"/>
      <c r="Z6" s="94"/>
      <c r="AA6" s="410"/>
    </row>
    <row r="7" spans="1:27" x14ac:dyDescent="0.25">
      <c r="A7" s="83" t="str">
        <f t="shared" si="0"/>
        <v>Asgrow AG52X9***</v>
      </c>
      <c r="B7" s="84" t="str">
        <f t="shared" si="1"/>
        <v>R2X</v>
      </c>
      <c r="C7" s="84" t="s">
        <v>445</v>
      </c>
      <c r="D7" s="414">
        <v>63.4422</v>
      </c>
      <c r="E7" s="415" t="s">
        <v>707</v>
      </c>
      <c r="F7" s="418">
        <v>60.298699999999997</v>
      </c>
      <c r="G7" s="415" t="s">
        <v>707</v>
      </c>
      <c r="H7" s="418">
        <v>61.5732</v>
      </c>
      <c r="I7" s="415" t="s">
        <v>707</v>
      </c>
      <c r="J7" s="414">
        <v>13.812099999999999</v>
      </c>
      <c r="K7" s="415" t="s">
        <v>781</v>
      </c>
      <c r="L7" s="418">
        <v>13.0283</v>
      </c>
      <c r="M7" s="415" t="s">
        <v>703</v>
      </c>
      <c r="N7" s="418">
        <v>13.2721</v>
      </c>
      <c r="O7" s="415" t="s">
        <v>702</v>
      </c>
      <c r="P7" s="96">
        <v>42.746000000000002</v>
      </c>
      <c r="Q7" s="410" t="s">
        <v>713</v>
      </c>
      <c r="R7" s="94">
        <v>42.407400000000003</v>
      </c>
      <c r="S7" s="410" t="s">
        <v>704</v>
      </c>
      <c r="T7" s="94">
        <v>43.551299999999998</v>
      </c>
      <c r="U7" s="410" t="s">
        <v>702</v>
      </c>
      <c r="V7" s="96">
        <v>1.2142999999999999</v>
      </c>
      <c r="W7" s="410" t="s">
        <v>787</v>
      </c>
      <c r="X7" s="94">
        <v>1.2778</v>
      </c>
      <c r="Y7" s="410" t="s">
        <v>200</v>
      </c>
      <c r="Z7" s="94">
        <v>1.3449</v>
      </c>
      <c r="AA7" s="410" t="s">
        <v>701</v>
      </c>
    </row>
    <row r="8" spans="1:27" x14ac:dyDescent="0.25">
      <c r="A8" s="450" t="str">
        <f t="shared" si="0"/>
        <v>Asgrow AG53X9***</v>
      </c>
      <c r="B8" s="446" t="str">
        <f t="shared" si="1"/>
        <v>R2X</v>
      </c>
      <c r="C8" s="446" t="s">
        <v>447</v>
      </c>
      <c r="D8" s="414">
        <v>61.902000000000001</v>
      </c>
      <c r="E8" s="415" t="s">
        <v>712</v>
      </c>
      <c r="F8" s="418">
        <v>60.804200000000002</v>
      </c>
      <c r="G8" s="415" t="s">
        <v>707</v>
      </c>
      <c r="H8" s="418">
        <v>62.683100000000003</v>
      </c>
      <c r="I8" s="415" t="s">
        <v>702</v>
      </c>
      <c r="J8" s="414">
        <v>14.1067</v>
      </c>
      <c r="K8" s="415" t="s">
        <v>707</v>
      </c>
      <c r="L8" s="418">
        <v>13.1843</v>
      </c>
      <c r="M8" s="415" t="s">
        <v>707</v>
      </c>
      <c r="N8" s="418">
        <v>13.521699999999999</v>
      </c>
      <c r="O8" s="415" t="s">
        <v>702</v>
      </c>
      <c r="P8" s="96">
        <v>38.2791</v>
      </c>
      <c r="Q8" s="410" t="s">
        <v>789</v>
      </c>
      <c r="R8" s="94">
        <v>39.232900000000001</v>
      </c>
      <c r="S8" s="410" t="s">
        <v>705</v>
      </c>
      <c r="T8" s="94">
        <v>39.962699999999998</v>
      </c>
      <c r="U8" s="410" t="s">
        <v>704</v>
      </c>
      <c r="V8" s="96">
        <v>1.4286000000000001</v>
      </c>
      <c r="W8" s="410" t="s">
        <v>744</v>
      </c>
      <c r="X8" s="94">
        <v>1.5417000000000001</v>
      </c>
      <c r="Y8" s="410" t="s">
        <v>781</v>
      </c>
      <c r="Z8" s="94">
        <v>1.5093000000000001</v>
      </c>
      <c r="AA8" s="410" t="s">
        <v>703</v>
      </c>
    </row>
    <row r="9" spans="1:27" x14ac:dyDescent="0.25">
      <c r="A9" s="446" t="str">
        <f t="shared" si="0"/>
        <v>Local Seed Co. LS5009XS</v>
      </c>
      <c r="B9" s="446" t="str">
        <f t="shared" si="1"/>
        <v>R2X, STS</v>
      </c>
      <c r="C9" s="446" t="s">
        <v>505</v>
      </c>
      <c r="D9" s="414">
        <v>61.762</v>
      </c>
      <c r="E9" s="415" t="s">
        <v>714</v>
      </c>
      <c r="F9" s="418"/>
      <c r="G9" s="415"/>
      <c r="H9" s="418"/>
      <c r="I9" s="415"/>
      <c r="J9" s="414">
        <v>13.830399999999999</v>
      </c>
      <c r="K9" s="415" t="s">
        <v>731</v>
      </c>
      <c r="L9" s="418"/>
      <c r="M9" s="415"/>
      <c r="N9" s="418"/>
      <c r="O9" s="415"/>
      <c r="P9" s="96">
        <v>43.3889</v>
      </c>
      <c r="Q9" s="410" t="s">
        <v>703</v>
      </c>
      <c r="R9" s="94"/>
      <c r="S9" s="410"/>
      <c r="T9" s="94"/>
      <c r="U9" s="410"/>
      <c r="V9" s="96">
        <v>2.1017999999999999</v>
      </c>
      <c r="W9" s="410" t="s">
        <v>707</v>
      </c>
      <c r="X9" s="94"/>
      <c r="Y9" s="410"/>
      <c r="Z9" s="94"/>
      <c r="AA9" s="410"/>
    </row>
    <row r="10" spans="1:27" x14ac:dyDescent="0.25">
      <c r="A10" s="83" t="str">
        <f t="shared" si="0"/>
        <v>Progeny P5016RXS**</v>
      </c>
      <c r="B10" s="84" t="str">
        <f t="shared" si="1"/>
        <v>R2X, STS</v>
      </c>
      <c r="C10" s="84" t="s">
        <v>535</v>
      </c>
      <c r="D10" s="414">
        <v>60.553899999999999</v>
      </c>
      <c r="E10" s="415" t="s">
        <v>714</v>
      </c>
      <c r="F10" s="418">
        <v>56.951599999999999</v>
      </c>
      <c r="G10" s="415" t="s">
        <v>706</v>
      </c>
      <c r="H10" s="418">
        <v>59.174599999999998</v>
      </c>
      <c r="I10" s="415" t="s">
        <v>703</v>
      </c>
      <c r="J10" s="414">
        <v>13.982100000000001</v>
      </c>
      <c r="K10" s="415" t="s">
        <v>712</v>
      </c>
      <c r="L10" s="418">
        <v>13.041700000000001</v>
      </c>
      <c r="M10" s="415" t="s">
        <v>703</v>
      </c>
      <c r="N10" s="418">
        <v>13.411899999999999</v>
      </c>
      <c r="O10" s="415" t="s">
        <v>702</v>
      </c>
      <c r="P10" s="96">
        <v>42.476199999999999</v>
      </c>
      <c r="Q10" s="410" t="s">
        <v>713</v>
      </c>
      <c r="R10" s="94">
        <v>42.055599999999998</v>
      </c>
      <c r="S10" s="410" t="s">
        <v>704</v>
      </c>
      <c r="T10" s="94">
        <v>43.185299999999998</v>
      </c>
      <c r="U10" s="410" t="s">
        <v>702</v>
      </c>
      <c r="V10" s="96">
        <v>1.5238</v>
      </c>
      <c r="W10" s="410" t="s">
        <v>733</v>
      </c>
      <c r="X10" s="94">
        <v>1.5139</v>
      </c>
      <c r="Y10" s="410" t="s">
        <v>843</v>
      </c>
      <c r="Z10" s="94">
        <v>1.6259999999999999</v>
      </c>
      <c r="AA10" s="410" t="s">
        <v>704</v>
      </c>
    </row>
    <row r="11" spans="1:27" x14ac:dyDescent="0.25">
      <c r="A11" s="446" t="str">
        <f t="shared" si="0"/>
        <v>VA V15-2261ST</v>
      </c>
      <c r="B11" s="446" t="str">
        <f t="shared" si="1"/>
        <v>Conv.</v>
      </c>
      <c r="C11" s="446" t="s">
        <v>558</v>
      </c>
      <c r="D11" s="414">
        <v>58.730600000000003</v>
      </c>
      <c r="E11" s="415" t="s">
        <v>731</v>
      </c>
      <c r="F11" s="418">
        <v>55.997399999999999</v>
      </c>
      <c r="G11" s="415" t="s">
        <v>706</v>
      </c>
      <c r="H11" s="418"/>
      <c r="I11" s="415"/>
      <c r="J11" s="414">
        <v>13.6267</v>
      </c>
      <c r="K11" s="415" t="s">
        <v>771</v>
      </c>
      <c r="L11" s="418">
        <v>12.8871</v>
      </c>
      <c r="M11" s="415" t="s">
        <v>706</v>
      </c>
      <c r="N11" s="418"/>
      <c r="O11" s="415"/>
      <c r="P11" s="96">
        <v>35.6905</v>
      </c>
      <c r="Q11" s="410" t="s">
        <v>728</v>
      </c>
      <c r="R11" s="94">
        <v>36.027799999999999</v>
      </c>
      <c r="S11" s="410" t="s">
        <v>715</v>
      </c>
      <c r="T11" s="94"/>
      <c r="U11" s="410"/>
      <c r="V11" s="96">
        <v>1.2142999999999999</v>
      </c>
      <c r="W11" s="410" t="s">
        <v>787</v>
      </c>
      <c r="X11" s="94">
        <v>1.3332999999999999</v>
      </c>
      <c r="Y11" s="410" t="s">
        <v>903</v>
      </c>
      <c r="Z11" s="94"/>
      <c r="AA11" s="410"/>
    </row>
    <row r="12" spans="1:27" x14ac:dyDescent="0.25">
      <c r="A12" s="446" t="str">
        <f t="shared" si="0"/>
        <v>Local Seed Co. LS5087X</v>
      </c>
      <c r="B12" s="446" t="str">
        <f t="shared" si="1"/>
        <v>R2X</v>
      </c>
      <c r="C12" s="446" t="s">
        <v>498</v>
      </c>
      <c r="D12" s="414">
        <v>58.3354</v>
      </c>
      <c r="E12" s="415" t="s">
        <v>781</v>
      </c>
      <c r="F12" s="418">
        <v>57.938200000000002</v>
      </c>
      <c r="G12" s="415" t="s">
        <v>703</v>
      </c>
      <c r="H12" s="418">
        <v>57.8703</v>
      </c>
      <c r="I12" s="415" t="s">
        <v>701</v>
      </c>
      <c r="J12" s="414">
        <v>14.0062</v>
      </c>
      <c r="K12" s="415" t="s">
        <v>712</v>
      </c>
      <c r="L12" s="418">
        <v>13.005000000000001</v>
      </c>
      <c r="M12" s="415" t="s">
        <v>703</v>
      </c>
      <c r="N12" s="418">
        <v>13.165900000000001</v>
      </c>
      <c r="O12" s="415" t="s">
        <v>702</v>
      </c>
      <c r="P12" s="96">
        <v>41.317500000000003</v>
      </c>
      <c r="Q12" s="410" t="s">
        <v>708</v>
      </c>
      <c r="R12" s="94">
        <v>41.518500000000003</v>
      </c>
      <c r="S12" s="410" t="s">
        <v>703</v>
      </c>
      <c r="T12" s="94">
        <v>43.2346</v>
      </c>
      <c r="U12" s="410" t="s">
        <v>702</v>
      </c>
      <c r="V12" s="96">
        <v>1.7619</v>
      </c>
      <c r="W12" s="410" t="s">
        <v>731</v>
      </c>
      <c r="X12" s="94">
        <v>1.7639</v>
      </c>
      <c r="Y12" s="410" t="s">
        <v>714</v>
      </c>
      <c r="Z12" s="94">
        <v>2.0185</v>
      </c>
      <c r="AA12" s="410" t="s">
        <v>702</v>
      </c>
    </row>
    <row r="13" spans="1:27" x14ac:dyDescent="0.25">
      <c r="A13" s="450" t="str">
        <f t="shared" si="0"/>
        <v>Local Seed Co. ZS5098E3</v>
      </c>
      <c r="B13" s="446" t="str">
        <f t="shared" si="1"/>
        <v>E3</v>
      </c>
      <c r="C13" s="446" t="s">
        <v>492</v>
      </c>
      <c r="D13" s="414">
        <v>57.681399999999996</v>
      </c>
      <c r="E13" s="415" t="s">
        <v>741</v>
      </c>
      <c r="F13" s="418"/>
      <c r="G13" s="415"/>
      <c r="H13" s="418"/>
      <c r="I13" s="415"/>
      <c r="J13" s="414">
        <v>13.85</v>
      </c>
      <c r="K13" s="415" t="s">
        <v>731</v>
      </c>
      <c r="L13" s="418"/>
      <c r="M13" s="415"/>
      <c r="N13" s="418"/>
      <c r="O13" s="415"/>
      <c r="P13" s="96">
        <v>47.539700000000003</v>
      </c>
      <c r="Q13" s="410" t="s">
        <v>702</v>
      </c>
      <c r="R13" s="94"/>
      <c r="S13" s="410"/>
      <c r="T13" s="94"/>
      <c r="U13" s="410"/>
      <c r="V13" s="96">
        <v>1.7381</v>
      </c>
      <c r="W13" s="410" t="s">
        <v>713</v>
      </c>
      <c r="X13" s="94"/>
      <c r="Y13" s="410"/>
      <c r="Z13" s="94"/>
      <c r="AA13" s="410"/>
    </row>
    <row r="14" spans="1:27" x14ac:dyDescent="0.25">
      <c r="A14" s="450" t="str">
        <f t="shared" si="0"/>
        <v>Credenz CZ 5299 X</v>
      </c>
      <c r="B14" s="446" t="str">
        <f t="shared" si="1"/>
        <v>R2X</v>
      </c>
      <c r="C14" s="446" t="s">
        <v>457</v>
      </c>
      <c r="D14" s="414">
        <v>57.293500000000002</v>
      </c>
      <c r="E14" s="415" t="s">
        <v>741</v>
      </c>
      <c r="F14" s="418">
        <v>52.915500000000002</v>
      </c>
      <c r="G14" s="415" t="s">
        <v>710</v>
      </c>
      <c r="H14" s="418"/>
      <c r="I14" s="415"/>
      <c r="J14" s="414">
        <v>13.592499999999999</v>
      </c>
      <c r="K14" s="415" t="s">
        <v>744</v>
      </c>
      <c r="L14" s="418">
        <v>12.554</v>
      </c>
      <c r="M14" s="415" t="s">
        <v>715</v>
      </c>
      <c r="N14" s="418"/>
      <c r="O14" s="415"/>
      <c r="P14" s="96">
        <v>42.658700000000003</v>
      </c>
      <c r="Q14" s="410" t="s">
        <v>713</v>
      </c>
      <c r="R14" s="94">
        <v>42.203699999999998</v>
      </c>
      <c r="S14" s="410" t="s">
        <v>704</v>
      </c>
      <c r="T14" s="94"/>
      <c r="U14" s="410"/>
      <c r="V14" s="96">
        <v>1.7857000000000001</v>
      </c>
      <c r="W14" s="410" t="s">
        <v>700</v>
      </c>
      <c r="X14" s="94">
        <v>1.9167000000000001</v>
      </c>
      <c r="Y14" s="410" t="s">
        <v>702</v>
      </c>
      <c r="Z14" s="94"/>
      <c r="AA14" s="410"/>
    </row>
    <row r="15" spans="1:27" x14ac:dyDescent="0.25">
      <c r="A15" s="446" t="str">
        <f t="shared" si="0"/>
        <v>Progeny P5170RX</v>
      </c>
      <c r="B15" s="446" t="str">
        <f t="shared" si="1"/>
        <v>R2X</v>
      </c>
      <c r="C15" s="446" t="s">
        <v>527</v>
      </c>
      <c r="D15" s="414">
        <v>56.966500000000003</v>
      </c>
      <c r="E15" s="415" t="s">
        <v>733</v>
      </c>
      <c r="F15" s="418">
        <v>56.938299999999998</v>
      </c>
      <c r="G15" s="415" t="s">
        <v>706</v>
      </c>
      <c r="H15" s="418"/>
      <c r="I15" s="415"/>
      <c r="J15" s="414">
        <v>13.4442</v>
      </c>
      <c r="K15" s="415" t="s">
        <v>785</v>
      </c>
      <c r="L15" s="418">
        <v>12.629799999999999</v>
      </c>
      <c r="M15" s="415" t="s">
        <v>709</v>
      </c>
      <c r="N15" s="418"/>
      <c r="O15" s="415"/>
      <c r="P15" s="96">
        <v>43.801600000000001</v>
      </c>
      <c r="Q15" s="410" t="s">
        <v>703</v>
      </c>
      <c r="R15" s="94">
        <v>44.398099999999999</v>
      </c>
      <c r="S15" s="410" t="s">
        <v>702</v>
      </c>
      <c r="T15" s="94"/>
      <c r="U15" s="410"/>
      <c r="V15" s="96">
        <v>1.6667000000000001</v>
      </c>
      <c r="W15" s="410" t="s">
        <v>708</v>
      </c>
      <c r="X15" s="94">
        <v>1.8332999999999999</v>
      </c>
      <c r="Y15" s="410" t="s">
        <v>707</v>
      </c>
      <c r="Z15" s="94"/>
      <c r="AA15" s="410"/>
    </row>
    <row r="16" spans="1:27" x14ac:dyDescent="0.25">
      <c r="A16" s="84" t="str">
        <f t="shared" si="0"/>
        <v>MO S16-11651C</v>
      </c>
      <c r="B16" s="84" t="str">
        <f t="shared" si="1"/>
        <v>Conv.</v>
      </c>
      <c r="C16" s="84" t="s">
        <v>511</v>
      </c>
      <c r="D16" s="414">
        <v>56.936399999999999</v>
      </c>
      <c r="E16" s="415" t="s">
        <v>733</v>
      </c>
      <c r="F16" s="418"/>
      <c r="G16" s="415"/>
      <c r="H16" s="418"/>
      <c r="I16" s="415"/>
      <c r="J16" s="414">
        <v>13.477499999999999</v>
      </c>
      <c r="K16" s="415" t="s">
        <v>785</v>
      </c>
      <c r="L16" s="418"/>
      <c r="M16" s="415"/>
      <c r="N16" s="418"/>
      <c r="O16" s="415"/>
      <c r="P16" s="96">
        <v>38.714300000000001</v>
      </c>
      <c r="Q16" s="410" t="s">
        <v>787</v>
      </c>
      <c r="R16" s="94"/>
      <c r="S16" s="410"/>
      <c r="T16" s="94"/>
      <c r="U16" s="410"/>
      <c r="V16" s="96">
        <v>2.1905000000000001</v>
      </c>
      <c r="W16" s="410" t="s">
        <v>702</v>
      </c>
      <c r="X16" s="94"/>
      <c r="Y16" s="410"/>
      <c r="Z16" s="94"/>
      <c r="AA16" s="410"/>
    </row>
    <row r="17" spans="1:27" x14ac:dyDescent="0.25">
      <c r="A17" s="84" t="str">
        <f t="shared" si="0"/>
        <v>Progeny P5252RX</v>
      </c>
      <c r="B17" s="84" t="str">
        <f t="shared" si="1"/>
        <v>R2X</v>
      </c>
      <c r="C17" s="84" t="s">
        <v>528</v>
      </c>
      <c r="D17" s="414">
        <v>55.573900000000002</v>
      </c>
      <c r="E17" s="415" t="s">
        <v>739</v>
      </c>
      <c r="F17" s="418">
        <v>51.524500000000003</v>
      </c>
      <c r="G17" s="415" t="s">
        <v>711</v>
      </c>
      <c r="H17" s="418">
        <v>50.19</v>
      </c>
      <c r="I17" s="415" t="s">
        <v>705</v>
      </c>
      <c r="J17" s="414">
        <v>13.790800000000001</v>
      </c>
      <c r="K17" s="415" t="s">
        <v>781</v>
      </c>
      <c r="L17" s="418">
        <v>12.853300000000001</v>
      </c>
      <c r="M17" s="415" t="s">
        <v>706</v>
      </c>
      <c r="N17" s="418">
        <v>13.340999999999999</v>
      </c>
      <c r="O17" s="415" t="s">
        <v>702</v>
      </c>
      <c r="P17" s="96">
        <v>40.198399999999999</v>
      </c>
      <c r="Q17" s="410" t="s">
        <v>769</v>
      </c>
      <c r="R17" s="94">
        <v>40.213000000000001</v>
      </c>
      <c r="S17" s="410" t="s">
        <v>706</v>
      </c>
      <c r="T17" s="94">
        <v>40.567900000000002</v>
      </c>
      <c r="U17" s="410" t="s">
        <v>704</v>
      </c>
      <c r="V17" s="96">
        <v>1.8095000000000001</v>
      </c>
      <c r="W17" s="410" t="s">
        <v>700</v>
      </c>
      <c r="X17" s="94">
        <v>1.9582999999999999</v>
      </c>
      <c r="Y17" s="410" t="s">
        <v>702</v>
      </c>
      <c r="Z17" s="94">
        <v>2.0926</v>
      </c>
      <c r="AA17" s="410" t="s">
        <v>702</v>
      </c>
    </row>
    <row r="18" spans="1:27" x14ac:dyDescent="0.25">
      <c r="A18" s="84" t="str">
        <f t="shared" si="0"/>
        <v>Local Seed Co. LS5386X</v>
      </c>
      <c r="B18" s="84" t="str">
        <f t="shared" si="1"/>
        <v>R2X</v>
      </c>
      <c r="C18" s="84" t="s">
        <v>499</v>
      </c>
      <c r="D18" s="414">
        <v>55.531700000000001</v>
      </c>
      <c r="E18" s="415" t="s">
        <v>739</v>
      </c>
      <c r="F18" s="418">
        <v>57.145099999999999</v>
      </c>
      <c r="G18" s="415" t="s">
        <v>706</v>
      </c>
      <c r="H18" s="418"/>
      <c r="I18" s="415"/>
      <c r="J18" s="414">
        <v>13.761699999999999</v>
      </c>
      <c r="K18" s="415" t="s">
        <v>781</v>
      </c>
      <c r="L18" s="418">
        <v>13.031700000000001</v>
      </c>
      <c r="M18" s="415" t="s">
        <v>703</v>
      </c>
      <c r="N18" s="418"/>
      <c r="O18" s="415"/>
      <c r="P18" s="96">
        <v>41.174599999999998</v>
      </c>
      <c r="Q18" s="410" t="s">
        <v>771</v>
      </c>
      <c r="R18" s="94">
        <v>41.629600000000003</v>
      </c>
      <c r="S18" s="410" t="s">
        <v>704</v>
      </c>
      <c r="T18" s="94"/>
      <c r="U18" s="410"/>
      <c r="V18" s="96">
        <v>1.6667000000000001</v>
      </c>
      <c r="W18" s="410" t="s">
        <v>708</v>
      </c>
      <c r="X18" s="94">
        <v>1.4443999999999999</v>
      </c>
      <c r="Y18" s="410" t="s">
        <v>771</v>
      </c>
      <c r="Z18" s="94"/>
      <c r="AA18" s="410"/>
    </row>
    <row r="19" spans="1:27" x14ac:dyDescent="0.25">
      <c r="A19" s="84" t="str">
        <f t="shared" si="0"/>
        <v>TN Exp TN18-5025</v>
      </c>
      <c r="B19" s="83" t="str">
        <f t="shared" si="1"/>
        <v>Conv.</v>
      </c>
      <c r="C19" s="83" t="s">
        <v>544</v>
      </c>
      <c r="D19" s="414">
        <v>55.179299999999998</v>
      </c>
      <c r="E19" s="415" t="s">
        <v>739</v>
      </c>
      <c r="F19" s="418"/>
      <c r="G19" s="415"/>
      <c r="H19" s="418"/>
      <c r="I19" s="415"/>
      <c r="J19" s="414">
        <v>13.7821</v>
      </c>
      <c r="K19" s="415" t="s">
        <v>781</v>
      </c>
      <c r="L19" s="418"/>
      <c r="M19" s="415"/>
      <c r="N19" s="418"/>
      <c r="O19" s="415"/>
      <c r="P19" s="96">
        <v>28.682500000000001</v>
      </c>
      <c r="Q19" s="410" t="s">
        <v>312</v>
      </c>
      <c r="R19" s="94"/>
      <c r="S19" s="410"/>
      <c r="T19" s="94"/>
      <c r="U19" s="410"/>
      <c r="V19" s="96">
        <v>1.2142999999999999</v>
      </c>
      <c r="W19" s="410" t="s">
        <v>787</v>
      </c>
      <c r="X19" s="94"/>
      <c r="Y19" s="410"/>
      <c r="Z19" s="94"/>
      <c r="AA19" s="410"/>
    </row>
    <row r="20" spans="1:27" s="206" customFormat="1" x14ac:dyDescent="0.25">
      <c r="A20" s="450" t="str">
        <f t="shared" si="0"/>
        <v>TN Exp TN16-5024</v>
      </c>
      <c r="B20" s="446" t="str">
        <f t="shared" si="1"/>
        <v>Conv.</v>
      </c>
      <c r="C20" s="446" t="s">
        <v>540</v>
      </c>
      <c r="D20" s="414">
        <v>54.433500000000002</v>
      </c>
      <c r="E20" s="415" t="s">
        <v>739</v>
      </c>
      <c r="F20" s="418"/>
      <c r="G20" s="415"/>
      <c r="H20" s="418"/>
      <c r="I20" s="415"/>
      <c r="J20" s="414">
        <v>13.841699999999999</v>
      </c>
      <c r="K20" s="415" t="s">
        <v>731</v>
      </c>
      <c r="L20" s="418"/>
      <c r="M20" s="415"/>
      <c r="N20" s="418"/>
      <c r="O20" s="415"/>
      <c r="P20" s="96">
        <v>31.785699999999999</v>
      </c>
      <c r="Q20" s="410" t="s">
        <v>794</v>
      </c>
      <c r="R20" s="94"/>
      <c r="S20" s="410"/>
      <c r="T20" s="94"/>
      <c r="U20" s="410"/>
      <c r="V20" s="96">
        <v>1.4762</v>
      </c>
      <c r="W20" s="410" t="s">
        <v>733</v>
      </c>
      <c r="X20" s="94"/>
      <c r="Y20" s="410"/>
      <c r="Z20" s="94"/>
      <c r="AA20" s="410"/>
    </row>
    <row r="21" spans="1:27" s="206" customFormat="1" x14ac:dyDescent="0.25">
      <c r="A21" s="84" t="str">
        <f t="shared" si="0"/>
        <v>TN Exp TN17-5021</v>
      </c>
      <c r="B21" s="84" t="str">
        <f t="shared" si="1"/>
        <v>Conv.</v>
      </c>
      <c r="C21" s="84" t="s">
        <v>542</v>
      </c>
      <c r="D21" s="414">
        <v>54.401400000000002</v>
      </c>
      <c r="E21" s="415" t="s">
        <v>739</v>
      </c>
      <c r="F21" s="418"/>
      <c r="G21" s="415"/>
      <c r="H21" s="418"/>
      <c r="I21" s="415"/>
      <c r="J21" s="414">
        <v>13.927899999999999</v>
      </c>
      <c r="K21" s="415" t="s">
        <v>700</v>
      </c>
      <c r="L21" s="418"/>
      <c r="M21" s="415"/>
      <c r="N21" s="418"/>
      <c r="O21" s="415"/>
      <c r="P21" s="96">
        <v>28.182500000000001</v>
      </c>
      <c r="Q21" s="410" t="s">
        <v>312</v>
      </c>
      <c r="R21" s="94"/>
      <c r="S21" s="410"/>
      <c r="T21" s="94"/>
      <c r="U21" s="410"/>
      <c r="V21" s="96">
        <v>1.0476000000000001</v>
      </c>
      <c r="W21" s="410" t="s">
        <v>789</v>
      </c>
      <c r="X21" s="94"/>
      <c r="Y21" s="410"/>
      <c r="Z21" s="94"/>
      <c r="AA21" s="410"/>
    </row>
    <row r="22" spans="1:27" s="206" customFormat="1" x14ac:dyDescent="0.25">
      <c r="A22" s="84" t="str">
        <f t="shared" si="0"/>
        <v>MO S16-3747RY</v>
      </c>
      <c r="B22" s="84" t="str">
        <f t="shared" si="1"/>
        <v>RR</v>
      </c>
      <c r="C22" s="84" t="s">
        <v>513</v>
      </c>
      <c r="D22" s="414">
        <v>54.3187</v>
      </c>
      <c r="E22" s="415" t="s">
        <v>739</v>
      </c>
      <c r="F22" s="418">
        <v>54.513500000000001</v>
      </c>
      <c r="G22" s="415" t="s">
        <v>709</v>
      </c>
      <c r="H22" s="418"/>
      <c r="I22" s="415"/>
      <c r="J22" s="414">
        <v>14.208299999999999</v>
      </c>
      <c r="K22" s="415" t="s">
        <v>702</v>
      </c>
      <c r="L22" s="418">
        <v>13.3224</v>
      </c>
      <c r="M22" s="415" t="s">
        <v>702</v>
      </c>
      <c r="N22" s="418"/>
      <c r="O22" s="415"/>
      <c r="P22" s="96">
        <v>38.031700000000001</v>
      </c>
      <c r="Q22" s="410" t="s">
        <v>789</v>
      </c>
      <c r="R22" s="94">
        <v>37.351900000000001</v>
      </c>
      <c r="S22" s="410" t="s">
        <v>715</v>
      </c>
      <c r="T22" s="94"/>
      <c r="U22" s="410"/>
      <c r="V22" s="96">
        <v>2.0714000000000001</v>
      </c>
      <c r="W22" s="410" t="s">
        <v>712</v>
      </c>
      <c r="X22" s="94">
        <v>1.7917000000000001</v>
      </c>
      <c r="Y22" s="410" t="s">
        <v>712</v>
      </c>
      <c r="Z22" s="94"/>
      <c r="AA22" s="410"/>
    </row>
    <row r="23" spans="1:27" s="206" customFormat="1" x14ac:dyDescent="0.25">
      <c r="A23" s="446" t="str">
        <f t="shared" si="0"/>
        <v>Credenz CZ 5000 X</v>
      </c>
      <c r="B23" s="446" t="str">
        <f t="shared" si="1"/>
        <v>R2X</v>
      </c>
      <c r="C23" s="446" t="s">
        <v>456</v>
      </c>
      <c r="D23" s="414">
        <v>54.045999999999999</v>
      </c>
      <c r="E23" s="415" t="s">
        <v>739</v>
      </c>
      <c r="F23" s="418"/>
      <c r="G23" s="415"/>
      <c r="H23" s="418"/>
      <c r="I23" s="415"/>
      <c r="J23" s="414">
        <v>13.555</v>
      </c>
      <c r="K23" s="415" t="s">
        <v>769</v>
      </c>
      <c r="L23" s="418"/>
      <c r="M23" s="415"/>
      <c r="N23" s="418"/>
      <c r="O23" s="415"/>
      <c r="P23" s="96">
        <v>39.484200000000001</v>
      </c>
      <c r="Q23" s="410" t="s">
        <v>788</v>
      </c>
      <c r="R23" s="94"/>
      <c r="S23" s="410"/>
      <c r="T23" s="94"/>
      <c r="U23" s="410"/>
      <c r="V23" s="96">
        <v>2.0476000000000001</v>
      </c>
      <c r="W23" s="410" t="s">
        <v>712</v>
      </c>
      <c r="X23" s="94"/>
      <c r="Y23" s="410"/>
      <c r="Z23" s="94"/>
      <c r="AA23" s="410"/>
    </row>
    <row r="24" spans="1:27" s="206" customFormat="1" x14ac:dyDescent="0.25">
      <c r="A24" s="446" t="str">
        <f t="shared" si="0"/>
        <v xml:space="preserve">AR R13-14635RR </v>
      </c>
      <c r="B24" s="446" t="str">
        <f t="shared" si="1"/>
        <v>RR</v>
      </c>
      <c r="C24" s="446" t="s">
        <v>432</v>
      </c>
      <c r="D24" s="414">
        <v>53.823399999999999</v>
      </c>
      <c r="E24" s="415" t="s">
        <v>736</v>
      </c>
      <c r="F24" s="418"/>
      <c r="G24" s="415"/>
      <c r="H24" s="418"/>
      <c r="I24" s="415"/>
      <c r="J24" s="414">
        <v>13.458299999999999</v>
      </c>
      <c r="K24" s="415" t="s">
        <v>785</v>
      </c>
      <c r="L24" s="418"/>
      <c r="M24" s="415"/>
      <c r="N24" s="418"/>
      <c r="O24" s="415"/>
      <c r="P24" s="96">
        <v>42.301600000000001</v>
      </c>
      <c r="Q24" s="410" t="s">
        <v>713</v>
      </c>
      <c r="R24" s="94"/>
      <c r="S24" s="410"/>
      <c r="T24" s="94"/>
      <c r="U24" s="410"/>
      <c r="V24" s="96">
        <v>1.3018000000000001</v>
      </c>
      <c r="W24" s="410" t="s">
        <v>788</v>
      </c>
      <c r="X24" s="94"/>
      <c r="Y24" s="410"/>
      <c r="Z24" s="94"/>
      <c r="AA24" s="410"/>
    </row>
    <row r="25" spans="1:27" s="206" customFormat="1" x14ac:dyDescent="0.25">
      <c r="A25" s="446" t="str">
        <f t="shared" si="0"/>
        <v>Progeny P5211E3</v>
      </c>
      <c r="B25" s="446" t="str">
        <f t="shared" si="1"/>
        <v>E3</v>
      </c>
      <c r="C25" s="446" t="s">
        <v>521</v>
      </c>
      <c r="D25" s="414">
        <v>53.311399999999999</v>
      </c>
      <c r="E25" s="415" t="s">
        <v>788</v>
      </c>
      <c r="F25" s="418"/>
      <c r="G25" s="415"/>
      <c r="H25" s="418"/>
      <c r="I25" s="415"/>
      <c r="J25" s="414">
        <v>13.6571</v>
      </c>
      <c r="K25" s="415" t="s">
        <v>843</v>
      </c>
      <c r="L25" s="418"/>
      <c r="M25" s="415"/>
      <c r="N25" s="418"/>
      <c r="O25" s="415"/>
      <c r="P25" s="96">
        <v>37.872999999999998</v>
      </c>
      <c r="Q25" s="410" t="s">
        <v>789</v>
      </c>
      <c r="R25" s="94"/>
      <c r="S25" s="410"/>
      <c r="T25" s="94"/>
      <c r="U25" s="410"/>
      <c r="V25" s="96">
        <v>2.1017999999999999</v>
      </c>
      <c r="W25" s="410" t="s">
        <v>707</v>
      </c>
      <c r="X25" s="94"/>
      <c r="Y25" s="410"/>
      <c r="Z25" s="94"/>
      <c r="AA25" s="410"/>
    </row>
    <row r="26" spans="1:27" s="206" customFormat="1" x14ac:dyDescent="0.25">
      <c r="A26" s="446" t="str">
        <f t="shared" si="0"/>
        <v>TN Exp TN18-4130</v>
      </c>
      <c r="B26" s="446" t="str">
        <f t="shared" si="1"/>
        <v>Conv.</v>
      </c>
      <c r="C26" s="446" t="s">
        <v>543</v>
      </c>
      <c r="D26" s="414">
        <v>52.400100000000002</v>
      </c>
      <c r="E26" s="415" t="s">
        <v>787</v>
      </c>
      <c r="F26" s="418"/>
      <c r="G26" s="415"/>
      <c r="H26" s="418"/>
      <c r="I26" s="415"/>
      <c r="J26" s="414">
        <v>13.3392</v>
      </c>
      <c r="K26" s="415" t="s">
        <v>786</v>
      </c>
      <c r="L26" s="418"/>
      <c r="M26" s="415"/>
      <c r="N26" s="418"/>
      <c r="O26" s="415"/>
      <c r="P26" s="96">
        <v>27.833300000000001</v>
      </c>
      <c r="Q26" s="410" t="s">
        <v>312</v>
      </c>
      <c r="R26" s="94"/>
      <c r="S26" s="410"/>
      <c r="T26" s="94"/>
      <c r="U26" s="410"/>
      <c r="V26" s="96">
        <v>1.4286000000000001</v>
      </c>
      <c r="W26" s="410" t="s">
        <v>744</v>
      </c>
      <c r="X26" s="94"/>
      <c r="Y26" s="410"/>
      <c r="Z26" s="94"/>
      <c r="AA26" s="410"/>
    </row>
    <row r="27" spans="1:27" s="206" customFormat="1" x14ac:dyDescent="0.25">
      <c r="A27" s="84" t="str">
        <f t="shared" si="0"/>
        <v>TN Exp TN16-5027</v>
      </c>
      <c r="B27" s="84" t="str">
        <f t="shared" si="1"/>
        <v>Conv.</v>
      </c>
      <c r="C27" s="84" t="s">
        <v>541</v>
      </c>
      <c r="D27" s="414">
        <v>52.077300000000001</v>
      </c>
      <c r="E27" s="415" t="s">
        <v>789</v>
      </c>
      <c r="F27" s="418"/>
      <c r="G27" s="415"/>
      <c r="H27" s="418"/>
      <c r="I27" s="415"/>
      <c r="J27" s="414">
        <v>13.3908</v>
      </c>
      <c r="K27" s="415" t="s">
        <v>785</v>
      </c>
      <c r="L27" s="418"/>
      <c r="M27" s="415"/>
      <c r="N27" s="418"/>
      <c r="O27" s="415"/>
      <c r="P27" s="96">
        <v>33.634900000000002</v>
      </c>
      <c r="Q27" s="410" t="s">
        <v>747</v>
      </c>
      <c r="R27" s="94"/>
      <c r="S27" s="410"/>
      <c r="T27" s="94"/>
      <c r="U27" s="410"/>
      <c r="V27" s="96">
        <v>1.3571</v>
      </c>
      <c r="W27" s="410" t="s">
        <v>736</v>
      </c>
      <c r="X27" s="94"/>
      <c r="Y27" s="410"/>
      <c r="Z27" s="94"/>
      <c r="AA27" s="410"/>
    </row>
    <row r="28" spans="1:27" ht="12.75" customHeight="1" x14ac:dyDescent="0.25">
      <c r="A28" s="191" t="s">
        <v>12</v>
      </c>
      <c r="B28" s="190"/>
      <c r="C28" s="190"/>
      <c r="D28" s="602">
        <v>57.281399999999998</v>
      </c>
      <c r="E28" s="625"/>
      <c r="F28" s="625">
        <v>56.979900000000001</v>
      </c>
      <c r="G28" s="625"/>
      <c r="H28" s="625">
        <v>58.298200000000001</v>
      </c>
      <c r="I28" s="297"/>
      <c r="J28" s="295">
        <v>13.729100000000001</v>
      </c>
      <c r="K28" s="296"/>
      <c r="L28" s="296">
        <v>12.952199999999999</v>
      </c>
      <c r="M28" s="296"/>
      <c r="N28" s="296">
        <v>13.342499999999999</v>
      </c>
      <c r="O28" s="296"/>
      <c r="P28" s="325">
        <v>38.835799999999999</v>
      </c>
      <c r="Q28" s="326"/>
      <c r="R28" s="326">
        <v>41.0304</v>
      </c>
      <c r="S28" s="326"/>
      <c r="T28" s="326">
        <v>42.100299999999997</v>
      </c>
      <c r="U28" s="327"/>
      <c r="V28" s="295">
        <v>1.6193</v>
      </c>
      <c r="W28" s="296"/>
      <c r="X28" s="296">
        <v>1.6375999999999999</v>
      </c>
      <c r="Y28" s="296"/>
      <c r="Z28" s="296">
        <v>1.7182999999999999</v>
      </c>
      <c r="AA28" s="296"/>
    </row>
    <row r="29" spans="1:27" ht="12.75" customHeight="1" x14ac:dyDescent="0.25">
      <c r="A29" s="85" t="s">
        <v>65</v>
      </c>
      <c r="B29" s="88"/>
      <c r="C29" s="88"/>
      <c r="D29" s="603">
        <v>3.7366999999999999</v>
      </c>
      <c r="E29" s="627"/>
      <c r="F29" s="629">
        <v>4.3056999999999999</v>
      </c>
      <c r="G29" s="629"/>
      <c r="H29" s="629">
        <v>3.859</v>
      </c>
      <c r="I29" s="303"/>
      <c r="J29" s="301">
        <v>0.69430000000000003</v>
      </c>
      <c r="K29" s="302"/>
      <c r="L29" s="302">
        <v>0.93410000000000004</v>
      </c>
      <c r="M29" s="302"/>
      <c r="N29" s="302">
        <v>0.66459999999999997</v>
      </c>
      <c r="O29" s="302"/>
      <c r="P29" s="298">
        <v>2.9552999999999998</v>
      </c>
      <c r="Q29" s="299"/>
      <c r="R29" s="299">
        <v>3.2201</v>
      </c>
      <c r="S29" s="299"/>
      <c r="T29" s="299">
        <v>3.4950000000000001</v>
      </c>
      <c r="U29" s="300"/>
      <c r="V29" s="301">
        <v>0.24030000000000001</v>
      </c>
      <c r="W29" s="302"/>
      <c r="X29" s="302">
        <v>0.28839999999999999</v>
      </c>
      <c r="Y29" s="302"/>
      <c r="Z29" s="302">
        <v>0.29070000000000001</v>
      </c>
      <c r="AA29" s="302"/>
    </row>
    <row r="30" spans="1:27" ht="12.75" customHeight="1" x14ac:dyDescent="0.35">
      <c r="A30" s="86" t="s">
        <v>45</v>
      </c>
      <c r="B30" s="45"/>
      <c r="C30" s="45"/>
      <c r="D30" s="604">
        <v>4.83</v>
      </c>
      <c r="E30" s="631"/>
      <c r="F30" s="631">
        <v>2.97</v>
      </c>
      <c r="G30" s="631"/>
      <c r="H30" s="631">
        <v>2.88</v>
      </c>
      <c r="I30" s="309"/>
      <c r="J30" s="307">
        <v>0.28000000000000003</v>
      </c>
      <c r="K30" s="308"/>
      <c r="L30" s="308">
        <v>0.27</v>
      </c>
      <c r="M30" s="308"/>
      <c r="N30" s="308" t="s">
        <v>699</v>
      </c>
      <c r="O30" s="308"/>
      <c r="P30" s="304">
        <v>1.69</v>
      </c>
      <c r="Q30" s="305"/>
      <c r="R30" s="305">
        <v>1.38</v>
      </c>
      <c r="S30" s="305"/>
      <c r="T30" s="305">
        <v>0.96</v>
      </c>
      <c r="U30" s="306"/>
      <c r="V30" s="307">
        <v>0.34</v>
      </c>
      <c r="W30" s="308"/>
      <c r="X30" s="308">
        <v>0.26</v>
      </c>
      <c r="Y30" s="308"/>
      <c r="Z30" s="308">
        <v>0.23</v>
      </c>
      <c r="AA30" s="308"/>
    </row>
    <row r="31" spans="1:27" ht="12.75" customHeight="1" x14ac:dyDescent="0.25">
      <c r="A31" s="86" t="s">
        <v>66</v>
      </c>
      <c r="B31" s="45"/>
      <c r="C31" s="45"/>
      <c r="D31" s="319">
        <v>14.859070386000001</v>
      </c>
      <c r="E31" s="320"/>
      <c r="F31" s="320">
        <v>12.160897891999999</v>
      </c>
      <c r="G31" s="320"/>
      <c r="H31" s="320">
        <v>14.099718148999999</v>
      </c>
      <c r="I31" s="306"/>
      <c r="J31" s="304">
        <v>3.5856290163</v>
      </c>
      <c r="K31" s="305"/>
      <c r="L31" s="305">
        <v>4.7831605515</v>
      </c>
      <c r="M31" s="305"/>
      <c r="N31" s="305">
        <v>6.0984926128000003</v>
      </c>
      <c r="O31" s="305"/>
      <c r="P31" s="304">
        <v>7.1704624263000003</v>
      </c>
      <c r="Q31" s="305"/>
      <c r="R31" s="305">
        <v>7.2483599836000003</v>
      </c>
      <c r="S31" s="305"/>
      <c r="T31" s="305">
        <v>6.0363386832000003</v>
      </c>
      <c r="U31" s="306"/>
      <c r="V31" s="304" t="s">
        <v>218</v>
      </c>
      <c r="W31" s="305"/>
      <c r="X31" s="305" t="s">
        <v>218</v>
      </c>
      <c r="Y31" s="305"/>
      <c r="Z31" s="305" t="s">
        <v>218</v>
      </c>
      <c r="AA31" s="305"/>
    </row>
    <row r="32" spans="1:27" ht="13.8" thickBot="1" x14ac:dyDescent="0.3">
      <c r="A32" s="87" t="s">
        <v>67</v>
      </c>
      <c r="B32" s="46"/>
      <c r="C32" s="183"/>
      <c r="D32" s="322">
        <f>7*3*1</f>
        <v>21</v>
      </c>
      <c r="E32" s="323"/>
      <c r="F32" s="323">
        <f>7*3*2</f>
        <v>42</v>
      </c>
      <c r="G32" s="323"/>
      <c r="H32" s="323">
        <f>7*3*3</f>
        <v>63</v>
      </c>
      <c r="I32" s="324"/>
      <c r="J32" s="322">
        <f>7*3*1</f>
        <v>21</v>
      </c>
      <c r="K32" s="323"/>
      <c r="L32" s="323">
        <f>7*3*2</f>
        <v>42</v>
      </c>
      <c r="M32" s="323"/>
      <c r="N32" s="323">
        <f>7*3*3</f>
        <v>63</v>
      </c>
      <c r="O32" s="324"/>
      <c r="P32" s="310">
        <f>3*6*1</f>
        <v>18</v>
      </c>
      <c r="Q32" s="311"/>
      <c r="R32" s="311">
        <f>3*6*2</f>
        <v>36</v>
      </c>
      <c r="S32" s="311"/>
      <c r="T32" s="311">
        <f>3*6*3</f>
        <v>54</v>
      </c>
      <c r="U32" s="312"/>
      <c r="V32" s="310">
        <f>3*6*1</f>
        <v>18</v>
      </c>
      <c r="W32" s="311"/>
      <c r="X32" s="311">
        <f>3*6*2</f>
        <v>36</v>
      </c>
      <c r="Y32" s="311"/>
      <c r="Z32" s="311">
        <f>3*6*3</f>
        <v>54</v>
      </c>
      <c r="AA32" s="311"/>
    </row>
    <row r="33" spans="1:27" s="1" customFormat="1" x14ac:dyDescent="0.25">
      <c r="A33" s="9"/>
      <c r="B33" s="9"/>
      <c r="C33" s="9"/>
      <c r="D33" s="14"/>
      <c r="E33" s="14"/>
      <c r="F33" s="14"/>
      <c r="G33" s="14"/>
      <c r="H33" s="14"/>
      <c r="I33" s="14"/>
      <c r="J33" s="15">
        <v>0.66842000000000001</v>
      </c>
      <c r="K33" s="15"/>
      <c r="L33" s="15">
        <v>0.62283999999999995</v>
      </c>
      <c r="M33" s="15"/>
      <c r="N33" s="15">
        <v>0.44897999999999999</v>
      </c>
      <c r="O33" s="15"/>
      <c r="P33" s="43">
        <v>3.82694</v>
      </c>
      <c r="Q33" s="43"/>
      <c r="R33" s="43">
        <v>3.2024599999999999</v>
      </c>
      <c r="S33" s="43"/>
      <c r="T33" s="43">
        <v>2.7566700000000002</v>
      </c>
      <c r="U33" s="43"/>
      <c r="V33" s="43">
        <v>3.82694</v>
      </c>
      <c r="W33" s="43"/>
      <c r="X33" s="43">
        <v>3.2024599999999999</v>
      </c>
      <c r="Y33" s="43"/>
      <c r="Z33" s="43">
        <v>2.7566700000000002</v>
      </c>
      <c r="AA33" s="4"/>
    </row>
    <row r="34" spans="1:27" s="1" customFormat="1" x14ac:dyDescent="0.25">
      <c r="A34" s="13"/>
      <c r="B34" s="9"/>
      <c r="C34" s="9"/>
      <c r="D34" s="13"/>
      <c r="E34" s="13"/>
      <c r="F34" s="13"/>
      <c r="G34" s="13"/>
      <c r="H34" s="13"/>
      <c r="I34" s="13"/>
      <c r="J34" s="43"/>
      <c r="K34" s="43"/>
      <c r="L34" s="43"/>
      <c r="M34" s="43"/>
      <c r="N34" s="43"/>
      <c r="O34" s="43"/>
      <c r="P34" s="122"/>
      <c r="Q34" s="122"/>
      <c r="R34" s="122"/>
      <c r="S34" s="122"/>
      <c r="T34" s="122"/>
      <c r="U34" s="122"/>
      <c r="V34" s="122"/>
      <c r="W34" s="122"/>
      <c r="X34" s="122"/>
      <c r="Y34" s="122"/>
      <c r="Z34" s="122"/>
      <c r="AA34" s="224"/>
    </row>
    <row r="35" spans="1:27" s="1" customFormat="1" x14ac:dyDescent="0.25">
      <c r="A35" s="13"/>
      <c r="B35" s="10"/>
      <c r="C35" s="10"/>
      <c r="D35" s="13"/>
      <c r="E35" s="13"/>
      <c r="F35" s="13"/>
      <c r="G35" s="13"/>
      <c r="H35" s="13"/>
      <c r="I35" s="13"/>
      <c r="J35" s="43"/>
      <c r="K35" s="43"/>
      <c r="L35" s="43"/>
      <c r="M35" s="43"/>
      <c r="N35" s="43"/>
      <c r="O35" s="43"/>
      <c r="P35" s="123"/>
      <c r="Q35" s="123"/>
      <c r="R35" s="123"/>
      <c r="S35" s="123"/>
      <c r="T35" s="123"/>
      <c r="U35" s="123"/>
      <c r="V35" s="123"/>
      <c r="W35" s="123"/>
      <c r="X35" s="123"/>
      <c r="Y35" s="123"/>
      <c r="Z35" s="123"/>
      <c r="AA35" s="225"/>
    </row>
    <row r="36" spans="1:27" s="1" customFormat="1" x14ac:dyDescent="0.25">
      <c r="A36" s="13"/>
      <c r="B36" s="9"/>
      <c r="C36" s="9"/>
      <c r="D36" s="13"/>
      <c r="E36" s="13"/>
      <c r="F36" s="13"/>
      <c r="G36" s="13"/>
      <c r="H36" s="13"/>
      <c r="I36" s="13"/>
      <c r="J36" s="43"/>
      <c r="K36" s="43"/>
      <c r="L36" s="43"/>
      <c r="M36" s="43"/>
      <c r="N36" s="43"/>
      <c r="O36" s="43"/>
      <c r="P36" s="43"/>
      <c r="Q36" s="43"/>
      <c r="R36" s="43"/>
      <c r="S36" s="43"/>
      <c r="T36" s="43"/>
      <c r="U36" s="43"/>
      <c r="V36" s="43"/>
      <c r="W36" s="43"/>
      <c r="X36" s="43"/>
      <c r="Y36" s="43"/>
      <c r="Z36" s="43"/>
      <c r="AA36" s="4"/>
    </row>
    <row r="37" spans="1:27" s="1" customFormat="1" x14ac:dyDescent="0.25">
      <c r="A37" s="13"/>
      <c r="B37" s="9"/>
      <c r="C37" s="9"/>
      <c r="D37" s="13"/>
      <c r="E37" s="13"/>
      <c r="F37" s="13"/>
      <c r="G37" s="13"/>
      <c r="H37" s="13"/>
      <c r="I37" s="13"/>
      <c r="J37" s="43"/>
      <c r="K37" s="43"/>
      <c r="L37" s="43"/>
      <c r="M37" s="43"/>
      <c r="N37" s="43"/>
      <c r="O37" s="43"/>
      <c r="P37" s="43"/>
      <c r="Q37" s="43"/>
      <c r="R37" s="43"/>
      <c r="S37" s="43"/>
      <c r="T37" s="43"/>
      <c r="U37" s="43"/>
      <c r="V37" s="43"/>
      <c r="W37" s="43"/>
      <c r="X37" s="43"/>
      <c r="Y37" s="43"/>
      <c r="Z37" s="43"/>
      <c r="AA37" s="4"/>
    </row>
    <row r="38" spans="1:27" s="1" customFormat="1" x14ac:dyDescent="0.25">
      <c r="A38" s="13"/>
      <c r="B38" s="9"/>
      <c r="C38" s="9"/>
      <c r="D38" s="13"/>
      <c r="E38" s="13"/>
      <c r="F38" s="13"/>
      <c r="G38" s="13"/>
      <c r="H38" s="13"/>
      <c r="I38" s="13"/>
      <c r="J38" s="43"/>
      <c r="K38" s="43"/>
      <c r="L38" s="43"/>
      <c r="M38" s="43"/>
      <c r="N38" s="43"/>
      <c r="O38" s="43"/>
      <c r="P38" s="43"/>
      <c r="Q38" s="43"/>
      <c r="R38" s="43"/>
      <c r="S38" s="43"/>
      <c r="T38" s="43"/>
      <c r="U38" s="43"/>
      <c r="V38" s="43"/>
      <c r="W38" s="43"/>
      <c r="X38" s="43"/>
      <c r="Y38" s="43"/>
      <c r="Z38" s="43"/>
      <c r="AA38" s="4"/>
    </row>
    <row r="39" spans="1:27" s="1" customFormat="1" x14ac:dyDescent="0.25">
      <c r="A39" s="13"/>
      <c r="B39" s="10"/>
      <c r="C39" s="10"/>
      <c r="D39" s="13"/>
      <c r="E39" s="13"/>
      <c r="F39" s="13"/>
      <c r="G39" s="13"/>
      <c r="H39" s="13"/>
      <c r="I39" s="13"/>
      <c r="J39" s="43"/>
      <c r="K39" s="43"/>
      <c r="L39" s="43"/>
      <c r="M39" s="43"/>
      <c r="N39" s="43"/>
      <c r="O39" s="43"/>
      <c r="P39" s="43"/>
      <c r="Q39" s="43"/>
      <c r="R39" s="43"/>
      <c r="S39" s="43"/>
      <c r="T39" s="43"/>
      <c r="U39" s="43"/>
      <c r="V39" s="43"/>
      <c r="W39" s="43"/>
      <c r="X39" s="43"/>
      <c r="Y39" s="43"/>
      <c r="Z39" s="43"/>
      <c r="AA39" s="4"/>
    </row>
    <row r="40" spans="1:27" s="1" customFormat="1" x14ac:dyDescent="0.25">
      <c r="A40" s="13"/>
      <c r="B40" s="9"/>
      <c r="C40" s="9"/>
      <c r="D40" s="13"/>
      <c r="E40" s="13"/>
      <c r="F40" s="13"/>
      <c r="G40" s="13"/>
      <c r="H40" s="13"/>
      <c r="I40" s="13"/>
      <c r="J40" s="43"/>
      <c r="K40" s="43"/>
      <c r="L40" s="43"/>
      <c r="M40" s="43"/>
      <c r="N40" s="43"/>
      <c r="O40" s="43"/>
      <c r="P40" s="43"/>
      <c r="Q40" s="43"/>
      <c r="R40" s="43"/>
      <c r="S40" s="43"/>
      <c r="T40" s="43"/>
      <c r="U40" s="43"/>
      <c r="V40" s="43"/>
      <c r="W40" s="43"/>
      <c r="X40" s="43"/>
      <c r="Y40" s="43"/>
      <c r="Z40" s="43"/>
      <c r="AA40" s="4"/>
    </row>
    <row r="41" spans="1:27" s="1" customFormat="1" x14ac:dyDescent="0.25">
      <c r="A41" s="12"/>
      <c r="B41" s="10"/>
      <c r="C41" s="10"/>
      <c r="D41" s="12"/>
      <c r="E41" s="12"/>
      <c r="F41" s="12"/>
      <c r="G41" s="12"/>
      <c r="H41" s="12"/>
      <c r="I41" s="12"/>
      <c r="J41" s="2"/>
      <c r="K41" s="2"/>
      <c r="L41" s="2"/>
      <c r="M41" s="2"/>
      <c r="N41" s="2"/>
      <c r="O41" s="2"/>
      <c r="P41" s="2"/>
      <c r="Q41" s="2"/>
      <c r="R41" s="2"/>
      <c r="S41" s="2"/>
      <c r="T41" s="2"/>
      <c r="U41" s="2"/>
      <c r="V41" s="2"/>
      <c r="W41" s="2"/>
      <c r="X41" s="2"/>
      <c r="Y41" s="2"/>
      <c r="Z41" s="2"/>
      <c r="AA41" s="226"/>
    </row>
    <row r="42" spans="1:27" x14ac:dyDescent="0.25">
      <c r="A42" s="13"/>
      <c r="B42" s="10"/>
      <c r="C42" s="10"/>
      <c r="D42" s="13"/>
      <c r="E42" s="13"/>
      <c r="F42" s="13"/>
      <c r="G42" s="13"/>
      <c r="H42" s="13"/>
      <c r="I42" s="13"/>
    </row>
    <row r="43" spans="1:27" ht="15.6" x14ac:dyDescent="0.25">
      <c r="A43" s="5"/>
      <c r="B43" s="9"/>
      <c r="C43" s="9"/>
      <c r="D43" s="124"/>
      <c r="E43" s="124"/>
      <c r="F43" s="124"/>
      <c r="G43" s="124"/>
      <c r="H43" s="124"/>
      <c r="I43" s="124"/>
      <c r="J43" s="8"/>
      <c r="K43" s="8"/>
      <c r="L43" s="8"/>
      <c r="M43" s="8"/>
      <c r="N43" s="8"/>
      <c r="O43" s="8"/>
      <c r="P43" s="8"/>
      <c r="Q43" s="8"/>
      <c r="R43" s="8"/>
      <c r="S43" s="8"/>
      <c r="T43" s="8"/>
      <c r="U43" s="8"/>
      <c r="V43" s="8"/>
      <c r="W43" s="8"/>
      <c r="X43" s="8"/>
      <c r="Y43" s="8"/>
      <c r="Z43" s="8"/>
      <c r="AA43" s="227"/>
    </row>
    <row r="44" spans="1:27" x14ac:dyDescent="0.25">
      <c r="B44" s="31"/>
      <c r="C44" s="208"/>
    </row>
  </sheetData>
  <sortState ref="A5:AA27">
    <sortCondition descending="1" ref="D5:D27"/>
  </sortState>
  <mergeCells count="17">
    <mergeCell ref="T3:U3"/>
    <mergeCell ref="V2:AA2"/>
    <mergeCell ref="V3:W3"/>
    <mergeCell ref="X3:Y3"/>
    <mergeCell ref="Z3:AA3"/>
    <mergeCell ref="A1:AA1"/>
    <mergeCell ref="D2:I2"/>
    <mergeCell ref="J2:O2"/>
    <mergeCell ref="P2:U2"/>
    <mergeCell ref="D3:E3"/>
    <mergeCell ref="F3:G3"/>
    <mergeCell ref="H3:I3"/>
    <mergeCell ref="J3:K3"/>
    <mergeCell ref="L3:M3"/>
    <mergeCell ref="N3:O3"/>
    <mergeCell ref="P3:Q3"/>
    <mergeCell ref="R3:S3"/>
  </mergeCells>
  <conditionalFormatting sqref="O5:O27">
    <cfRule type="containsText" priority="1" stopIfTrue="1" operator="containsText" text="AA">
      <formula>NOT(ISERROR(SEARCH("AA",O5)))</formula>
    </cfRule>
    <cfRule type="containsText" dxfId="139" priority="2" operator="containsText" text="A">
      <formula>NOT(ISERROR(SEARCH("A",O5)))</formula>
    </cfRule>
  </conditionalFormatting>
  <conditionalFormatting sqref="E5:E27">
    <cfRule type="containsText" priority="23" stopIfTrue="1" operator="containsText" text="AA">
      <formula>NOT(ISERROR(SEARCH("AA",E5)))</formula>
    </cfRule>
    <cfRule type="containsText" dxfId="138" priority="24" operator="containsText" text="A">
      <formula>NOT(ISERROR(SEARCH("A",E5)))</formula>
    </cfRule>
  </conditionalFormatting>
  <conditionalFormatting sqref="G5:G27">
    <cfRule type="containsText" priority="21" stopIfTrue="1" operator="containsText" text="AA">
      <formula>NOT(ISERROR(SEARCH("AA",G5)))</formula>
    </cfRule>
    <cfRule type="containsText" dxfId="137" priority="22" operator="containsText" text="A">
      <formula>NOT(ISERROR(SEARCH("A",G5)))</formula>
    </cfRule>
  </conditionalFormatting>
  <conditionalFormatting sqref="I5:I27">
    <cfRule type="containsText" priority="19" stopIfTrue="1" operator="containsText" text="AA">
      <formula>NOT(ISERROR(SEARCH("AA",I5)))</formula>
    </cfRule>
    <cfRule type="containsText" dxfId="136" priority="20" operator="containsText" text="A">
      <formula>NOT(ISERROR(SEARCH("A",I5)))</formula>
    </cfRule>
  </conditionalFormatting>
  <conditionalFormatting sqref="Q5:Q27">
    <cfRule type="containsText" priority="17" stopIfTrue="1" operator="containsText" text="AA">
      <formula>NOT(ISERROR(SEARCH("AA",Q5)))</formula>
    </cfRule>
    <cfRule type="containsText" dxfId="135" priority="18" operator="containsText" text="A">
      <formula>NOT(ISERROR(SEARCH("A",Q5)))</formula>
    </cfRule>
  </conditionalFormatting>
  <conditionalFormatting sqref="S5:S27">
    <cfRule type="containsText" priority="15" stopIfTrue="1" operator="containsText" text="AA">
      <formula>NOT(ISERROR(SEARCH("AA",S5)))</formula>
    </cfRule>
    <cfRule type="containsText" dxfId="134" priority="16" operator="containsText" text="A">
      <formula>NOT(ISERROR(SEARCH("A",S5)))</formula>
    </cfRule>
  </conditionalFormatting>
  <conditionalFormatting sqref="K5:K27">
    <cfRule type="containsText" priority="5" stopIfTrue="1" operator="containsText" text="AA">
      <formula>NOT(ISERROR(SEARCH("AA",K5)))</formula>
    </cfRule>
    <cfRule type="containsText" dxfId="133" priority="6" operator="containsText" text="A">
      <formula>NOT(ISERROR(SEARCH("A",K5)))</formula>
    </cfRule>
  </conditionalFormatting>
  <conditionalFormatting sqref="U5:U27">
    <cfRule type="containsText" priority="13" stopIfTrue="1" operator="containsText" text="AA">
      <formula>NOT(ISERROR(SEARCH("AA",U5)))</formula>
    </cfRule>
    <cfRule type="containsText" dxfId="132" priority="14" operator="containsText" text="A">
      <formula>NOT(ISERROR(SEARCH("A",U5)))</formula>
    </cfRule>
  </conditionalFormatting>
  <conditionalFormatting sqref="W5:W27">
    <cfRule type="containsText" priority="11" stopIfTrue="1" operator="containsText" text="AA">
      <formula>NOT(ISERROR(SEARCH("AA",W5)))</formula>
    </cfRule>
    <cfRule type="containsText" dxfId="131" priority="12" operator="containsText" text="A">
      <formula>NOT(ISERROR(SEARCH("A",W5)))</formula>
    </cfRule>
  </conditionalFormatting>
  <conditionalFormatting sqref="Y5:Y27">
    <cfRule type="containsText" priority="9" stopIfTrue="1" operator="containsText" text="AA">
      <formula>NOT(ISERROR(SEARCH("AA",Y5)))</formula>
    </cfRule>
    <cfRule type="containsText" dxfId="130" priority="10" operator="containsText" text="A">
      <formula>NOT(ISERROR(SEARCH("A",Y5)))</formula>
    </cfRule>
  </conditionalFormatting>
  <conditionalFormatting sqref="AA5:AA27">
    <cfRule type="containsText" priority="7" stopIfTrue="1" operator="containsText" text="AA">
      <formula>NOT(ISERROR(SEARCH("AA",AA5)))</formula>
    </cfRule>
    <cfRule type="containsText" dxfId="129" priority="8" operator="containsText" text="A">
      <formula>NOT(ISERROR(SEARCH("A",AA5)))</formula>
    </cfRule>
  </conditionalFormatting>
  <conditionalFormatting sqref="M5:M27">
    <cfRule type="containsText" priority="3" stopIfTrue="1" operator="containsText" text="AA">
      <formula>NOT(ISERROR(SEARCH("AA",M5)))</formula>
    </cfRule>
    <cfRule type="containsText" dxfId="128" priority="4" operator="containsText" text="A">
      <formula>NOT(ISERROR(SEARCH("A",M5)))</formula>
    </cfRule>
  </conditionalFormatting>
  <conditionalFormatting sqref="D5:D27">
    <cfRule type="aboveAverage" dxfId="127" priority="25"/>
  </conditionalFormatting>
  <conditionalFormatting sqref="F5:F27">
    <cfRule type="aboveAverage" dxfId="126" priority="26"/>
  </conditionalFormatting>
  <conditionalFormatting sqref="H5:H27">
    <cfRule type="aboveAverage" dxfId="125" priority="27"/>
  </conditionalFormatting>
  <conditionalFormatting sqref="P5:P27">
    <cfRule type="aboveAverage" dxfId="124" priority="28"/>
  </conditionalFormatting>
  <conditionalFormatting sqref="R5:R27">
    <cfRule type="aboveAverage" dxfId="123" priority="29"/>
  </conditionalFormatting>
  <conditionalFormatting sqref="T5:T27">
    <cfRule type="aboveAverage" dxfId="122" priority="30"/>
  </conditionalFormatting>
  <conditionalFormatting sqref="V5:V27">
    <cfRule type="aboveAverage" dxfId="121" priority="31"/>
  </conditionalFormatting>
  <conditionalFormatting sqref="X5:X27">
    <cfRule type="aboveAverage" dxfId="120" priority="32"/>
  </conditionalFormatting>
  <conditionalFormatting sqref="Z5:Z27">
    <cfRule type="aboveAverage" dxfId="119" priority="33"/>
  </conditionalFormatting>
  <conditionalFormatting sqref="J5:J27">
    <cfRule type="aboveAverage" dxfId="118" priority="34"/>
  </conditionalFormatting>
  <conditionalFormatting sqref="L5:L27">
    <cfRule type="aboveAverage" dxfId="117" priority="35"/>
  </conditionalFormatting>
  <conditionalFormatting sqref="N5:N27">
    <cfRule type="aboveAverage" dxfId="116" priority="36"/>
  </conditionalFormatting>
  <conditionalFormatting sqref="A5:AA27">
    <cfRule type="expression" dxfId="115" priority="37">
      <formula>MOD(ROW(),2)=0</formula>
    </cfRule>
  </conditionalFormatting>
  <pageMargins left="0.5" right="0.5" top="0.5" bottom="0.5" header="0.3" footer="0.3"/>
  <pageSetup paperSize="5" fitToHeight="0"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AA44"/>
  <sheetViews>
    <sheetView zoomScaleNormal="100" workbookViewId="0">
      <selection activeCell="AD29" sqref="AD29"/>
    </sheetView>
  </sheetViews>
  <sheetFormatPr defaultColWidth="9.109375" defaultRowHeight="13.2" x14ac:dyDescent="0.25"/>
  <cols>
    <col min="1" max="1" width="25.77734375" style="206" customWidth="1"/>
    <col min="2" max="2" width="10.6640625" style="207" customWidth="1"/>
    <col min="3" max="3" width="10.6640625" style="207" hidden="1" customWidth="1"/>
    <col min="4" max="9" width="5.33203125" style="3" customWidth="1"/>
    <col min="10" max="26" width="5.33203125" style="43" customWidth="1"/>
    <col min="27" max="27" width="5.33203125" style="4" customWidth="1"/>
    <col min="28" max="16384" width="9.109375" style="206"/>
  </cols>
  <sheetData>
    <row r="1" spans="1:27" ht="30" customHeight="1" thickBot="1" x14ac:dyDescent="0.3">
      <c r="A1" s="731" t="s">
        <v>1192</v>
      </c>
      <c r="B1" s="731"/>
      <c r="C1" s="668"/>
      <c r="D1" s="731"/>
      <c r="E1" s="731"/>
      <c r="F1" s="731"/>
      <c r="G1" s="731"/>
      <c r="H1" s="731"/>
      <c r="I1" s="731"/>
      <c r="J1" s="731"/>
      <c r="K1" s="731"/>
      <c r="L1" s="731"/>
      <c r="M1" s="731"/>
      <c r="N1" s="731"/>
      <c r="O1" s="731"/>
      <c r="P1" s="731"/>
      <c r="Q1" s="731"/>
      <c r="R1" s="731"/>
      <c r="S1" s="731"/>
      <c r="T1" s="731"/>
      <c r="U1" s="731"/>
      <c r="V1" s="668"/>
      <c r="W1" s="668"/>
      <c r="X1" s="668"/>
      <c r="Y1" s="668"/>
      <c r="Z1" s="668"/>
      <c r="AA1" s="668"/>
    </row>
    <row r="2" spans="1:27" ht="40.200000000000003" customHeight="1" x14ac:dyDescent="0.25">
      <c r="A2" s="48" t="s">
        <v>149</v>
      </c>
      <c r="B2" s="47" t="s">
        <v>68</v>
      </c>
      <c r="C2" s="47"/>
      <c r="D2" s="669" t="s">
        <v>50</v>
      </c>
      <c r="E2" s="670"/>
      <c r="F2" s="670"/>
      <c r="G2" s="670"/>
      <c r="H2" s="670"/>
      <c r="I2" s="671"/>
      <c r="J2" s="669" t="s">
        <v>209</v>
      </c>
      <c r="K2" s="670"/>
      <c r="L2" s="670"/>
      <c r="M2" s="670"/>
      <c r="N2" s="670"/>
      <c r="O2" s="671"/>
      <c r="P2" s="672" t="s">
        <v>223</v>
      </c>
      <c r="Q2" s="673"/>
      <c r="R2" s="673"/>
      <c r="S2" s="673"/>
      <c r="T2" s="673"/>
      <c r="U2" s="674"/>
      <c r="V2" s="672" t="s">
        <v>224</v>
      </c>
      <c r="W2" s="673"/>
      <c r="X2" s="673"/>
      <c r="Y2" s="673"/>
      <c r="Z2" s="673"/>
      <c r="AA2" s="673"/>
    </row>
    <row r="3" spans="1:27" ht="20.100000000000001" customHeight="1" x14ac:dyDescent="0.25">
      <c r="A3" s="89"/>
      <c r="B3" s="55"/>
      <c r="C3" s="55"/>
      <c r="D3" s="729" t="s">
        <v>69</v>
      </c>
      <c r="E3" s="730"/>
      <c r="F3" s="730" t="s">
        <v>70</v>
      </c>
      <c r="G3" s="730"/>
      <c r="H3" s="730" t="s">
        <v>71</v>
      </c>
      <c r="I3" s="732"/>
      <c r="J3" s="729" t="s">
        <v>69</v>
      </c>
      <c r="K3" s="730"/>
      <c r="L3" s="730" t="s">
        <v>70</v>
      </c>
      <c r="M3" s="730"/>
      <c r="N3" s="730" t="s">
        <v>71</v>
      </c>
      <c r="O3" s="732"/>
      <c r="P3" s="729" t="s">
        <v>69</v>
      </c>
      <c r="Q3" s="730"/>
      <c r="R3" s="730" t="s">
        <v>70</v>
      </c>
      <c r="S3" s="730"/>
      <c r="T3" s="730" t="s">
        <v>71</v>
      </c>
      <c r="U3" s="732"/>
      <c r="V3" s="729" t="s">
        <v>69</v>
      </c>
      <c r="W3" s="730"/>
      <c r="X3" s="730" t="s">
        <v>70</v>
      </c>
      <c r="Y3" s="730"/>
      <c r="Z3" s="730" t="s">
        <v>71</v>
      </c>
      <c r="AA3" s="730"/>
    </row>
    <row r="4" spans="1:27" ht="78.75" hidden="1" customHeight="1" x14ac:dyDescent="0.25">
      <c r="A4" s="275" t="s">
        <v>40</v>
      </c>
      <c r="B4" s="276" t="s">
        <v>68</v>
      </c>
      <c r="C4" s="276"/>
      <c r="D4" s="273" t="s">
        <v>77</v>
      </c>
      <c r="E4" s="272" t="s">
        <v>80</v>
      </c>
      <c r="F4" s="272" t="s">
        <v>78</v>
      </c>
      <c r="G4" s="272" t="s">
        <v>81</v>
      </c>
      <c r="H4" s="272" t="s">
        <v>79</v>
      </c>
      <c r="I4" s="274" t="s">
        <v>82</v>
      </c>
      <c r="J4" s="273" t="s">
        <v>126</v>
      </c>
      <c r="K4" s="272" t="s">
        <v>127</v>
      </c>
      <c r="L4" s="272" t="s">
        <v>128</v>
      </c>
      <c r="M4" s="272" t="s">
        <v>129</v>
      </c>
      <c r="N4" s="272" t="s">
        <v>252</v>
      </c>
      <c r="O4" s="274" t="s">
        <v>253</v>
      </c>
      <c r="P4" s="273" t="s">
        <v>247</v>
      </c>
      <c r="Q4" s="272" t="s">
        <v>257</v>
      </c>
      <c r="R4" s="272" t="s">
        <v>248</v>
      </c>
      <c r="S4" s="272" t="s">
        <v>254</v>
      </c>
      <c r="T4" s="272" t="s">
        <v>256</v>
      </c>
      <c r="U4" s="272" t="s">
        <v>255</v>
      </c>
      <c r="V4" s="273" t="s">
        <v>249</v>
      </c>
      <c r="W4" s="272" t="s">
        <v>258</v>
      </c>
      <c r="X4" s="272" t="s">
        <v>250</v>
      </c>
      <c r="Y4" s="272" t="s">
        <v>259</v>
      </c>
      <c r="Z4" s="272" t="s">
        <v>260</v>
      </c>
      <c r="AA4" s="272" t="s">
        <v>261</v>
      </c>
    </row>
    <row r="5" spans="1:27" x14ac:dyDescent="0.25">
      <c r="A5" s="114" t="str">
        <f t="shared" ref="A5:A27" si="0">VLOOKUP(C5,VL_SOY_2020,2,FALSE)</f>
        <v>Asgrow AG53X0**</v>
      </c>
      <c r="B5" s="114" t="str">
        <f t="shared" ref="B5:B27" si="1">VLOOKUP(C5,VL_SOY_2020,4,FALSE)</f>
        <v>R2X</v>
      </c>
      <c r="C5" s="192" t="s">
        <v>446</v>
      </c>
      <c r="D5" s="453">
        <v>65.197500000000005</v>
      </c>
      <c r="E5" s="417" t="s">
        <v>702</v>
      </c>
      <c r="F5" s="416">
        <v>61.751399999999997</v>
      </c>
      <c r="G5" s="417" t="s">
        <v>702</v>
      </c>
      <c r="H5" s="416"/>
      <c r="I5" s="417"/>
      <c r="J5" s="452">
        <v>145.52000000000001</v>
      </c>
      <c r="K5" s="413" t="s">
        <v>714</v>
      </c>
      <c r="L5" s="193">
        <v>139.83000000000001</v>
      </c>
      <c r="M5" s="413" t="s">
        <v>701</v>
      </c>
      <c r="N5" s="193"/>
      <c r="O5" s="413"/>
      <c r="P5" s="453">
        <v>39.525599999999997</v>
      </c>
      <c r="Q5" s="417" t="s">
        <v>759</v>
      </c>
      <c r="R5" s="416">
        <v>39.200099999999999</v>
      </c>
      <c r="S5" s="417" t="s">
        <v>706</v>
      </c>
      <c r="T5" s="416"/>
      <c r="U5" s="417"/>
      <c r="V5" s="453">
        <v>21.256499999999999</v>
      </c>
      <c r="W5" s="417" t="s">
        <v>820</v>
      </c>
      <c r="X5" s="416">
        <v>21.6587</v>
      </c>
      <c r="Y5" s="417" t="s">
        <v>711</v>
      </c>
      <c r="Z5" s="416"/>
      <c r="AA5" s="417"/>
    </row>
    <row r="6" spans="1:27" x14ac:dyDescent="0.25">
      <c r="A6" s="446" t="str">
        <f t="shared" si="0"/>
        <v>Croplan CP5010XS</v>
      </c>
      <c r="B6" s="446" t="str">
        <f t="shared" si="1"/>
        <v>R2X</v>
      </c>
      <c r="C6" s="451" t="s">
        <v>465</v>
      </c>
      <c r="D6" s="414">
        <v>63.574199999999998</v>
      </c>
      <c r="E6" s="415" t="s">
        <v>702</v>
      </c>
      <c r="F6" s="418"/>
      <c r="G6" s="415"/>
      <c r="H6" s="418"/>
      <c r="I6" s="415"/>
      <c r="J6" s="96">
        <v>144.29</v>
      </c>
      <c r="K6" s="410" t="s">
        <v>843</v>
      </c>
      <c r="L6" s="94"/>
      <c r="M6" s="410"/>
      <c r="N6" s="94"/>
      <c r="O6" s="410"/>
      <c r="P6" s="414">
        <v>39.142600000000002</v>
      </c>
      <c r="Q6" s="415" t="s">
        <v>722</v>
      </c>
      <c r="R6" s="418"/>
      <c r="S6" s="415"/>
      <c r="T6" s="418"/>
      <c r="U6" s="415"/>
      <c r="V6" s="414">
        <v>22.7502</v>
      </c>
      <c r="W6" s="415" t="s">
        <v>707</v>
      </c>
      <c r="X6" s="418"/>
      <c r="Y6" s="415"/>
      <c r="Z6" s="418"/>
      <c r="AA6" s="415"/>
    </row>
    <row r="7" spans="1:27" x14ac:dyDescent="0.25">
      <c r="A7" s="83" t="str">
        <f t="shared" si="0"/>
        <v>Asgrow AG52X9***</v>
      </c>
      <c r="B7" s="84" t="str">
        <f t="shared" si="1"/>
        <v>R2X</v>
      </c>
      <c r="C7" s="84" t="s">
        <v>445</v>
      </c>
      <c r="D7" s="414">
        <v>63.4422</v>
      </c>
      <c r="E7" s="415" t="s">
        <v>707</v>
      </c>
      <c r="F7" s="418">
        <v>60.298699999999997</v>
      </c>
      <c r="G7" s="415" t="s">
        <v>707</v>
      </c>
      <c r="H7" s="418">
        <v>61.5732</v>
      </c>
      <c r="I7" s="415" t="s">
        <v>707</v>
      </c>
      <c r="J7" s="96">
        <v>144.66999999999999</v>
      </c>
      <c r="K7" s="410" t="s">
        <v>741</v>
      </c>
      <c r="L7" s="94">
        <v>138.94</v>
      </c>
      <c r="M7" s="410" t="s">
        <v>709</v>
      </c>
      <c r="N7" s="94">
        <v>138.82</v>
      </c>
      <c r="O7" s="410" t="s">
        <v>701</v>
      </c>
      <c r="P7" s="414">
        <v>39.525599999999997</v>
      </c>
      <c r="Q7" s="415" t="s">
        <v>759</v>
      </c>
      <c r="R7" s="418">
        <v>38.893700000000003</v>
      </c>
      <c r="S7" s="415" t="s">
        <v>709</v>
      </c>
      <c r="T7" s="418">
        <v>39.244700000000002</v>
      </c>
      <c r="U7" s="415" t="s">
        <v>701</v>
      </c>
      <c r="V7" s="414">
        <v>22.6736</v>
      </c>
      <c r="W7" s="415" t="s">
        <v>703</v>
      </c>
      <c r="X7" s="418">
        <v>23.1524</v>
      </c>
      <c r="Y7" s="415" t="s">
        <v>702</v>
      </c>
      <c r="Z7" s="418">
        <v>23.0183</v>
      </c>
      <c r="AA7" s="415" t="s">
        <v>702</v>
      </c>
    </row>
    <row r="8" spans="1:27" x14ac:dyDescent="0.25">
      <c r="A8" s="450" t="str">
        <f t="shared" si="0"/>
        <v>Asgrow AG53X9***</v>
      </c>
      <c r="B8" s="446" t="str">
        <f t="shared" si="1"/>
        <v>R2X</v>
      </c>
      <c r="C8" s="446" t="s">
        <v>447</v>
      </c>
      <c r="D8" s="414">
        <v>61.902000000000001</v>
      </c>
      <c r="E8" s="415" t="s">
        <v>712</v>
      </c>
      <c r="F8" s="418">
        <v>60.804200000000002</v>
      </c>
      <c r="G8" s="415" t="s">
        <v>707</v>
      </c>
      <c r="H8" s="418">
        <v>62.683100000000003</v>
      </c>
      <c r="I8" s="415" t="s">
        <v>702</v>
      </c>
      <c r="J8" s="96">
        <v>146.47999999999999</v>
      </c>
      <c r="K8" s="410" t="s">
        <v>702</v>
      </c>
      <c r="L8" s="94">
        <v>140.72</v>
      </c>
      <c r="M8" s="410" t="s">
        <v>707</v>
      </c>
      <c r="N8" s="94">
        <v>140.93</v>
      </c>
      <c r="O8" s="410" t="s">
        <v>702</v>
      </c>
      <c r="P8" s="414">
        <v>40.406500000000001</v>
      </c>
      <c r="Q8" s="415" t="s">
        <v>708</v>
      </c>
      <c r="R8" s="418">
        <v>39.793700000000001</v>
      </c>
      <c r="S8" s="415" t="s">
        <v>703</v>
      </c>
      <c r="T8" s="418">
        <v>40.355400000000003</v>
      </c>
      <c r="U8" s="415" t="s">
        <v>704</v>
      </c>
      <c r="V8" s="414">
        <v>21.256499999999999</v>
      </c>
      <c r="W8" s="415" t="s">
        <v>820</v>
      </c>
      <c r="X8" s="418">
        <v>21.696999999999999</v>
      </c>
      <c r="Y8" s="415" t="s">
        <v>711</v>
      </c>
      <c r="Z8" s="418">
        <v>21.601199999999999</v>
      </c>
      <c r="AA8" s="415" t="s">
        <v>705</v>
      </c>
    </row>
    <row r="9" spans="1:27" x14ac:dyDescent="0.25">
      <c r="A9" s="84" t="str">
        <f t="shared" si="0"/>
        <v>Local Seed Co. LS5009XS</v>
      </c>
      <c r="B9" s="83" t="str">
        <f t="shared" si="1"/>
        <v>R2X, STS</v>
      </c>
      <c r="C9" s="451" t="s">
        <v>505</v>
      </c>
      <c r="D9" s="414">
        <v>61.762</v>
      </c>
      <c r="E9" s="415" t="s">
        <v>714</v>
      </c>
      <c r="F9" s="418"/>
      <c r="G9" s="415"/>
      <c r="H9" s="418"/>
      <c r="I9" s="415"/>
      <c r="J9" s="96">
        <v>144.9</v>
      </c>
      <c r="K9" s="410" t="s">
        <v>720</v>
      </c>
      <c r="L9" s="94"/>
      <c r="M9" s="410"/>
      <c r="N9" s="94"/>
      <c r="O9" s="410"/>
      <c r="P9" s="414">
        <v>41.249099999999999</v>
      </c>
      <c r="Q9" s="415" t="s">
        <v>703</v>
      </c>
      <c r="R9" s="418"/>
      <c r="S9" s="415"/>
      <c r="T9" s="418"/>
      <c r="U9" s="415"/>
      <c r="V9" s="414">
        <v>21.5246</v>
      </c>
      <c r="W9" s="415" t="s">
        <v>730</v>
      </c>
      <c r="X9" s="418"/>
      <c r="Y9" s="415"/>
      <c r="Z9" s="418"/>
      <c r="AA9" s="415"/>
    </row>
    <row r="10" spans="1:27" x14ac:dyDescent="0.25">
      <c r="A10" s="83" t="str">
        <f t="shared" si="0"/>
        <v>Progeny P5016RXS**</v>
      </c>
      <c r="B10" s="84" t="str">
        <f t="shared" si="1"/>
        <v>R2X, STS</v>
      </c>
      <c r="C10" s="84" t="s">
        <v>535</v>
      </c>
      <c r="D10" s="414">
        <v>60.553899999999999</v>
      </c>
      <c r="E10" s="415" t="s">
        <v>714</v>
      </c>
      <c r="F10" s="418">
        <v>56.951599999999999</v>
      </c>
      <c r="G10" s="415" t="s">
        <v>706</v>
      </c>
      <c r="H10" s="418">
        <v>59.174599999999998</v>
      </c>
      <c r="I10" s="415" t="s">
        <v>703</v>
      </c>
      <c r="J10" s="96">
        <v>144.66999999999999</v>
      </c>
      <c r="K10" s="410" t="s">
        <v>741</v>
      </c>
      <c r="L10" s="94">
        <v>139.41999999999999</v>
      </c>
      <c r="M10" s="410" t="s">
        <v>706</v>
      </c>
      <c r="N10" s="94">
        <v>139.94</v>
      </c>
      <c r="O10" s="410" t="s">
        <v>704</v>
      </c>
      <c r="P10" s="414">
        <v>39.678800000000003</v>
      </c>
      <c r="Q10" s="415" t="s">
        <v>788</v>
      </c>
      <c r="R10" s="418">
        <v>38.932000000000002</v>
      </c>
      <c r="S10" s="415" t="s">
        <v>709</v>
      </c>
      <c r="T10" s="418">
        <v>39.383800000000001</v>
      </c>
      <c r="U10" s="415" t="s">
        <v>701</v>
      </c>
      <c r="V10" s="414">
        <v>22.290600000000001</v>
      </c>
      <c r="W10" s="415" t="s">
        <v>709</v>
      </c>
      <c r="X10" s="418">
        <v>22.463000000000001</v>
      </c>
      <c r="Y10" s="415" t="s">
        <v>706</v>
      </c>
      <c r="Z10" s="418">
        <v>22.304400000000001</v>
      </c>
      <c r="AA10" s="415" t="s">
        <v>703</v>
      </c>
    </row>
    <row r="11" spans="1:27" x14ac:dyDescent="0.25">
      <c r="A11" s="446" t="str">
        <f t="shared" si="0"/>
        <v>VA V15-2261ST</v>
      </c>
      <c r="B11" s="446" t="str">
        <f t="shared" si="1"/>
        <v>Conv.</v>
      </c>
      <c r="C11" s="446" t="s">
        <v>558</v>
      </c>
      <c r="D11" s="414">
        <v>58.730600000000003</v>
      </c>
      <c r="E11" s="415" t="s">
        <v>731</v>
      </c>
      <c r="F11" s="418">
        <v>55.997399999999999</v>
      </c>
      <c r="G11" s="415" t="s">
        <v>706</v>
      </c>
      <c r="H11" s="418"/>
      <c r="I11" s="415"/>
      <c r="J11" s="96">
        <v>144.76</v>
      </c>
      <c r="K11" s="410" t="s">
        <v>741</v>
      </c>
      <c r="L11" s="94">
        <v>139.88999999999999</v>
      </c>
      <c r="M11" s="410" t="s">
        <v>703</v>
      </c>
      <c r="N11" s="94"/>
      <c r="O11" s="410"/>
      <c r="P11" s="414">
        <v>41.478900000000003</v>
      </c>
      <c r="Q11" s="415" t="s">
        <v>707</v>
      </c>
      <c r="R11" s="418">
        <v>40.712899999999998</v>
      </c>
      <c r="S11" s="415" t="s">
        <v>702</v>
      </c>
      <c r="T11" s="418"/>
      <c r="U11" s="415"/>
      <c r="V11" s="414">
        <v>21.677800000000001</v>
      </c>
      <c r="W11" s="415" t="s">
        <v>761</v>
      </c>
      <c r="X11" s="418">
        <v>22.213999999999999</v>
      </c>
      <c r="Y11" s="415" t="s">
        <v>709</v>
      </c>
      <c r="Z11" s="418"/>
      <c r="AA11" s="415"/>
    </row>
    <row r="12" spans="1:27" x14ac:dyDescent="0.25">
      <c r="A12" s="446" t="str">
        <f t="shared" si="0"/>
        <v>Local Seed Co. LS5087X</v>
      </c>
      <c r="B12" s="446" t="str">
        <f t="shared" si="1"/>
        <v>R2X</v>
      </c>
      <c r="C12" s="446" t="s">
        <v>498</v>
      </c>
      <c r="D12" s="414">
        <v>58.3354</v>
      </c>
      <c r="E12" s="415" t="s">
        <v>781</v>
      </c>
      <c r="F12" s="418">
        <v>57.938200000000002</v>
      </c>
      <c r="G12" s="415" t="s">
        <v>703</v>
      </c>
      <c r="H12" s="418">
        <v>57.8703</v>
      </c>
      <c r="I12" s="415" t="s">
        <v>701</v>
      </c>
      <c r="J12" s="96">
        <v>143.81</v>
      </c>
      <c r="K12" s="410" t="s">
        <v>903</v>
      </c>
      <c r="L12" s="94">
        <v>138.36000000000001</v>
      </c>
      <c r="M12" s="410" t="s">
        <v>715</v>
      </c>
      <c r="N12" s="94">
        <v>139.07</v>
      </c>
      <c r="O12" s="410" t="s">
        <v>701</v>
      </c>
      <c r="P12" s="414">
        <v>38.721299999999999</v>
      </c>
      <c r="Q12" s="415" t="s">
        <v>820</v>
      </c>
      <c r="R12" s="418">
        <v>38.434100000000001</v>
      </c>
      <c r="S12" s="415" t="s">
        <v>710</v>
      </c>
      <c r="T12" s="418">
        <v>38.951099999999997</v>
      </c>
      <c r="U12" s="415" t="s">
        <v>701</v>
      </c>
      <c r="V12" s="414">
        <v>22.213999999999999</v>
      </c>
      <c r="W12" s="415" t="s">
        <v>708</v>
      </c>
      <c r="X12" s="418">
        <v>22.654499999999999</v>
      </c>
      <c r="Y12" s="415" t="s">
        <v>703</v>
      </c>
      <c r="Z12" s="418">
        <v>22.4693</v>
      </c>
      <c r="AA12" s="415" t="s">
        <v>704</v>
      </c>
    </row>
    <row r="13" spans="1:27" x14ac:dyDescent="0.25">
      <c r="A13" s="84" t="str">
        <f t="shared" si="0"/>
        <v>Local Seed Co. ZS5098E3</v>
      </c>
      <c r="B13" s="84" t="str">
        <f t="shared" si="1"/>
        <v>E3</v>
      </c>
      <c r="C13" s="84" t="s">
        <v>492</v>
      </c>
      <c r="D13" s="414">
        <v>57.681399999999996</v>
      </c>
      <c r="E13" s="415" t="s">
        <v>741</v>
      </c>
      <c r="F13" s="418"/>
      <c r="G13" s="415"/>
      <c r="H13" s="418"/>
      <c r="I13" s="415"/>
      <c r="J13" s="96">
        <v>143.62</v>
      </c>
      <c r="K13" s="410" t="s">
        <v>785</v>
      </c>
      <c r="L13" s="94"/>
      <c r="M13" s="410"/>
      <c r="N13" s="94"/>
      <c r="O13" s="410"/>
      <c r="P13" s="414">
        <v>40.4831</v>
      </c>
      <c r="Q13" s="415" t="s">
        <v>708</v>
      </c>
      <c r="R13" s="418"/>
      <c r="S13" s="415"/>
      <c r="T13" s="418"/>
      <c r="U13" s="415"/>
      <c r="V13" s="414">
        <v>22.865100000000002</v>
      </c>
      <c r="W13" s="415" t="s">
        <v>707</v>
      </c>
      <c r="X13" s="418"/>
      <c r="Y13" s="415"/>
      <c r="Z13" s="418"/>
      <c r="AA13" s="415"/>
    </row>
    <row r="14" spans="1:27" x14ac:dyDescent="0.25">
      <c r="A14" s="450" t="str">
        <f t="shared" si="0"/>
        <v>Credenz CZ 5299 X</v>
      </c>
      <c r="B14" s="446" t="str">
        <f t="shared" si="1"/>
        <v>R2X</v>
      </c>
      <c r="C14" s="84" t="s">
        <v>457</v>
      </c>
      <c r="D14" s="414">
        <v>57.293500000000002</v>
      </c>
      <c r="E14" s="415" t="s">
        <v>741</v>
      </c>
      <c r="F14" s="418">
        <v>52.915500000000002</v>
      </c>
      <c r="G14" s="415" t="s">
        <v>710</v>
      </c>
      <c r="H14" s="418"/>
      <c r="I14" s="415"/>
      <c r="J14" s="96">
        <v>143.9</v>
      </c>
      <c r="K14" s="410" t="s">
        <v>771</v>
      </c>
      <c r="L14" s="94">
        <v>138.81</v>
      </c>
      <c r="M14" s="410" t="s">
        <v>709</v>
      </c>
      <c r="N14" s="94"/>
      <c r="O14" s="410"/>
      <c r="P14" s="414">
        <v>39.832000000000001</v>
      </c>
      <c r="Q14" s="415" t="s">
        <v>736</v>
      </c>
      <c r="R14" s="418">
        <v>39.946899999999999</v>
      </c>
      <c r="S14" s="415" t="s">
        <v>704</v>
      </c>
      <c r="T14" s="418"/>
      <c r="U14" s="415"/>
      <c r="V14" s="414">
        <v>21.601199999999999</v>
      </c>
      <c r="W14" s="415" t="s">
        <v>749</v>
      </c>
      <c r="X14" s="418">
        <v>21.735299999999999</v>
      </c>
      <c r="Y14" s="415" t="s">
        <v>711</v>
      </c>
      <c r="Z14" s="418"/>
      <c r="AA14" s="415"/>
    </row>
    <row r="15" spans="1:27" x14ac:dyDescent="0.25">
      <c r="A15" s="446" t="str">
        <f t="shared" si="0"/>
        <v>Progeny P5170RX</v>
      </c>
      <c r="B15" s="446" t="str">
        <f t="shared" si="1"/>
        <v>R2X</v>
      </c>
      <c r="C15" s="446" t="s">
        <v>527</v>
      </c>
      <c r="D15" s="414">
        <v>56.966500000000003</v>
      </c>
      <c r="E15" s="415" t="s">
        <v>733</v>
      </c>
      <c r="F15" s="418">
        <v>56.938299999999998</v>
      </c>
      <c r="G15" s="415" t="s">
        <v>706</v>
      </c>
      <c r="H15" s="418"/>
      <c r="I15" s="415"/>
      <c r="J15" s="96">
        <v>145</v>
      </c>
      <c r="K15" s="410" t="s">
        <v>720</v>
      </c>
      <c r="L15" s="94">
        <v>138.91999999999999</v>
      </c>
      <c r="M15" s="410" t="s">
        <v>709</v>
      </c>
      <c r="N15" s="94"/>
      <c r="O15" s="410"/>
      <c r="P15" s="414">
        <v>38.491500000000002</v>
      </c>
      <c r="Q15" s="415" t="s">
        <v>794</v>
      </c>
      <c r="R15" s="418">
        <v>38.319200000000002</v>
      </c>
      <c r="S15" s="415" t="s">
        <v>710</v>
      </c>
      <c r="T15" s="418"/>
      <c r="U15" s="415"/>
      <c r="V15" s="414">
        <v>22.4438</v>
      </c>
      <c r="W15" s="415" t="s">
        <v>706</v>
      </c>
      <c r="X15" s="418">
        <v>22.846</v>
      </c>
      <c r="Y15" s="415" t="s">
        <v>704</v>
      </c>
      <c r="Z15" s="418"/>
      <c r="AA15" s="415"/>
    </row>
    <row r="16" spans="1:27" x14ac:dyDescent="0.25">
      <c r="A16" s="446" t="str">
        <f t="shared" si="0"/>
        <v>MO S16-11651C</v>
      </c>
      <c r="B16" s="446" t="str">
        <f t="shared" si="1"/>
        <v>Conv.</v>
      </c>
      <c r="C16" s="84" t="s">
        <v>511</v>
      </c>
      <c r="D16" s="414">
        <v>56.936399999999999</v>
      </c>
      <c r="E16" s="415" t="s">
        <v>733</v>
      </c>
      <c r="F16" s="418"/>
      <c r="G16" s="415"/>
      <c r="H16" s="418"/>
      <c r="I16" s="415"/>
      <c r="J16" s="96">
        <v>145.05000000000001</v>
      </c>
      <c r="K16" s="410" t="s">
        <v>720</v>
      </c>
      <c r="L16" s="94"/>
      <c r="M16" s="410"/>
      <c r="N16" s="94"/>
      <c r="O16" s="410"/>
      <c r="P16" s="414">
        <v>40.789499999999997</v>
      </c>
      <c r="Q16" s="415" t="s">
        <v>700</v>
      </c>
      <c r="R16" s="418"/>
      <c r="S16" s="415"/>
      <c r="T16" s="418"/>
      <c r="U16" s="415"/>
      <c r="V16" s="414">
        <v>20.950099999999999</v>
      </c>
      <c r="W16" s="415" t="s">
        <v>312</v>
      </c>
      <c r="X16" s="418"/>
      <c r="Y16" s="415"/>
      <c r="Z16" s="418"/>
      <c r="AA16" s="415"/>
    </row>
    <row r="17" spans="1:27" x14ac:dyDescent="0.25">
      <c r="A17" s="84" t="str">
        <f t="shared" si="0"/>
        <v>Progeny P5252RX</v>
      </c>
      <c r="B17" s="84" t="str">
        <f t="shared" si="1"/>
        <v>R2X</v>
      </c>
      <c r="C17" s="84" t="s">
        <v>528</v>
      </c>
      <c r="D17" s="414">
        <v>55.573900000000002</v>
      </c>
      <c r="E17" s="415" t="s">
        <v>739</v>
      </c>
      <c r="F17" s="418">
        <v>51.524500000000003</v>
      </c>
      <c r="G17" s="415" t="s">
        <v>711</v>
      </c>
      <c r="H17" s="418">
        <v>50.19</v>
      </c>
      <c r="I17" s="415" t="s">
        <v>705</v>
      </c>
      <c r="J17" s="96">
        <v>144.62</v>
      </c>
      <c r="K17" s="410" t="s">
        <v>741</v>
      </c>
      <c r="L17" s="94">
        <v>139.88999999999999</v>
      </c>
      <c r="M17" s="410" t="s">
        <v>703</v>
      </c>
      <c r="N17" s="94">
        <v>140.68</v>
      </c>
      <c r="O17" s="410" t="s">
        <v>707</v>
      </c>
      <c r="P17" s="414">
        <v>40.674599999999998</v>
      </c>
      <c r="Q17" s="415" t="s">
        <v>713</v>
      </c>
      <c r="R17" s="418">
        <v>40.712899999999998</v>
      </c>
      <c r="S17" s="415" t="s">
        <v>702</v>
      </c>
      <c r="T17" s="418">
        <v>41.078600000000002</v>
      </c>
      <c r="U17" s="415" t="s">
        <v>702</v>
      </c>
      <c r="V17" s="414">
        <v>21.945900000000002</v>
      </c>
      <c r="W17" s="415" t="s">
        <v>769</v>
      </c>
      <c r="X17" s="418">
        <v>22.156600000000001</v>
      </c>
      <c r="Y17" s="415" t="s">
        <v>715</v>
      </c>
      <c r="Z17" s="418">
        <v>22.132100000000001</v>
      </c>
      <c r="AA17" s="415" t="s">
        <v>701</v>
      </c>
    </row>
    <row r="18" spans="1:27" x14ac:dyDescent="0.25">
      <c r="A18" s="84" t="str">
        <f t="shared" si="0"/>
        <v>Local Seed Co. LS5386X</v>
      </c>
      <c r="B18" s="84" t="str">
        <f t="shared" si="1"/>
        <v>R2X</v>
      </c>
      <c r="C18" s="451" t="s">
        <v>499</v>
      </c>
      <c r="D18" s="414">
        <v>55.531700000000001</v>
      </c>
      <c r="E18" s="415" t="s">
        <v>739</v>
      </c>
      <c r="F18" s="418">
        <v>57.145099999999999</v>
      </c>
      <c r="G18" s="415" t="s">
        <v>706</v>
      </c>
      <c r="H18" s="418"/>
      <c r="I18" s="415"/>
      <c r="J18" s="96">
        <v>145.81</v>
      </c>
      <c r="K18" s="410" t="s">
        <v>712</v>
      </c>
      <c r="L18" s="94">
        <v>140.78</v>
      </c>
      <c r="M18" s="410" t="s">
        <v>702</v>
      </c>
      <c r="N18" s="94"/>
      <c r="O18" s="410"/>
      <c r="P18" s="414">
        <v>37.189300000000003</v>
      </c>
      <c r="Q18" s="415" t="s">
        <v>312</v>
      </c>
      <c r="R18" s="418">
        <v>37.151000000000003</v>
      </c>
      <c r="S18" s="415" t="s">
        <v>200</v>
      </c>
      <c r="T18" s="418"/>
      <c r="U18" s="415"/>
      <c r="V18" s="414">
        <v>22.98</v>
      </c>
      <c r="W18" s="415" t="s">
        <v>702</v>
      </c>
      <c r="X18" s="418">
        <v>23.3247</v>
      </c>
      <c r="Y18" s="415" t="s">
        <v>702</v>
      </c>
      <c r="Z18" s="418"/>
      <c r="AA18" s="415"/>
    </row>
    <row r="19" spans="1:27" x14ac:dyDescent="0.25">
      <c r="A19" s="84" t="str">
        <f t="shared" si="0"/>
        <v>TN Exp TN18-5025</v>
      </c>
      <c r="B19" s="83" t="str">
        <f t="shared" si="1"/>
        <v>Conv.</v>
      </c>
      <c r="C19" s="451" t="s">
        <v>544</v>
      </c>
      <c r="D19" s="414">
        <v>55.179299999999998</v>
      </c>
      <c r="E19" s="415" t="s">
        <v>739</v>
      </c>
      <c r="F19" s="418"/>
      <c r="G19" s="415"/>
      <c r="H19" s="418"/>
      <c r="I19" s="415"/>
      <c r="J19" s="96">
        <v>145.13999999999999</v>
      </c>
      <c r="K19" s="410" t="s">
        <v>731</v>
      </c>
      <c r="L19" s="94"/>
      <c r="M19" s="410"/>
      <c r="N19" s="94"/>
      <c r="O19" s="410"/>
      <c r="P19" s="414">
        <v>39.2575</v>
      </c>
      <c r="Q19" s="415" t="s">
        <v>716</v>
      </c>
      <c r="R19" s="418"/>
      <c r="S19" s="415"/>
      <c r="T19" s="418"/>
      <c r="U19" s="415"/>
      <c r="V19" s="414">
        <v>21.5246</v>
      </c>
      <c r="W19" s="415" t="s">
        <v>730</v>
      </c>
      <c r="X19" s="418"/>
      <c r="Y19" s="415"/>
      <c r="Z19" s="418"/>
      <c r="AA19" s="415"/>
    </row>
    <row r="20" spans="1:27" x14ac:dyDescent="0.25">
      <c r="A20" s="84" t="str">
        <f t="shared" si="0"/>
        <v>TN Exp TN16-5024</v>
      </c>
      <c r="B20" s="84" t="str">
        <f t="shared" si="1"/>
        <v>Conv.</v>
      </c>
      <c r="C20" s="84" t="s">
        <v>540</v>
      </c>
      <c r="D20" s="414">
        <v>54.433500000000002</v>
      </c>
      <c r="E20" s="415" t="s">
        <v>739</v>
      </c>
      <c r="F20" s="418"/>
      <c r="G20" s="415"/>
      <c r="H20" s="418"/>
      <c r="I20" s="415"/>
      <c r="J20" s="96">
        <v>145.52000000000001</v>
      </c>
      <c r="K20" s="410" t="s">
        <v>714</v>
      </c>
      <c r="L20" s="94"/>
      <c r="M20" s="410"/>
      <c r="N20" s="94"/>
      <c r="O20" s="410"/>
      <c r="P20" s="414">
        <v>39.487299999999998</v>
      </c>
      <c r="Q20" s="415" t="s">
        <v>759</v>
      </c>
      <c r="R20" s="418"/>
      <c r="S20" s="415"/>
      <c r="T20" s="418"/>
      <c r="U20" s="415"/>
      <c r="V20" s="414">
        <v>21.065000000000001</v>
      </c>
      <c r="W20" s="415" t="s">
        <v>762</v>
      </c>
      <c r="X20" s="418"/>
      <c r="Y20" s="415"/>
      <c r="Z20" s="418"/>
      <c r="AA20" s="415"/>
    </row>
    <row r="21" spans="1:27" x14ac:dyDescent="0.25">
      <c r="A21" s="84" t="str">
        <f t="shared" si="0"/>
        <v>TN Exp TN17-5021</v>
      </c>
      <c r="B21" s="84" t="str">
        <f t="shared" si="1"/>
        <v>Conv.</v>
      </c>
      <c r="C21" s="451" t="s">
        <v>542</v>
      </c>
      <c r="D21" s="414">
        <v>54.401400000000002</v>
      </c>
      <c r="E21" s="415" t="s">
        <v>739</v>
      </c>
      <c r="F21" s="418"/>
      <c r="G21" s="415"/>
      <c r="H21" s="418"/>
      <c r="I21" s="415"/>
      <c r="J21" s="96">
        <v>145.76</v>
      </c>
      <c r="K21" s="410" t="s">
        <v>712</v>
      </c>
      <c r="L21" s="94"/>
      <c r="M21" s="410"/>
      <c r="N21" s="94"/>
      <c r="O21" s="410"/>
      <c r="P21" s="414">
        <v>38.606400000000001</v>
      </c>
      <c r="Q21" s="415" t="s">
        <v>820</v>
      </c>
      <c r="R21" s="418"/>
      <c r="S21" s="415"/>
      <c r="T21" s="418"/>
      <c r="U21" s="415"/>
      <c r="V21" s="414">
        <v>22.0608</v>
      </c>
      <c r="W21" s="415" t="s">
        <v>771</v>
      </c>
      <c r="X21" s="418"/>
      <c r="Y21" s="415"/>
      <c r="Z21" s="418"/>
      <c r="AA21" s="415"/>
    </row>
    <row r="22" spans="1:27" x14ac:dyDescent="0.25">
      <c r="A22" s="84" t="str">
        <f t="shared" si="0"/>
        <v>MO S16-3747RY</v>
      </c>
      <c r="B22" s="84" t="str">
        <f t="shared" si="1"/>
        <v>RR</v>
      </c>
      <c r="C22" s="84" t="s">
        <v>513</v>
      </c>
      <c r="D22" s="414">
        <v>54.3187</v>
      </c>
      <c r="E22" s="415" t="s">
        <v>739</v>
      </c>
      <c r="F22" s="418">
        <v>54.513500000000001</v>
      </c>
      <c r="G22" s="415" t="s">
        <v>709</v>
      </c>
      <c r="H22" s="418"/>
      <c r="I22" s="415"/>
      <c r="J22" s="96">
        <v>146.47999999999999</v>
      </c>
      <c r="K22" s="410" t="s">
        <v>702</v>
      </c>
      <c r="L22" s="94">
        <v>141.44</v>
      </c>
      <c r="M22" s="410" t="s">
        <v>702</v>
      </c>
      <c r="N22" s="94"/>
      <c r="O22" s="410"/>
      <c r="P22" s="414">
        <v>38.759599999999999</v>
      </c>
      <c r="Q22" s="415" t="s">
        <v>820</v>
      </c>
      <c r="R22" s="418">
        <v>37.993600000000001</v>
      </c>
      <c r="S22" s="415" t="s">
        <v>711</v>
      </c>
      <c r="T22" s="418"/>
      <c r="U22" s="415"/>
      <c r="V22" s="414">
        <v>21.869299999999999</v>
      </c>
      <c r="W22" s="415" t="s">
        <v>788</v>
      </c>
      <c r="X22" s="418">
        <v>22.328900000000001</v>
      </c>
      <c r="Y22" s="415" t="s">
        <v>709</v>
      </c>
      <c r="Z22" s="418"/>
      <c r="AA22" s="415"/>
    </row>
    <row r="23" spans="1:27" x14ac:dyDescent="0.25">
      <c r="A23" s="84" t="str">
        <f t="shared" si="0"/>
        <v>Credenz CZ 5000 X</v>
      </c>
      <c r="B23" s="84" t="str">
        <f t="shared" si="1"/>
        <v>R2X</v>
      </c>
      <c r="C23" s="84" t="s">
        <v>456</v>
      </c>
      <c r="D23" s="414">
        <v>54.045999999999999</v>
      </c>
      <c r="E23" s="415" t="s">
        <v>739</v>
      </c>
      <c r="F23" s="418"/>
      <c r="G23" s="415"/>
      <c r="H23" s="418"/>
      <c r="I23" s="415"/>
      <c r="J23" s="96">
        <v>142.47999999999999</v>
      </c>
      <c r="K23" s="410" t="s">
        <v>786</v>
      </c>
      <c r="L23" s="94"/>
      <c r="M23" s="410"/>
      <c r="N23" s="94"/>
      <c r="O23" s="410"/>
      <c r="P23" s="414">
        <v>39.487299999999998</v>
      </c>
      <c r="Q23" s="415" t="s">
        <v>759</v>
      </c>
      <c r="R23" s="418"/>
      <c r="S23" s="415"/>
      <c r="T23" s="418"/>
      <c r="U23" s="415"/>
      <c r="V23" s="414">
        <v>22.788499999999999</v>
      </c>
      <c r="W23" s="415" t="s">
        <v>707</v>
      </c>
      <c r="X23" s="418"/>
      <c r="Y23" s="415"/>
      <c r="Z23" s="418"/>
      <c r="AA23" s="415"/>
    </row>
    <row r="24" spans="1:27" x14ac:dyDescent="0.25">
      <c r="A24" s="446" t="str">
        <f t="shared" si="0"/>
        <v xml:space="preserve">AR R13-14635RR </v>
      </c>
      <c r="B24" s="446" t="str">
        <f t="shared" si="1"/>
        <v>RR</v>
      </c>
      <c r="C24" s="84" t="s">
        <v>432</v>
      </c>
      <c r="D24" s="414">
        <v>53.823399999999999</v>
      </c>
      <c r="E24" s="415" t="s">
        <v>736</v>
      </c>
      <c r="F24" s="418"/>
      <c r="G24" s="415"/>
      <c r="H24" s="418"/>
      <c r="I24" s="415"/>
      <c r="J24" s="96">
        <v>145.43</v>
      </c>
      <c r="K24" s="410" t="s">
        <v>714</v>
      </c>
      <c r="L24" s="94"/>
      <c r="M24" s="410"/>
      <c r="N24" s="94"/>
      <c r="O24" s="410"/>
      <c r="P24" s="414">
        <v>39.8703</v>
      </c>
      <c r="Q24" s="415" t="s">
        <v>769</v>
      </c>
      <c r="R24" s="418"/>
      <c r="S24" s="415"/>
      <c r="T24" s="418"/>
      <c r="U24" s="415"/>
      <c r="V24" s="414">
        <v>21.7927</v>
      </c>
      <c r="W24" s="415" t="s">
        <v>759</v>
      </c>
      <c r="X24" s="418"/>
      <c r="Y24" s="415"/>
      <c r="Z24" s="418"/>
      <c r="AA24" s="415"/>
    </row>
    <row r="25" spans="1:27" x14ac:dyDescent="0.25">
      <c r="A25" s="84" t="str">
        <f t="shared" si="0"/>
        <v>Progeny P5211E3</v>
      </c>
      <c r="B25" s="84" t="str">
        <f t="shared" si="1"/>
        <v>E3</v>
      </c>
      <c r="C25" s="84" t="s">
        <v>521</v>
      </c>
      <c r="D25" s="414">
        <v>53.311399999999999</v>
      </c>
      <c r="E25" s="415" t="s">
        <v>788</v>
      </c>
      <c r="F25" s="418"/>
      <c r="G25" s="415"/>
      <c r="H25" s="418"/>
      <c r="I25" s="415"/>
      <c r="J25" s="96">
        <v>145.05000000000001</v>
      </c>
      <c r="K25" s="410" t="s">
        <v>720</v>
      </c>
      <c r="L25" s="94"/>
      <c r="M25" s="410"/>
      <c r="N25" s="94"/>
      <c r="O25" s="410"/>
      <c r="P25" s="414">
        <v>39.985199999999999</v>
      </c>
      <c r="Q25" s="415" t="s">
        <v>771</v>
      </c>
      <c r="R25" s="418"/>
      <c r="S25" s="415"/>
      <c r="T25" s="418"/>
      <c r="U25" s="415"/>
      <c r="V25" s="414">
        <v>22.252300000000002</v>
      </c>
      <c r="W25" s="415" t="s">
        <v>709</v>
      </c>
      <c r="X25" s="418"/>
      <c r="Y25" s="415"/>
      <c r="Z25" s="418"/>
      <c r="AA25" s="415"/>
    </row>
    <row r="26" spans="1:27" x14ac:dyDescent="0.25">
      <c r="A26" s="446" t="str">
        <f t="shared" si="0"/>
        <v>TN Exp TN18-4130</v>
      </c>
      <c r="B26" s="446" t="str">
        <f t="shared" si="1"/>
        <v>Conv.</v>
      </c>
      <c r="C26" s="84" t="s">
        <v>543</v>
      </c>
      <c r="D26" s="414">
        <v>52.400100000000002</v>
      </c>
      <c r="E26" s="415" t="s">
        <v>787</v>
      </c>
      <c r="F26" s="418"/>
      <c r="G26" s="415"/>
      <c r="H26" s="418"/>
      <c r="I26" s="415"/>
      <c r="J26" s="96">
        <v>145.71</v>
      </c>
      <c r="K26" s="410" t="s">
        <v>712</v>
      </c>
      <c r="L26" s="94"/>
      <c r="M26" s="410"/>
      <c r="N26" s="94"/>
      <c r="O26" s="410"/>
      <c r="P26" s="414">
        <v>42.143799999999999</v>
      </c>
      <c r="Q26" s="415" t="s">
        <v>702</v>
      </c>
      <c r="R26" s="418"/>
      <c r="S26" s="415"/>
      <c r="T26" s="418"/>
      <c r="U26" s="415"/>
      <c r="V26" s="414">
        <v>21.575099999999999</v>
      </c>
      <c r="W26" s="415" t="s">
        <v>749</v>
      </c>
      <c r="X26" s="418"/>
      <c r="Y26" s="415"/>
      <c r="Z26" s="418"/>
      <c r="AA26" s="415"/>
    </row>
    <row r="27" spans="1:27" x14ac:dyDescent="0.25">
      <c r="A27" s="446" t="str">
        <f t="shared" si="0"/>
        <v>TN Exp TN16-5027</v>
      </c>
      <c r="B27" s="446" t="str">
        <f t="shared" si="1"/>
        <v>Conv.</v>
      </c>
      <c r="C27" s="451" t="s">
        <v>541</v>
      </c>
      <c r="D27" s="414">
        <v>52.077300000000001</v>
      </c>
      <c r="E27" s="415" t="s">
        <v>789</v>
      </c>
      <c r="F27" s="418"/>
      <c r="G27" s="415"/>
      <c r="H27" s="418"/>
      <c r="I27" s="415"/>
      <c r="J27" s="96">
        <v>146.13999999999999</v>
      </c>
      <c r="K27" s="410" t="s">
        <v>707</v>
      </c>
      <c r="L27" s="94"/>
      <c r="M27" s="410"/>
      <c r="N27" s="94"/>
      <c r="O27" s="410"/>
      <c r="P27" s="414">
        <v>38.836199999999998</v>
      </c>
      <c r="Q27" s="415" t="s">
        <v>726</v>
      </c>
      <c r="R27" s="418"/>
      <c r="S27" s="415"/>
      <c r="T27" s="418"/>
      <c r="U27" s="415"/>
      <c r="V27" s="414">
        <v>21.639500000000002</v>
      </c>
      <c r="W27" s="415" t="s">
        <v>749</v>
      </c>
      <c r="X27" s="418"/>
      <c r="Y27" s="415"/>
      <c r="Z27" s="418"/>
      <c r="AA27" s="415"/>
    </row>
    <row r="28" spans="1:27" ht="12.75" customHeight="1" x14ac:dyDescent="0.25">
      <c r="A28" s="191" t="s">
        <v>12</v>
      </c>
      <c r="B28" s="190"/>
      <c r="C28" s="190"/>
      <c r="D28" s="602">
        <v>57.281399999999998</v>
      </c>
      <c r="E28" s="625"/>
      <c r="F28" s="625">
        <v>56.979900000000001</v>
      </c>
      <c r="G28" s="625"/>
      <c r="H28" s="625">
        <v>58.298200000000001</v>
      </c>
      <c r="I28" s="297"/>
      <c r="J28" s="292">
        <v>144.99</v>
      </c>
      <c r="K28" s="326"/>
      <c r="L28" s="326">
        <v>139.72999999999999</v>
      </c>
      <c r="M28" s="326"/>
      <c r="N28" s="326">
        <v>139.88999999999999</v>
      </c>
      <c r="O28" s="327"/>
      <c r="P28" s="295">
        <v>39.722700000000003</v>
      </c>
      <c r="Q28" s="296"/>
      <c r="R28" s="296">
        <v>39.0991</v>
      </c>
      <c r="S28" s="296"/>
      <c r="T28" s="296">
        <v>39.802700000000002</v>
      </c>
      <c r="U28" s="297"/>
      <c r="V28" s="295">
        <v>21.956399999999999</v>
      </c>
      <c r="W28" s="296"/>
      <c r="X28" s="296">
        <v>22.384599999999999</v>
      </c>
      <c r="Y28" s="296"/>
      <c r="Z28" s="296">
        <v>22.305099999999999</v>
      </c>
      <c r="AA28" s="296"/>
    </row>
    <row r="29" spans="1:27" ht="12.75" customHeight="1" x14ac:dyDescent="0.25">
      <c r="A29" s="85" t="s">
        <v>65</v>
      </c>
      <c r="B29" s="88"/>
      <c r="C29" s="88"/>
      <c r="D29" s="603">
        <v>3.7366999999999999</v>
      </c>
      <c r="E29" s="627"/>
      <c r="F29" s="629">
        <v>4.3056999999999999</v>
      </c>
      <c r="G29" s="629"/>
      <c r="H29" s="629">
        <v>3.859</v>
      </c>
      <c r="I29" s="303"/>
      <c r="J29" s="298">
        <v>2.0918000000000001</v>
      </c>
      <c r="K29" s="299"/>
      <c r="L29" s="299">
        <v>5.5801999999999996</v>
      </c>
      <c r="M29" s="299"/>
      <c r="N29" s="299">
        <v>4.0571999999999999</v>
      </c>
      <c r="O29" s="300"/>
      <c r="P29" s="301">
        <v>0.29370000000000002</v>
      </c>
      <c r="Q29" s="302"/>
      <c r="R29" s="302">
        <v>0.44009999999999999</v>
      </c>
      <c r="S29" s="302"/>
      <c r="T29" s="302">
        <v>0.54169999999999996</v>
      </c>
      <c r="U29" s="303"/>
      <c r="V29" s="301">
        <v>0.1321</v>
      </c>
      <c r="W29" s="302"/>
      <c r="X29" s="302">
        <v>0.37709999999999999</v>
      </c>
      <c r="Y29" s="302"/>
      <c r="Z29" s="302">
        <v>0.24429999999999999</v>
      </c>
      <c r="AA29" s="302"/>
    </row>
    <row r="30" spans="1:27" ht="12.75" customHeight="1" x14ac:dyDescent="0.35">
      <c r="A30" s="86" t="s">
        <v>45</v>
      </c>
      <c r="B30" s="45"/>
      <c r="C30" s="45"/>
      <c r="D30" s="604">
        <v>4.83</v>
      </c>
      <c r="E30" s="631"/>
      <c r="F30" s="631">
        <v>2.97</v>
      </c>
      <c r="G30" s="631"/>
      <c r="H30" s="631">
        <v>2.88</v>
      </c>
      <c r="I30" s="309"/>
      <c r="J30" s="304">
        <v>1.25</v>
      </c>
      <c r="K30" s="305"/>
      <c r="L30" s="305">
        <v>0.86</v>
      </c>
      <c r="M30" s="305"/>
      <c r="N30" s="305">
        <v>0.77</v>
      </c>
      <c r="O30" s="306"/>
      <c r="P30" s="307">
        <v>0.71</v>
      </c>
      <c r="Q30" s="308"/>
      <c r="R30" s="308">
        <v>0.66</v>
      </c>
      <c r="S30" s="308"/>
      <c r="T30" s="308">
        <v>0.48</v>
      </c>
      <c r="U30" s="309"/>
      <c r="V30" s="307">
        <v>0.27</v>
      </c>
      <c r="W30" s="308"/>
      <c r="X30" s="308">
        <v>0.28000000000000003</v>
      </c>
      <c r="Y30" s="308"/>
      <c r="Z30" s="308">
        <v>0.22</v>
      </c>
      <c r="AA30" s="308"/>
    </row>
    <row r="31" spans="1:27" ht="12.75" customHeight="1" x14ac:dyDescent="0.25">
      <c r="A31" s="86" t="s">
        <v>66</v>
      </c>
      <c r="B31" s="45"/>
      <c r="C31" s="45"/>
      <c r="D31" s="319">
        <v>14.859070386000001</v>
      </c>
      <c r="E31" s="320"/>
      <c r="F31" s="320">
        <v>12.160897891999999</v>
      </c>
      <c r="G31" s="320"/>
      <c r="H31" s="320">
        <v>14.099718148999999</v>
      </c>
      <c r="I31" s="306"/>
      <c r="J31" s="304">
        <v>1.4182637392999999</v>
      </c>
      <c r="K31" s="305"/>
      <c r="L31" s="305">
        <v>1.3325837279999999</v>
      </c>
      <c r="M31" s="305"/>
      <c r="N31" s="305">
        <v>1.4361692514</v>
      </c>
      <c r="O31" s="306"/>
      <c r="P31" s="304">
        <v>1.0789728675000001</v>
      </c>
      <c r="Q31" s="305"/>
      <c r="R31" s="305">
        <v>1.444937326</v>
      </c>
      <c r="S31" s="305"/>
      <c r="T31" s="305">
        <v>1.2615619544000001</v>
      </c>
      <c r="U31" s="306"/>
      <c r="V31" s="304">
        <v>0.74381439100000002</v>
      </c>
      <c r="W31" s="305"/>
      <c r="X31" s="305">
        <v>1.0607178112</v>
      </c>
      <c r="Y31" s="305"/>
      <c r="Z31" s="305">
        <v>1.011427541</v>
      </c>
      <c r="AA31" s="305"/>
    </row>
    <row r="32" spans="1:27" ht="13.8" thickBot="1" x14ac:dyDescent="0.3">
      <c r="A32" s="87" t="s">
        <v>67</v>
      </c>
      <c r="B32" s="46"/>
      <c r="C32" s="183"/>
      <c r="D32" s="322">
        <f>7*3*1</f>
        <v>21</v>
      </c>
      <c r="E32" s="323"/>
      <c r="F32" s="323">
        <f>7*3*2</f>
        <v>42</v>
      </c>
      <c r="G32" s="323"/>
      <c r="H32" s="323">
        <f>7*3*3</f>
        <v>63</v>
      </c>
      <c r="I32" s="324"/>
      <c r="J32" s="310">
        <f>3*6*1</f>
        <v>18</v>
      </c>
      <c r="K32" s="311"/>
      <c r="L32" s="311">
        <f>3*6*2</f>
        <v>36</v>
      </c>
      <c r="M32" s="311"/>
      <c r="N32" s="311">
        <f>3*6*3</f>
        <v>54</v>
      </c>
      <c r="O32" s="312"/>
      <c r="P32" s="328">
        <v>3</v>
      </c>
      <c r="Q32" s="329"/>
      <c r="R32" s="329">
        <v>6</v>
      </c>
      <c r="S32" s="329"/>
      <c r="T32" s="329">
        <v>9</v>
      </c>
      <c r="U32" s="330"/>
      <c r="V32" s="313">
        <v>3</v>
      </c>
      <c r="W32" s="314"/>
      <c r="X32" s="314">
        <v>6</v>
      </c>
      <c r="Y32" s="314"/>
      <c r="Z32" s="314">
        <v>9</v>
      </c>
      <c r="AA32" s="314"/>
    </row>
    <row r="33" spans="1:27" s="207" customFormat="1" x14ac:dyDescent="0.25">
      <c r="A33" s="9"/>
      <c r="B33" s="9"/>
      <c r="C33" s="9"/>
      <c r="D33" s="14"/>
      <c r="E33" s="14"/>
      <c r="F33" s="14"/>
      <c r="G33" s="14"/>
      <c r="H33" s="14"/>
      <c r="I33" s="14"/>
      <c r="J33" s="15">
        <v>0.66842000000000001</v>
      </c>
      <c r="K33" s="15"/>
      <c r="L33" s="15">
        <v>0.62283999999999995</v>
      </c>
      <c r="M33" s="15"/>
      <c r="N33" s="15">
        <v>0.44897999999999999</v>
      </c>
      <c r="O33" s="15"/>
      <c r="P33" s="43">
        <v>3.82694</v>
      </c>
      <c r="Q33" s="43"/>
      <c r="R33" s="43">
        <v>3.2024599999999999</v>
      </c>
      <c r="S33" s="43"/>
      <c r="T33" s="43">
        <v>2.7566700000000002</v>
      </c>
      <c r="U33" s="43"/>
      <c r="V33" s="43">
        <v>3.82694</v>
      </c>
      <c r="W33" s="43"/>
      <c r="X33" s="43">
        <v>3.2024599999999999</v>
      </c>
      <c r="Y33" s="43"/>
      <c r="Z33" s="43">
        <v>2.7566700000000002</v>
      </c>
      <c r="AA33" s="4"/>
    </row>
    <row r="34" spans="1:27" s="207" customFormat="1" x14ac:dyDescent="0.25">
      <c r="A34" s="13"/>
      <c r="B34" s="9"/>
      <c r="C34" s="9"/>
      <c r="D34" s="13"/>
      <c r="E34" s="13"/>
      <c r="F34" s="13"/>
      <c r="G34" s="13"/>
      <c r="H34" s="13"/>
      <c r="I34" s="13"/>
      <c r="J34" s="43"/>
      <c r="K34" s="43"/>
      <c r="L34" s="43"/>
      <c r="M34" s="43"/>
      <c r="N34" s="43"/>
      <c r="O34" s="43"/>
      <c r="P34" s="122"/>
      <c r="Q34" s="122"/>
      <c r="R34" s="122"/>
      <c r="S34" s="122"/>
      <c r="T34" s="122"/>
      <c r="U34" s="122"/>
      <c r="V34" s="122"/>
      <c r="W34" s="122"/>
      <c r="X34" s="122"/>
      <c r="Y34" s="122"/>
      <c r="Z34" s="122"/>
      <c r="AA34" s="224"/>
    </row>
    <row r="35" spans="1:27" s="207" customFormat="1" x14ac:dyDescent="0.25">
      <c r="A35" s="13"/>
      <c r="B35" s="10"/>
      <c r="C35" s="10"/>
      <c r="D35" s="13"/>
      <c r="E35" s="13"/>
      <c r="F35" s="13"/>
      <c r="G35" s="13"/>
      <c r="H35" s="13"/>
      <c r="I35" s="13"/>
      <c r="J35" s="43"/>
      <c r="K35" s="43"/>
      <c r="L35" s="43"/>
      <c r="M35" s="43"/>
      <c r="N35" s="43"/>
      <c r="O35" s="43"/>
      <c r="P35" s="123"/>
      <c r="Q35" s="123"/>
      <c r="R35" s="123"/>
      <c r="S35" s="123"/>
      <c r="T35" s="123"/>
      <c r="U35" s="123"/>
      <c r="V35" s="123"/>
      <c r="W35" s="123"/>
      <c r="X35" s="123"/>
      <c r="Y35" s="123"/>
      <c r="Z35" s="123"/>
      <c r="AA35" s="225"/>
    </row>
    <row r="36" spans="1:27" s="207" customFormat="1" x14ac:dyDescent="0.25">
      <c r="A36" s="13"/>
      <c r="B36" s="9"/>
      <c r="C36" s="9"/>
      <c r="D36" s="13"/>
      <c r="E36" s="13"/>
      <c r="F36" s="13"/>
      <c r="G36" s="13"/>
      <c r="H36" s="13"/>
      <c r="I36" s="13"/>
      <c r="J36" s="43"/>
      <c r="K36" s="43"/>
      <c r="L36" s="43"/>
      <c r="M36" s="43"/>
      <c r="N36" s="43"/>
      <c r="O36" s="43"/>
      <c r="P36" s="43"/>
      <c r="Q36" s="43"/>
      <c r="R36" s="43"/>
      <c r="S36" s="43"/>
      <c r="T36" s="43"/>
      <c r="U36" s="43"/>
      <c r="V36" s="43"/>
      <c r="W36" s="43"/>
      <c r="X36" s="43"/>
      <c r="Y36" s="43"/>
      <c r="Z36" s="43"/>
      <c r="AA36" s="4"/>
    </row>
    <row r="37" spans="1:27" s="207" customFormat="1" x14ac:dyDescent="0.25">
      <c r="A37" s="13"/>
      <c r="B37" s="9"/>
      <c r="C37" s="9"/>
      <c r="D37" s="13"/>
      <c r="E37" s="13"/>
      <c r="F37" s="13"/>
      <c r="G37" s="13"/>
      <c r="H37" s="13"/>
      <c r="I37" s="13"/>
      <c r="J37" s="43"/>
      <c r="K37" s="43"/>
      <c r="L37" s="43"/>
      <c r="M37" s="43"/>
      <c r="N37" s="43"/>
      <c r="O37" s="43"/>
      <c r="P37" s="43"/>
      <c r="Q37" s="43"/>
      <c r="R37" s="43"/>
      <c r="S37" s="43"/>
      <c r="T37" s="43"/>
      <c r="U37" s="43"/>
      <c r="V37" s="43"/>
      <c r="W37" s="43"/>
      <c r="X37" s="43"/>
      <c r="Y37" s="43"/>
      <c r="Z37" s="43"/>
      <c r="AA37" s="4"/>
    </row>
    <row r="38" spans="1:27" s="207" customFormat="1" x14ac:dyDescent="0.25">
      <c r="A38" s="13"/>
      <c r="B38" s="9"/>
      <c r="C38" s="9"/>
      <c r="D38" s="13"/>
      <c r="E38" s="13"/>
      <c r="F38" s="13"/>
      <c r="G38" s="13"/>
      <c r="H38" s="13"/>
      <c r="I38" s="13"/>
      <c r="J38" s="43"/>
      <c r="K38" s="43"/>
      <c r="L38" s="43"/>
      <c r="M38" s="43"/>
      <c r="N38" s="43"/>
      <c r="O38" s="43"/>
      <c r="P38" s="43"/>
      <c r="Q38" s="43"/>
      <c r="R38" s="43"/>
      <c r="S38" s="43"/>
      <c r="T38" s="43"/>
      <c r="U38" s="43"/>
      <c r="V38" s="43"/>
      <c r="W38" s="43"/>
      <c r="X38" s="43"/>
      <c r="Y38" s="43"/>
      <c r="Z38" s="43"/>
      <c r="AA38" s="4"/>
    </row>
    <row r="39" spans="1:27" s="207" customFormat="1" x14ac:dyDescent="0.25">
      <c r="A39" s="13"/>
      <c r="B39" s="10"/>
      <c r="C39" s="10"/>
      <c r="D39" s="13"/>
      <c r="E39" s="13"/>
      <c r="F39" s="13"/>
      <c r="G39" s="13"/>
      <c r="H39" s="13"/>
      <c r="I39" s="13"/>
      <c r="J39" s="43"/>
      <c r="K39" s="43"/>
      <c r="L39" s="43"/>
      <c r="M39" s="43"/>
      <c r="N39" s="43"/>
      <c r="O39" s="43"/>
      <c r="P39" s="43"/>
      <c r="Q39" s="43"/>
      <c r="R39" s="43"/>
      <c r="S39" s="43"/>
      <c r="T39" s="43"/>
      <c r="U39" s="43"/>
      <c r="V39" s="43"/>
      <c r="W39" s="43"/>
      <c r="X39" s="43"/>
      <c r="Y39" s="43"/>
      <c r="Z39" s="43"/>
      <c r="AA39" s="4"/>
    </row>
    <row r="40" spans="1:27" s="207" customFormat="1" x14ac:dyDescent="0.25">
      <c r="A40" s="13"/>
      <c r="B40" s="9"/>
      <c r="C40" s="9"/>
      <c r="D40" s="13"/>
      <c r="E40" s="13"/>
      <c r="F40" s="13"/>
      <c r="G40" s="13"/>
      <c r="H40" s="13"/>
      <c r="I40" s="13"/>
      <c r="J40" s="43"/>
      <c r="K40" s="43"/>
      <c r="L40" s="43"/>
      <c r="M40" s="43"/>
      <c r="N40" s="43"/>
      <c r="O40" s="43"/>
      <c r="P40" s="43"/>
      <c r="Q40" s="43"/>
      <c r="R40" s="43"/>
      <c r="S40" s="43"/>
      <c r="T40" s="43"/>
      <c r="U40" s="43"/>
      <c r="V40" s="43"/>
      <c r="W40" s="43"/>
      <c r="X40" s="43"/>
      <c r="Y40" s="43"/>
      <c r="Z40" s="43"/>
      <c r="AA40" s="4"/>
    </row>
    <row r="41" spans="1:27" s="207" customFormat="1" x14ac:dyDescent="0.25">
      <c r="A41" s="12"/>
      <c r="B41" s="10"/>
      <c r="C41" s="10"/>
      <c r="D41" s="12"/>
      <c r="E41" s="12"/>
      <c r="F41" s="12"/>
      <c r="G41" s="12"/>
      <c r="H41" s="12"/>
      <c r="I41" s="12"/>
      <c r="J41" s="2"/>
      <c r="K41" s="2"/>
      <c r="L41" s="2"/>
      <c r="M41" s="2"/>
      <c r="N41" s="2"/>
      <c r="O41" s="2"/>
      <c r="P41" s="2"/>
      <c r="Q41" s="2"/>
      <c r="R41" s="2"/>
      <c r="S41" s="2"/>
      <c r="T41" s="2"/>
      <c r="U41" s="2"/>
      <c r="V41" s="2"/>
      <c r="W41" s="2"/>
      <c r="X41" s="2"/>
      <c r="Y41" s="2"/>
      <c r="Z41" s="2"/>
      <c r="AA41" s="226"/>
    </row>
    <row r="42" spans="1:27" x14ac:dyDescent="0.25">
      <c r="A42" s="13"/>
      <c r="B42" s="10"/>
      <c r="C42" s="10"/>
      <c r="D42" s="13"/>
      <c r="E42" s="13"/>
      <c r="F42" s="13"/>
      <c r="G42" s="13"/>
      <c r="H42" s="13"/>
      <c r="I42" s="13"/>
    </row>
    <row r="43" spans="1:27" ht="15.6" x14ac:dyDescent="0.25">
      <c r="A43" s="5"/>
      <c r="B43" s="9"/>
      <c r="C43" s="9"/>
      <c r="D43" s="124"/>
      <c r="E43" s="124"/>
      <c r="F43" s="124"/>
      <c r="G43" s="124"/>
      <c r="H43" s="124"/>
      <c r="I43" s="124"/>
      <c r="J43" s="8"/>
      <c r="K43" s="8"/>
      <c r="L43" s="8"/>
      <c r="M43" s="8"/>
      <c r="N43" s="8"/>
      <c r="O43" s="8"/>
      <c r="P43" s="8"/>
      <c r="Q43" s="8"/>
      <c r="R43" s="8"/>
      <c r="S43" s="8"/>
      <c r="T43" s="8"/>
      <c r="U43" s="8"/>
      <c r="V43" s="8"/>
      <c r="W43" s="8"/>
      <c r="X43" s="8"/>
      <c r="Y43" s="8"/>
      <c r="Z43" s="8"/>
      <c r="AA43" s="227"/>
    </row>
    <row r="44" spans="1:27" x14ac:dyDescent="0.25">
      <c r="B44" s="208"/>
      <c r="C44" s="208"/>
    </row>
  </sheetData>
  <sortState ref="A5:AA27">
    <sortCondition descending="1" ref="D5:D27"/>
  </sortState>
  <mergeCells count="17">
    <mergeCell ref="A1:AA1"/>
    <mergeCell ref="D2:I2"/>
    <mergeCell ref="J2:O2"/>
    <mergeCell ref="P2:U2"/>
    <mergeCell ref="V2:AA2"/>
    <mergeCell ref="V3:W3"/>
    <mergeCell ref="X3:Y3"/>
    <mergeCell ref="Z3:AA3"/>
    <mergeCell ref="P3:Q3"/>
    <mergeCell ref="R3:S3"/>
    <mergeCell ref="T3:U3"/>
    <mergeCell ref="N3:O3"/>
    <mergeCell ref="D3:E3"/>
    <mergeCell ref="F3:G3"/>
    <mergeCell ref="H3:I3"/>
    <mergeCell ref="J3:K3"/>
    <mergeCell ref="L3:M3"/>
  </mergeCells>
  <conditionalFormatting sqref="I5:I27">
    <cfRule type="containsText" priority="1" stopIfTrue="1" operator="containsText" text="AA">
      <formula>NOT(ISERROR(SEARCH("AA",I5)))</formula>
    </cfRule>
    <cfRule type="containsText" dxfId="114" priority="2" operator="containsText" text="A">
      <formula>NOT(ISERROR(SEARCH("A",I5)))</formula>
    </cfRule>
  </conditionalFormatting>
  <conditionalFormatting sqref="M5:M27">
    <cfRule type="containsText" priority="24" stopIfTrue="1" operator="containsText" text="AA">
      <formula>NOT(ISERROR(SEARCH("AA",M5)))</formula>
    </cfRule>
    <cfRule type="containsText" dxfId="113" priority="25" operator="containsText" text="A">
      <formula>NOT(ISERROR(SEARCH("A",M5)))</formula>
    </cfRule>
  </conditionalFormatting>
  <conditionalFormatting sqref="O5:O27">
    <cfRule type="containsText" priority="22" stopIfTrue="1" operator="containsText" text="AA">
      <formula>NOT(ISERROR(SEARCH("AA",O5)))</formula>
    </cfRule>
    <cfRule type="containsText" dxfId="112" priority="23" operator="containsText" text="A">
      <formula>NOT(ISERROR(SEARCH("A",O5)))</formula>
    </cfRule>
  </conditionalFormatting>
  <conditionalFormatting sqref="S5:S27">
    <cfRule type="containsText" priority="12" stopIfTrue="1" operator="containsText" text="AA">
      <formula>NOT(ISERROR(SEARCH("AA",S5)))</formula>
    </cfRule>
    <cfRule type="containsText" dxfId="111" priority="13" operator="containsText" text="A">
      <formula>NOT(ISERROR(SEARCH("A",S5)))</formula>
    </cfRule>
  </conditionalFormatting>
  <conditionalFormatting sqref="U5:U27">
    <cfRule type="containsText" priority="10" stopIfTrue="1" operator="containsText" text="AA">
      <formula>NOT(ISERROR(SEARCH("AA",U5)))</formula>
    </cfRule>
    <cfRule type="containsText" dxfId="110" priority="11" operator="containsText" text="A">
      <formula>NOT(ISERROR(SEARCH("A",U5)))</formula>
    </cfRule>
  </conditionalFormatting>
  <conditionalFormatting sqref="K5:K27">
    <cfRule type="containsText" priority="26" stopIfTrue="1" operator="containsText" text="AA">
      <formula>NOT(ISERROR(SEARCH("AA",K5)))</formula>
    </cfRule>
    <cfRule type="containsText" dxfId="109" priority="27" operator="containsText" text="A">
      <formula>NOT(ISERROR(SEARCH("A",K5)))</formula>
    </cfRule>
  </conditionalFormatting>
  <conditionalFormatting sqref="Q5:Q27">
    <cfRule type="containsText" priority="14" stopIfTrue="1" operator="containsText" text="AA">
      <formula>NOT(ISERROR(SEARCH("AA",Q5)))</formula>
    </cfRule>
    <cfRule type="containsText" dxfId="108" priority="15" operator="containsText" text="A">
      <formula>NOT(ISERROR(SEARCH("A",Q5)))</formula>
    </cfRule>
  </conditionalFormatting>
  <conditionalFormatting sqref="W5:W27">
    <cfRule type="containsText" priority="20" stopIfTrue="1" operator="containsText" text="AA">
      <formula>NOT(ISERROR(SEARCH("AA",W5)))</formula>
    </cfRule>
    <cfRule type="containsText" dxfId="107" priority="21" operator="containsText" text="A">
      <formula>NOT(ISERROR(SEARCH("A",W5)))</formula>
    </cfRule>
  </conditionalFormatting>
  <conditionalFormatting sqref="Y5:Y27">
    <cfRule type="containsText" priority="18" stopIfTrue="1" operator="containsText" text="AA">
      <formula>NOT(ISERROR(SEARCH("AA",Y5)))</formula>
    </cfRule>
    <cfRule type="containsText" dxfId="106" priority="19" operator="containsText" text="A">
      <formula>NOT(ISERROR(SEARCH("A",Y5)))</formula>
    </cfRule>
  </conditionalFormatting>
  <conditionalFormatting sqref="AA5:AA27">
    <cfRule type="containsText" priority="16" stopIfTrue="1" operator="containsText" text="AA">
      <formula>NOT(ISERROR(SEARCH("AA",AA5)))</formula>
    </cfRule>
    <cfRule type="containsText" dxfId="105" priority="17" operator="containsText" text="A">
      <formula>NOT(ISERROR(SEARCH("A",AA5)))</formula>
    </cfRule>
  </conditionalFormatting>
  <conditionalFormatting sqref="J5:J27">
    <cfRule type="aboveAverage" dxfId="104" priority="28"/>
  </conditionalFormatting>
  <conditionalFormatting sqref="L5:L27">
    <cfRule type="aboveAverage" dxfId="103" priority="29"/>
  </conditionalFormatting>
  <conditionalFormatting sqref="N5:N27">
    <cfRule type="aboveAverage" dxfId="102" priority="30"/>
  </conditionalFormatting>
  <conditionalFormatting sqref="P5:P27">
    <cfRule type="aboveAverage" dxfId="101" priority="31"/>
  </conditionalFormatting>
  <conditionalFormatting sqref="R5:R27">
    <cfRule type="aboveAverage" dxfId="100" priority="32"/>
  </conditionalFormatting>
  <conditionalFormatting sqref="T5:T27">
    <cfRule type="aboveAverage" dxfId="99" priority="33"/>
  </conditionalFormatting>
  <conditionalFormatting sqref="V5:V27">
    <cfRule type="aboveAverage" dxfId="98" priority="34"/>
  </conditionalFormatting>
  <conditionalFormatting sqref="X5:X27">
    <cfRule type="aboveAverage" dxfId="97" priority="35"/>
  </conditionalFormatting>
  <conditionalFormatting sqref="Z5:Z27">
    <cfRule type="aboveAverage" dxfId="96" priority="36"/>
  </conditionalFormatting>
  <conditionalFormatting sqref="E5:E27">
    <cfRule type="containsText" priority="5" stopIfTrue="1" operator="containsText" text="AA">
      <formula>NOT(ISERROR(SEARCH("AA",E5)))</formula>
    </cfRule>
    <cfRule type="containsText" dxfId="95" priority="6" operator="containsText" text="A">
      <formula>NOT(ISERROR(SEARCH("A",E5)))</formula>
    </cfRule>
  </conditionalFormatting>
  <conditionalFormatting sqref="G5:G27">
    <cfRule type="containsText" priority="3" stopIfTrue="1" operator="containsText" text="AA">
      <formula>NOT(ISERROR(SEARCH("AA",G5)))</formula>
    </cfRule>
    <cfRule type="containsText" dxfId="94" priority="4" operator="containsText" text="A">
      <formula>NOT(ISERROR(SEARCH("A",G5)))</formula>
    </cfRule>
  </conditionalFormatting>
  <conditionalFormatting sqref="D5:D27">
    <cfRule type="aboveAverage" dxfId="93" priority="7"/>
  </conditionalFormatting>
  <conditionalFormatting sqref="F5:F27">
    <cfRule type="aboveAverage" dxfId="92" priority="8"/>
  </conditionalFormatting>
  <conditionalFormatting sqref="H5:H27">
    <cfRule type="aboveAverage" dxfId="91" priority="9"/>
  </conditionalFormatting>
  <conditionalFormatting sqref="A5:AA27">
    <cfRule type="expression" dxfId="90" priority="37">
      <formula>MOD(ROW(),2)=0</formula>
    </cfRule>
  </conditionalFormatting>
  <pageMargins left="0.5" right="0.5" top="0.5" bottom="0.5" header="0.3" footer="0.3"/>
  <pageSetup paperSize="5" fitToHeight="0"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BG44"/>
  <sheetViews>
    <sheetView zoomScaleNormal="100" workbookViewId="0">
      <selection activeCell="BH23" sqref="BH23"/>
    </sheetView>
  </sheetViews>
  <sheetFormatPr defaultColWidth="9.109375" defaultRowHeight="13.2" x14ac:dyDescent="0.25"/>
  <cols>
    <col min="1" max="1" width="25.77734375" style="1" customWidth="1"/>
    <col min="2" max="2" width="10.6640625" style="1" customWidth="1"/>
    <col min="3" max="3" width="10.6640625" style="207" hidden="1" customWidth="1"/>
    <col min="4" max="4" width="5.33203125" style="95" customWidth="1"/>
    <col min="5" max="5" width="5.33203125" style="99" customWidth="1"/>
    <col min="6" max="6" width="5.33203125" style="95" customWidth="1"/>
    <col min="7" max="7" width="5.33203125" style="99" hidden="1" customWidth="1"/>
    <col min="8" max="8" width="5.33203125" style="95" customWidth="1"/>
    <col min="9" max="9" width="5.33203125" style="99" hidden="1" customWidth="1"/>
    <col min="10" max="12" width="5.33203125" style="43" customWidth="1"/>
    <col min="13" max="13" width="5.33203125" style="43" hidden="1" customWidth="1"/>
    <col min="14" max="14" width="5.33203125" style="43" customWidth="1"/>
    <col min="15" max="15" width="5.33203125" style="43" hidden="1" customWidth="1"/>
    <col min="16" max="18" width="5.33203125" style="43" customWidth="1"/>
    <col min="19" max="19" width="5.33203125" style="43" hidden="1" customWidth="1"/>
    <col min="20" max="20" width="5.33203125" style="43" customWidth="1"/>
    <col min="21" max="21" width="5.33203125" style="43" hidden="1" customWidth="1"/>
    <col min="22" max="24" width="5.33203125" style="43" customWidth="1"/>
    <col min="25" max="25" width="5.33203125" style="43" hidden="1" customWidth="1"/>
    <col min="26" max="26" width="5.33203125" style="43" customWidth="1"/>
    <col min="27" max="27" width="5.33203125" style="43" hidden="1" customWidth="1"/>
    <col min="28" max="30" width="5.33203125" style="43" customWidth="1"/>
    <col min="31" max="31" width="5.33203125" style="43" hidden="1" customWidth="1"/>
    <col min="32" max="32" width="5.33203125" style="43" customWidth="1"/>
    <col min="33" max="33" width="5.33203125" style="43" hidden="1" customWidth="1"/>
    <col min="34" max="36" width="5.33203125" style="43" customWidth="1"/>
    <col min="37" max="37" width="5.33203125" style="43" hidden="1" customWidth="1"/>
    <col min="38" max="38" width="5.33203125" style="43" customWidth="1"/>
    <col min="39" max="39" width="5.33203125" style="43" hidden="1" customWidth="1"/>
    <col min="40" max="42" width="5.33203125" style="43" customWidth="1"/>
    <col min="43" max="43" width="5.33203125" style="43" hidden="1" customWidth="1"/>
    <col min="44" max="44" width="5.33203125" style="43" customWidth="1"/>
    <col min="45" max="45" width="5.33203125" style="43" hidden="1" customWidth="1"/>
    <col min="46" max="48" width="5.33203125" style="43" customWidth="1"/>
    <col min="49" max="49" width="5.33203125" style="43" hidden="1" customWidth="1"/>
    <col min="50" max="50" width="5.33203125" style="43" customWidth="1"/>
    <col min="51" max="51" width="5.33203125" style="43" hidden="1" customWidth="1"/>
    <col min="52" max="54" width="5.33203125" style="43" customWidth="1"/>
    <col min="55" max="55" width="5.33203125" style="43" hidden="1" customWidth="1"/>
    <col min="56" max="56" width="5.33203125" style="4" customWidth="1"/>
    <col min="57" max="57" width="5.33203125" style="4" hidden="1" customWidth="1"/>
    <col min="58" max="58" width="5.33203125" style="43" customWidth="1"/>
    <col min="59" max="59" width="9.109375" style="12"/>
    <col min="60" max="60" width="9.109375" style="1"/>
    <col min="61" max="61" width="27.109375" style="1" customWidth="1"/>
    <col min="62" max="16384" width="9.109375" style="1"/>
  </cols>
  <sheetData>
    <row r="1" spans="1:59" ht="30" customHeight="1" thickBot="1" x14ac:dyDescent="0.3">
      <c r="A1" s="731" t="s">
        <v>1193</v>
      </c>
      <c r="B1" s="731"/>
      <c r="C1" s="668"/>
      <c r="D1" s="731"/>
      <c r="E1" s="731"/>
      <c r="F1" s="731"/>
      <c r="G1" s="731"/>
      <c r="H1" s="731"/>
      <c r="I1" s="731"/>
      <c r="J1" s="731"/>
      <c r="K1" s="668"/>
      <c r="L1" s="731"/>
      <c r="M1" s="668"/>
      <c r="N1" s="731"/>
      <c r="O1" s="668"/>
      <c r="P1" s="731"/>
      <c r="Q1" s="668"/>
      <c r="R1" s="731"/>
      <c r="S1" s="668"/>
      <c r="T1" s="731"/>
      <c r="U1" s="668"/>
      <c r="V1" s="731"/>
      <c r="W1" s="668"/>
      <c r="X1" s="731"/>
      <c r="Y1" s="668"/>
      <c r="Z1" s="731"/>
      <c r="AA1" s="668"/>
      <c r="AB1" s="668"/>
      <c r="AC1" s="668"/>
      <c r="AD1" s="668"/>
      <c r="AE1" s="668"/>
      <c r="AF1" s="668"/>
      <c r="AG1" s="668"/>
      <c r="AH1" s="731"/>
      <c r="AI1" s="668"/>
      <c r="AJ1" s="731"/>
      <c r="AK1" s="668"/>
      <c r="AL1" s="731"/>
      <c r="AM1" s="668"/>
      <c r="AN1" s="731"/>
      <c r="AO1" s="668"/>
      <c r="AP1" s="731"/>
      <c r="AQ1" s="668"/>
      <c r="AR1" s="731"/>
      <c r="AS1" s="668"/>
      <c r="AT1" s="731"/>
      <c r="AU1" s="668"/>
      <c r="AV1" s="731"/>
      <c r="AW1" s="668"/>
      <c r="AX1" s="731"/>
      <c r="AY1" s="668"/>
      <c r="AZ1" s="731"/>
      <c r="BA1" s="668"/>
      <c r="BB1" s="731"/>
      <c r="BC1" s="668"/>
      <c r="BD1" s="731"/>
      <c r="BE1" s="277"/>
      <c r="BF1" s="125"/>
      <c r="BG1" s="44"/>
    </row>
    <row r="2" spans="1:59" ht="41.1" customHeight="1" x14ac:dyDescent="0.25">
      <c r="A2" s="49" t="s">
        <v>149</v>
      </c>
      <c r="B2" s="47" t="s">
        <v>68</v>
      </c>
      <c r="C2" s="47"/>
      <c r="D2" s="677" t="s">
        <v>233</v>
      </c>
      <c r="E2" s="678"/>
      <c r="F2" s="678"/>
      <c r="G2" s="678"/>
      <c r="H2" s="678"/>
      <c r="I2" s="699"/>
      <c r="J2" s="679" t="s">
        <v>225</v>
      </c>
      <c r="K2" s="680"/>
      <c r="L2" s="680"/>
      <c r="M2" s="680"/>
      <c r="N2" s="680"/>
      <c r="O2" s="429"/>
      <c r="P2" s="679" t="s">
        <v>226</v>
      </c>
      <c r="Q2" s="680"/>
      <c r="R2" s="680"/>
      <c r="S2" s="680"/>
      <c r="T2" s="680"/>
      <c r="U2" s="429"/>
      <c r="V2" s="679" t="s">
        <v>227</v>
      </c>
      <c r="W2" s="680"/>
      <c r="X2" s="680"/>
      <c r="Y2" s="680"/>
      <c r="Z2" s="680"/>
      <c r="AA2" s="429"/>
      <c r="AB2" s="679" t="s">
        <v>698</v>
      </c>
      <c r="AC2" s="680"/>
      <c r="AD2" s="680"/>
      <c r="AE2" s="680"/>
      <c r="AF2" s="680"/>
      <c r="AG2" s="429"/>
      <c r="AH2" s="679" t="s">
        <v>228</v>
      </c>
      <c r="AI2" s="680"/>
      <c r="AJ2" s="680"/>
      <c r="AK2" s="680"/>
      <c r="AL2" s="680"/>
      <c r="AM2" s="429"/>
      <c r="AN2" s="679" t="s">
        <v>229</v>
      </c>
      <c r="AO2" s="680"/>
      <c r="AP2" s="680"/>
      <c r="AQ2" s="680"/>
      <c r="AR2" s="680"/>
      <c r="AS2" s="429"/>
      <c r="AT2" s="679" t="s">
        <v>230</v>
      </c>
      <c r="AU2" s="680"/>
      <c r="AV2" s="680"/>
      <c r="AW2" s="680"/>
      <c r="AX2" s="680"/>
      <c r="AY2" s="429"/>
      <c r="AZ2" s="679" t="s">
        <v>232</v>
      </c>
      <c r="BA2" s="680"/>
      <c r="BB2" s="680"/>
      <c r="BC2" s="680"/>
      <c r="BD2" s="680"/>
      <c r="BE2" s="428"/>
      <c r="BF2" s="4"/>
      <c r="BG2" s="1"/>
    </row>
    <row r="3" spans="1:59" ht="20.100000000000001" customHeight="1" x14ac:dyDescent="0.25">
      <c r="A3" s="111"/>
      <c r="B3" s="111"/>
      <c r="C3" s="111"/>
      <c r="D3" s="675" t="s">
        <v>69</v>
      </c>
      <c r="E3" s="676"/>
      <c r="F3" s="676" t="s">
        <v>70</v>
      </c>
      <c r="G3" s="676"/>
      <c r="H3" s="676" t="s">
        <v>71</v>
      </c>
      <c r="I3" s="697"/>
      <c r="J3" s="425" t="s">
        <v>69</v>
      </c>
      <c r="K3" s="426"/>
      <c r="L3" s="426" t="s">
        <v>70</v>
      </c>
      <c r="M3" s="426"/>
      <c r="N3" s="426" t="s">
        <v>71</v>
      </c>
      <c r="O3" s="430"/>
      <c r="P3" s="425" t="s">
        <v>69</v>
      </c>
      <c r="Q3" s="426"/>
      <c r="R3" s="426" t="s">
        <v>70</v>
      </c>
      <c r="S3" s="426"/>
      <c r="T3" s="426" t="s">
        <v>71</v>
      </c>
      <c r="U3" s="430"/>
      <c r="V3" s="425" t="s">
        <v>69</v>
      </c>
      <c r="W3" s="426"/>
      <c r="X3" s="426" t="s">
        <v>70</v>
      </c>
      <c r="Y3" s="426"/>
      <c r="Z3" s="426" t="s">
        <v>71</v>
      </c>
      <c r="AA3" s="430"/>
      <c r="AB3" s="425" t="s">
        <v>69</v>
      </c>
      <c r="AC3" s="426"/>
      <c r="AD3" s="426" t="s">
        <v>70</v>
      </c>
      <c r="AE3" s="426"/>
      <c r="AF3" s="426" t="s">
        <v>71</v>
      </c>
      <c r="AG3" s="430"/>
      <c r="AH3" s="425" t="s">
        <v>69</v>
      </c>
      <c r="AI3" s="426"/>
      <c r="AJ3" s="426" t="s">
        <v>70</v>
      </c>
      <c r="AK3" s="426"/>
      <c r="AL3" s="426" t="s">
        <v>71</v>
      </c>
      <c r="AM3" s="430"/>
      <c r="AN3" s="425" t="s">
        <v>69</v>
      </c>
      <c r="AO3" s="426"/>
      <c r="AP3" s="426" t="s">
        <v>70</v>
      </c>
      <c r="AQ3" s="426"/>
      <c r="AR3" s="426" t="s">
        <v>71</v>
      </c>
      <c r="AS3" s="430"/>
      <c r="AT3" s="425" t="s">
        <v>69</v>
      </c>
      <c r="AU3" s="426"/>
      <c r="AV3" s="426" t="s">
        <v>70</v>
      </c>
      <c r="AW3" s="426"/>
      <c r="AX3" s="426" t="s">
        <v>71</v>
      </c>
      <c r="AY3" s="430"/>
      <c r="AZ3" s="233" t="s">
        <v>69</v>
      </c>
      <c r="BA3" s="406"/>
      <c r="BB3" s="234" t="s">
        <v>70</v>
      </c>
      <c r="BC3" s="426"/>
      <c r="BD3" s="234" t="s">
        <v>71</v>
      </c>
      <c r="BE3" s="426"/>
      <c r="BF3" s="4"/>
      <c r="BG3" s="1"/>
    </row>
    <row r="4" spans="1:59" ht="63.75" hidden="1" customHeight="1" x14ac:dyDescent="0.25">
      <c r="A4" s="111" t="s">
        <v>149</v>
      </c>
      <c r="B4" s="112" t="s">
        <v>68</v>
      </c>
      <c r="C4" s="112"/>
      <c r="D4" s="127" t="s">
        <v>77</v>
      </c>
      <c r="E4" s="126" t="s">
        <v>80</v>
      </c>
      <c r="F4" s="126" t="s">
        <v>78</v>
      </c>
      <c r="G4" s="126" t="s">
        <v>81</v>
      </c>
      <c r="H4" s="126" t="s">
        <v>79</v>
      </c>
      <c r="I4" s="128" t="s">
        <v>82</v>
      </c>
      <c r="J4" s="423" t="s">
        <v>92</v>
      </c>
      <c r="K4" s="422"/>
      <c r="L4" s="422" t="s">
        <v>93</v>
      </c>
      <c r="M4" s="422"/>
      <c r="N4" s="422" t="s">
        <v>94</v>
      </c>
      <c r="O4" s="424"/>
      <c r="P4" s="423" t="s">
        <v>95</v>
      </c>
      <c r="Q4" s="422"/>
      <c r="R4" s="422" t="s">
        <v>96</v>
      </c>
      <c r="S4" s="422"/>
      <c r="T4" s="422" t="s">
        <v>97</v>
      </c>
      <c r="U4" s="424"/>
      <c r="V4" s="423" t="s">
        <v>98</v>
      </c>
      <c r="W4" s="422"/>
      <c r="X4" s="422" t="s">
        <v>99</v>
      </c>
      <c r="Y4" s="422"/>
      <c r="Z4" s="422" t="s">
        <v>100</v>
      </c>
      <c r="AA4" s="424"/>
      <c r="AB4" s="423" t="s">
        <v>98</v>
      </c>
      <c r="AC4" s="422"/>
      <c r="AD4" s="422" t="s">
        <v>99</v>
      </c>
      <c r="AE4" s="422"/>
      <c r="AF4" s="422" t="s">
        <v>100</v>
      </c>
      <c r="AG4" s="424"/>
      <c r="AH4" s="423" t="s">
        <v>101</v>
      </c>
      <c r="AI4" s="422"/>
      <c r="AJ4" s="422" t="s">
        <v>102</v>
      </c>
      <c r="AK4" s="422"/>
      <c r="AL4" s="422" t="s">
        <v>103</v>
      </c>
      <c r="AM4" s="424"/>
      <c r="AN4" s="423" t="s">
        <v>104</v>
      </c>
      <c r="AO4" s="422"/>
      <c r="AP4" s="422" t="s">
        <v>105</v>
      </c>
      <c r="AQ4" s="422"/>
      <c r="AR4" s="422" t="s">
        <v>106</v>
      </c>
      <c r="AS4" s="424"/>
      <c r="AT4" s="423" t="s">
        <v>262</v>
      </c>
      <c r="AU4" s="422"/>
      <c r="AV4" s="422" t="s">
        <v>263</v>
      </c>
      <c r="AW4" s="422"/>
      <c r="AX4" s="422" t="s">
        <v>264</v>
      </c>
      <c r="AY4" s="424"/>
      <c r="AZ4" s="228" t="s">
        <v>110</v>
      </c>
      <c r="BA4" s="403"/>
      <c r="BB4" s="229" t="s">
        <v>111</v>
      </c>
      <c r="BC4" s="422"/>
      <c r="BD4" s="229" t="s">
        <v>112</v>
      </c>
      <c r="BE4" s="431"/>
      <c r="BF4" s="4"/>
      <c r="BG4" s="1"/>
    </row>
    <row r="5" spans="1:59" ht="12.75" customHeight="1" x14ac:dyDescent="0.25">
      <c r="A5" s="114" t="str">
        <f t="shared" ref="A5:A27" si="0">VLOOKUP(C5,VL_SOY_2020,2,FALSE)</f>
        <v>Asgrow AG53X0**</v>
      </c>
      <c r="B5" s="84" t="str">
        <f t="shared" ref="B5:B27" si="1">VLOOKUP(C5,VL_SOY_2020,4,FALSE)</f>
        <v>R2X</v>
      </c>
      <c r="C5" s="192" t="s">
        <v>446</v>
      </c>
      <c r="D5" s="414">
        <v>65.197500000000005</v>
      </c>
      <c r="E5" s="415" t="s">
        <v>702</v>
      </c>
      <c r="F5" s="416">
        <v>61.751399999999997</v>
      </c>
      <c r="G5" s="417" t="s">
        <v>702</v>
      </c>
      <c r="H5" s="418"/>
      <c r="I5" s="415"/>
      <c r="J5" s="414">
        <v>80.171999999999997</v>
      </c>
      <c r="K5" s="415" t="s">
        <v>700</v>
      </c>
      <c r="L5" s="416">
        <v>79.028300000000002</v>
      </c>
      <c r="M5" s="417" t="s">
        <v>702</v>
      </c>
      <c r="N5" s="418"/>
      <c r="O5" s="415"/>
      <c r="P5" s="414">
        <v>75.733000000000004</v>
      </c>
      <c r="Q5" s="415" t="s">
        <v>702</v>
      </c>
      <c r="R5" s="416">
        <v>65.745000000000005</v>
      </c>
      <c r="S5" s="417" t="s">
        <v>702</v>
      </c>
      <c r="T5" s="418"/>
      <c r="U5" s="415"/>
      <c r="V5" s="414">
        <v>43.340400000000002</v>
      </c>
      <c r="W5" s="415" t="s">
        <v>721</v>
      </c>
      <c r="X5" s="416">
        <v>45.1449</v>
      </c>
      <c r="Y5" s="417" t="s">
        <v>702</v>
      </c>
      <c r="Z5" s="418"/>
      <c r="AA5" s="415"/>
      <c r="AB5" s="414">
        <v>72.639399999999995</v>
      </c>
      <c r="AC5" s="415" t="s">
        <v>702</v>
      </c>
      <c r="AD5" s="416"/>
      <c r="AE5" s="417"/>
      <c r="AF5" s="418"/>
      <c r="AG5" s="415"/>
      <c r="AH5" s="414">
        <v>74.122</v>
      </c>
      <c r="AI5" s="415" t="s">
        <v>702</v>
      </c>
      <c r="AJ5" s="416">
        <v>74.498400000000004</v>
      </c>
      <c r="AK5" s="417" t="s">
        <v>702</v>
      </c>
      <c r="AL5" s="418"/>
      <c r="AM5" s="415"/>
      <c r="AN5" s="414">
        <v>66.415099999999995</v>
      </c>
      <c r="AO5" s="415" t="s">
        <v>712</v>
      </c>
      <c r="AP5" s="416">
        <v>67.059899999999999</v>
      </c>
      <c r="AQ5" s="417" t="s">
        <v>707</v>
      </c>
      <c r="AR5" s="418"/>
      <c r="AS5" s="415"/>
      <c r="AT5" s="414">
        <v>56.046999999999997</v>
      </c>
      <c r="AU5" s="415" t="s">
        <v>712</v>
      </c>
      <c r="AV5" s="416">
        <v>51.594299999999997</v>
      </c>
      <c r="AW5" s="417" t="s">
        <v>712</v>
      </c>
      <c r="AX5" s="418"/>
      <c r="AY5" s="415"/>
      <c r="AZ5" s="414">
        <v>53.111499999999999</v>
      </c>
      <c r="BA5" s="415" t="s">
        <v>702</v>
      </c>
      <c r="BB5" s="416">
        <v>49.1892</v>
      </c>
      <c r="BC5" s="417" t="s">
        <v>702</v>
      </c>
      <c r="BD5" s="418"/>
      <c r="BE5" s="410"/>
      <c r="BF5" s="7"/>
      <c r="BG5"/>
    </row>
    <row r="6" spans="1:59" x14ac:dyDescent="0.25">
      <c r="A6" s="446" t="str">
        <f t="shared" si="0"/>
        <v>Croplan CP5010XS</v>
      </c>
      <c r="B6" s="446" t="str">
        <f t="shared" si="1"/>
        <v>R2X</v>
      </c>
      <c r="C6" s="451" t="s">
        <v>465</v>
      </c>
      <c r="D6" s="414">
        <v>63.574199999999998</v>
      </c>
      <c r="E6" s="415" t="s">
        <v>702</v>
      </c>
      <c r="F6" s="418"/>
      <c r="G6" s="415"/>
      <c r="H6" s="418"/>
      <c r="I6" s="415"/>
      <c r="J6" s="414">
        <v>82.866900000000001</v>
      </c>
      <c r="K6" s="415" t="s">
        <v>712</v>
      </c>
      <c r="L6" s="418"/>
      <c r="M6" s="415"/>
      <c r="N6" s="418"/>
      <c r="O6" s="415"/>
      <c r="P6" s="414">
        <v>68.321600000000004</v>
      </c>
      <c r="Q6" s="415" t="s">
        <v>707</v>
      </c>
      <c r="R6" s="418"/>
      <c r="S6" s="415"/>
      <c r="T6" s="418"/>
      <c r="U6" s="415"/>
      <c r="V6" s="414">
        <v>47.915500000000002</v>
      </c>
      <c r="W6" s="415" t="s">
        <v>712</v>
      </c>
      <c r="X6" s="418"/>
      <c r="Y6" s="415"/>
      <c r="Z6" s="418"/>
      <c r="AA6" s="415"/>
      <c r="AB6" s="414">
        <v>70.586100000000002</v>
      </c>
      <c r="AC6" s="415" t="s">
        <v>712</v>
      </c>
      <c r="AD6" s="418"/>
      <c r="AE6" s="415"/>
      <c r="AF6" s="418"/>
      <c r="AG6" s="415"/>
      <c r="AH6" s="414">
        <v>71.643799999999999</v>
      </c>
      <c r="AI6" s="415" t="s">
        <v>707</v>
      </c>
      <c r="AJ6" s="418"/>
      <c r="AK6" s="415"/>
      <c r="AL6" s="418"/>
      <c r="AM6" s="415"/>
      <c r="AN6" s="414">
        <v>60.743899999999996</v>
      </c>
      <c r="AO6" s="415" t="s">
        <v>720</v>
      </c>
      <c r="AP6" s="418"/>
      <c r="AQ6" s="415"/>
      <c r="AR6" s="418"/>
      <c r="AS6" s="415"/>
      <c r="AT6" s="414">
        <v>53.7682</v>
      </c>
      <c r="AU6" s="415" t="s">
        <v>731</v>
      </c>
      <c r="AV6" s="418"/>
      <c r="AW6" s="415"/>
      <c r="AX6" s="418"/>
      <c r="AY6" s="415"/>
      <c r="AZ6" s="414">
        <v>52.747900000000001</v>
      </c>
      <c r="BA6" s="415" t="s">
        <v>702</v>
      </c>
      <c r="BB6" s="418"/>
      <c r="BC6" s="415"/>
      <c r="BD6" s="418"/>
      <c r="BE6" s="100"/>
      <c r="BF6" s="7"/>
      <c r="BG6"/>
    </row>
    <row r="7" spans="1:59" x14ac:dyDescent="0.25">
      <c r="A7" s="83" t="str">
        <f t="shared" si="0"/>
        <v>Asgrow AG52X9***</v>
      </c>
      <c r="B7" s="84" t="str">
        <f t="shared" si="1"/>
        <v>R2X</v>
      </c>
      <c r="C7" s="84" t="s">
        <v>445</v>
      </c>
      <c r="D7" s="414">
        <v>63.4422</v>
      </c>
      <c r="E7" s="415" t="s">
        <v>707</v>
      </c>
      <c r="F7" s="418">
        <v>60.298699999999997</v>
      </c>
      <c r="G7" s="415" t="s">
        <v>707</v>
      </c>
      <c r="H7" s="418">
        <v>61.5732</v>
      </c>
      <c r="I7" s="415" t="s">
        <v>707</v>
      </c>
      <c r="J7" s="414">
        <v>75.679400000000001</v>
      </c>
      <c r="K7" s="415" t="s">
        <v>713</v>
      </c>
      <c r="L7" s="418">
        <v>74.733800000000002</v>
      </c>
      <c r="M7" s="415" t="s">
        <v>712</v>
      </c>
      <c r="N7" s="418">
        <v>77.114400000000003</v>
      </c>
      <c r="O7" s="415" t="s">
        <v>702</v>
      </c>
      <c r="P7" s="414">
        <v>69.319699999999997</v>
      </c>
      <c r="Q7" s="415" t="s">
        <v>707</v>
      </c>
      <c r="R7" s="418">
        <v>59.701300000000003</v>
      </c>
      <c r="S7" s="415" t="s">
        <v>714</v>
      </c>
      <c r="T7" s="418">
        <v>64.902900000000002</v>
      </c>
      <c r="U7" s="415" t="s">
        <v>702</v>
      </c>
      <c r="V7" s="414">
        <v>45.7898</v>
      </c>
      <c r="W7" s="415" t="s">
        <v>714</v>
      </c>
      <c r="X7" s="418">
        <v>44.682200000000002</v>
      </c>
      <c r="Y7" s="415" t="s">
        <v>702</v>
      </c>
      <c r="Z7" s="418">
        <v>44.351799999999997</v>
      </c>
      <c r="AA7" s="415" t="s">
        <v>702</v>
      </c>
      <c r="AB7" s="414">
        <v>71.372600000000006</v>
      </c>
      <c r="AC7" s="415" t="s">
        <v>707</v>
      </c>
      <c r="AD7" s="418"/>
      <c r="AE7" s="415"/>
      <c r="AF7" s="418"/>
      <c r="AG7" s="415"/>
      <c r="AH7" s="414">
        <v>72.732699999999994</v>
      </c>
      <c r="AI7" s="415" t="s">
        <v>707</v>
      </c>
      <c r="AJ7" s="418">
        <v>75.066299999999998</v>
      </c>
      <c r="AK7" s="415" t="s">
        <v>702</v>
      </c>
      <c r="AL7" s="418">
        <v>72.650499999999994</v>
      </c>
      <c r="AM7" s="415" t="s">
        <v>707</v>
      </c>
      <c r="AN7" s="414">
        <v>74.284499999999994</v>
      </c>
      <c r="AO7" s="415" t="s">
        <v>702</v>
      </c>
      <c r="AP7" s="418">
        <v>71.605199999999996</v>
      </c>
      <c r="AQ7" s="415" t="s">
        <v>702</v>
      </c>
      <c r="AR7" s="418">
        <v>65.583200000000005</v>
      </c>
      <c r="AS7" s="415" t="s">
        <v>702</v>
      </c>
      <c r="AT7" s="414">
        <v>53.086300000000001</v>
      </c>
      <c r="AU7" s="415" t="s">
        <v>738</v>
      </c>
      <c r="AV7" s="418">
        <v>47.705800000000004</v>
      </c>
      <c r="AW7" s="415" t="s">
        <v>700</v>
      </c>
      <c r="AX7" s="418">
        <v>53.653700000000001</v>
      </c>
      <c r="AY7" s="415" t="s">
        <v>702</v>
      </c>
      <c r="AZ7" s="414">
        <v>45.2727</v>
      </c>
      <c r="BA7" s="415" t="s">
        <v>702</v>
      </c>
      <c r="BB7" s="418">
        <v>48.596400000000003</v>
      </c>
      <c r="BC7" s="415" t="s">
        <v>702</v>
      </c>
      <c r="BD7" s="418">
        <v>53.108600000000003</v>
      </c>
      <c r="BE7" s="410" t="s">
        <v>707</v>
      </c>
      <c r="BF7" s="7"/>
      <c r="BG7"/>
    </row>
    <row r="8" spans="1:59" x14ac:dyDescent="0.25">
      <c r="A8" s="450" t="str">
        <f t="shared" si="0"/>
        <v>Asgrow AG53X9***</v>
      </c>
      <c r="B8" s="446" t="str">
        <f t="shared" si="1"/>
        <v>R2X</v>
      </c>
      <c r="C8" s="446" t="s">
        <v>447</v>
      </c>
      <c r="D8" s="414">
        <v>61.902000000000001</v>
      </c>
      <c r="E8" s="415" t="s">
        <v>712</v>
      </c>
      <c r="F8" s="418">
        <v>60.804200000000002</v>
      </c>
      <c r="G8" s="415" t="s">
        <v>707</v>
      </c>
      <c r="H8" s="418">
        <v>62.683100000000003</v>
      </c>
      <c r="I8" s="415" t="s">
        <v>702</v>
      </c>
      <c r="J8" s="414">
        <v>72.969099999999997</v>
      </c>
      <c r="K8" s="415" t="s">
        <v>781</v>
      </c>
      <c r="L8" s="418">
        <v>72.457499999999996</v>
      </c>
      <c r="M8" s="415" t="s">
        <v>712</v>
      </c>
      <c r="N8" s="418">
        <v>71.598100000000002</v>
      </c>
      <c r="O8" s="415" t="s">
        <v>702</v>
      </c>
      <c r="P8" s="414">
        <v>74.262500000000003</v>
      </c>
      <c r="Q8" s="415" t="s">
        <v>702</v>
      </c>
      <c r="R8" s="418">
        <v>64.938500000000005</v>
      </c>
      <c r="S8" s="415" t="s">
        <v>707</v>
      </c>
      <c r="T8" s="418">
        <v>69.567800000000005</v>
      </c>
      <c r="U8" s="415" t="s">
        <v>702</v>
      </c>
      <c r="V8" s="414">
        <v>42.9375</v>
      </c>
      <c r="W8" s="415" t="s">
        <v>721</v>
      </c>
      <c r="X8" s="418">
        <v>46.451500000000003</v>
      </c>
      <c r="Y8" s="415" t="s">
        <v>702</v>
      </c>
      <c r="Z8" s="418">
        <v>45.648800000000001</v>
      </c>
      <c r="AA8" s="415" t="s">
        <v>702</v>
      </c>
      <c r="AB8" s="414">
        <v>70.243600000000001</v>
      </c>
      <c r="AC8" s="415" t="s">
        <v>712</v>
      </c>
      <c r="AD8" s="418"/>
      <c r="AE8" s="415"/>
      <c r="AF8" s="418"/>
      <c r="AG8" s="415"/>
      <c r="AH8" s="414">
        <v>72.082899999999995</v>
      </c>
      <c r="AI8" s="415" t="s">
        <v>707</v>
      </c>
      <c r="AJ8" s="418">
        <v>75.1721</v>
      </c>
      <c r="AK8" s="415" t="s">
        <v>702</v>
      </c>
      <c r="AL8" s="418">
        <v>74.794499999999999</v>
      </c>
      <c r="AM8" s="415" t="s">
        <v>702</v>
      </c>
      <c r="AN8" s="414">
        <v>62.052300000000002</v>
      </c>
      <c r="AO8" s="415" t="s">
        <v>731</v>
      </c>
      <c r="AP8" s="418">
        <v>66.410499999999999</v>
      </c>
      <c r="AQ8" s="415" t="s">
        <v>712</v>
      </c>
      <c r="AR8" s="418">
        <v>64.410899999999998</v>
      </c>
      <c r="AS8" s="415" t="s">
        <v>702</v>
      </c>
      <c r="AT8" s="414">
        <v>44.8078</v>
      </c>
      <c r="AU8" s="415" t="s">
        <v>787</v>
      </c>
      <c r="AV8" s="418">
        <v>46.637999999999998</v>
      </c>
      <c r="AW8" s="415" t="s">
        <v>706</v>
      </c>
      <c r="AX8" s="418">
        <v>52.482700000000001</v>
      </c>
      <c r="AY8" s="415" t="s">
        <v>702</v>
      </c>
      <c r="AZ8" s="414">
        <v>55.860199999999999</v>
      </c>
      <c r="BA8" s="415" t="s">
        <v>702</v>
      </c>
      <c r="BB8" s="418">
        <v>53.561399999999999</v>
      </c>
      <c r="BC8" s="415" t="s">
        <v>702</v>
      </c>
      <c r="BD8" s="418">
        <v>60.2789</v>
      </c>
      <c r="BE8" s="100" t="s">
        <v>702</v>
      </c>
      <c r="BF8" s="7"/>
      <c r="BG8"/>
    </row>
    <row r="9" spans="1:59" x14ac:dyDescent="0.25">
      <c r="A9" s="84" t="str">
        <f t="shared" si="0"/>
        <v>Local Seed Co. LS5009XS</v>
      </c>
      <c r="B9" s="83" t="str">
        <f t="shared" si="1"/>
        <v>R2X, STS</v>
      </c>
      <c r="C9" s="451" t="s">
        <v>505</v>
      </c>
      <c r="D9" s="414">
        <v>61.762</v>
      </c>
      <c r="E9" s="415" t="s">
        <v>714</v>
      </c>
      <c r="F9" s="418"/>
      <c r="G9" s="415"/>
      <c r="H9" s="418"/>
      <c r="I9" s="415"/>
      <c r="J9" s="414">
        <v>90.654499999999999</v>
      </c>
      <c r="K9" s="415" t="s">
        <v>702</v>
      </c>
      <c r="L9" s="418"/>
      <c r="M9" s="415"/>
      <c r="N9" s="418"/>
      <c r="O9" s="415"/>
      <c r="P9" s="414">
        <v>64.778099999999995</v>
      </c>
      <c r="Q9" s="415" t="s">
        <v>714</v>
      </c>
      <c r="R9" s="418"/>
      <c r="S9" s="415"/>
      <c r="T9" s="418"/>
      <c r="U9" s="415"/>
      <c r="V9" s="414">
        <v>51.802199999999999</v>
      </c>
      <c r="W9" s="415" t="s">
        <v>702</v>
      </c>
      <c r="X9" s="418"/>
      <c r="Y9" s="415"/>
      <c r="Z9" s="418"/>
      <c r="AA9" s="415"/>
      <c r="AB9" s="414">
        <v>68.298599999999993</v>
      </c>
      <c r="AC9" s="415" t="s">
        <v>714</v>
      </c>
      <c r="AD9" s="418"/>
      <c r="AE9" s="415"/>
      <c r="AF9" s="418"/>
      <c r="AG9" s="415"/>
      <c r="AH9" s="414">
        <v>64.552899999999994</v>
      </c>
      <c r="AI9" s="415" t="s">
        <v>741</v>
      </c>
      <c r="AJ9" s="418"/>
      <c r="AK9" s="415"/>
      <c r="AL9" s="418"/>
      <c r="AM9" s="415"/>
      <c r="AN9" s="414">
        <v>56.251399999999997</v>
      </c>
      <c r="AO9" s="415" t="s">
        <v>733</v>
      </c>
      <c r="AP9" s="418"/>
      <c r="AQ9" s="415"/>
      <c r="AR9" s="418"/>
      <c r="AS9" s="415"/>
      <c r="AT9" s="414">
        <v>48.126199999999997</v>
      </c>
      <c r="AU9" s="415" t="s">
        <v>739</v>
      </c>
      <c r="AV9" s="418"/>
      <c r="AW9" s="415"/>
      <c r="AX9" s="418"/>
      <c r="AY9" s="415"/>
      <c r="AZ9" s="414">
        <v>49.632399999999997</v>
      </c>
      <c r="BA9" s="415" t="s">
        <v>702</v>
      </c>
      <c r="BB9" s="418"/>
      <c r="BC9" s="415"/>
      <c r="BD9" s="418"/>
      <c r="BE9" s="100"/>
      <c r="BF9" s="7"/>
      <c r="BG9"/>
    </row>
    <row r="10" spans="1:59" x14ac:dyDescent="0.25">
      <c r="A10" s="83" t="str">
        <f t="shared" si="0"/>
        <v>Progeny P5016RXS**</v>
      </c>
      <c r="B10" s="84" t="str">
        <f t="shared" si="1"/>
        <v>R2X, STS</v>
      </c>
      <c r="C10" s="84" t="s">
        <v>535</v>
      </c>
      <c r="D10" s="414">
        <v>60.553899999999999</v>
      </c>
      <c r="E10" s="415" t="s">
        <v>714</v>
      </c>
      <c r="F10" s="418">
        <v>56.951599999999999</v>
      </c>
      <c r="G10" s="415" t="s">
        <v>706</v>
      </c>
      <c r="H10" s="418">
        <v>59.174599999999998</v>
      </c>
      <c r="I10" s="415" t="s">
        <v>703</v>
      </c>
      <c r="J10" s="414">
        <v>81.295400000000001</v>
      </c>
      <c r="K10" s="415" t="s">
        <v>712</v>
      </c>
      <c r="L10" s="418">
        <v>76.870199999999997</v>
      </c>
      <c r="M10" s="415" t="s">
        <v>707</v>
      </c>
      <c r="N10" s="418">
        <v>76.295500000000004</v>
      </c>
      <c r="O10" s="415" t="s">
        <v>702</v>
      </c>
      <c r="P10" s="414">
        <v>66.6708</v>
      </c>
      <c r="Q10" s="415" t="s">
        <v>712</v>
      </c>
      <c r="R10" s="418">
        <v>59.558999999999997</v>
      </c>
      <c r="S10" s="415" t="s">
        <v>714</v>
      </c>
      <c r="T10" s="418">
        <v>64.256500000000003</v>
      </c>
      <c r="U10" s="415" t="s">
        <v>702</v>
      </c>
      <c r="V10" s="414">
        <v>44.956200000000003</v>
      </c>
      <c r="W10" s="415" t="s">
        <v>743</v>
      </c>
      <c r="X10" s="418">
        <v>38.725200000000001</v>
      </c>
      <c r="Y10" s="415" t="s">
        <v>702</v>
      </c>
      <c r="Z10" s="418">
        <v>42.963099999999997</v>
      </c>
      <c r="AA10" s="415" t="s">
        <v>702</v>
      </c>
      <c r="AB10" s="414">
        <v>73.772099999999995</v>
      </c>
      <c r="AC10" s="415" t="s">
        <v>702</v>
      </c>
      <c r="AD10" s="418"/>
      <c r="AE10" s="415"/>
      <c r="AF10" s="418"/>
      <c r="AG10" s="415"/>
      <c r="AH10" s="414">
        <v>68.990300000000005</v>
      </c>
      <c r="AI10" s="415" t="s">
        <v>714</v>
      </c>
      <c r="AJ10" s="418">
        <v>71.145099999999999</v>
      </c>
      <c r="AK10" s="415" t="s">
        <v>712</v>
      </c>
      <c r="AL10" s="418">
        <v>70.597200000000001</v>
      </c>
      <c r="AM10" s="415" t="s">
        <v>703</v>
      </c>
      <c r="AN10" s="414">
        <v>53.277700000000003</v>
      </c>
      <c r="AO10" s="415" t="s">
        <v>744</v>
      </c>
      <c r="AP10" s="418">
        <v>60.473100000000002</v>
      </c>
      <c r="AQ10" s="415" t="s">
        <v>700</v>
      </c>
      <c r="AR10" s="418">
        <v>61.515099999999997</v>
      </c>
      <c r="AS10" s="415" t="s">
        <v>702</v>
      </c>
      <c r="AT10" s="414">
        <v>47.9056</v>
      </c>
      <c r="AU10" s="415" t="s">
        <v>739</v>
      </c>
      <c r="AV10" s="418">
        <v>44.989400000000003</v>
      </c>
      <c r="AW10" s="415" t="s">
        <v>705</v>
      </c>
      <c r="AX10" s="418">
        <v>49.822600000000001</v>
      </c>
      <c r="AY10" s="415" t="s">
        <v>702</v>
      </c>
      <c r="AZ10" s="414">
        <v>47.563499999999998</v>
      </c>
      <c r="BA10" s="415" t="s">
        <v>702</v>
      </c>
      <c r="BB10" s="418">
        <v>46.898899999999998</v>
      </c>
      <c r="BC10" s="415" t="s">
        <v>702</v>
      </c>
      <c r="BD10" s="418">
        <v>48.771999999999998</v>
      </c>
      <c r="BE10" s="410" t="s">
        <v>704</v>
      </c>
      <c r="BF10" s="7"/>
      <c r="BG10"/>
    </row>
    <row r="11" spans="1:59" x14ac:dyDescent="0.25">
      <c r="A11" s="446" t="str">
        <f t="shared" si="0"/>
        <v>VA V15-2261ST</v>
      </c>
      <c r="B11" s="446" t="str">
        <f t="shared" si="1"/>
        <v>Conv.</v>
      </c>
      <c r="C11" s="446" t="s">
        <v>558</v>
      </c>
      <c r="D11" s="414">
        <v>58.730600000000003</v>
      </c>
      <c r="E11" s="415" t="s">
        <v>731</v>
      </c>
      <c r="F11" s="418">
        <v>55.997399999999999</v>
      </c>
      <c r="G11" s="415" t="s">
        <v>706</v>
      </c>
      <c r="H11" s="418"/>
      <c r="I11" s="415"/>
      <c r="J11" s="414">
        <v>73.230500000000006</v>
      </c>
      <c r="K11" s="415" t="s">
        <v>781</v>
      </c>
      <c r="L11" s="418">
        <v>71.492199999999997</v>
      </c>
      <c r="M11" s="415" t="s">
        <v>703</v>
      </c>
      <c r="N11" s="418"/>
      <c r="O11" s="415"/>
      <c r="P11" s="414">
        <v>61.361699999999999</v>
      </c>
      <c r="Q11" s="415" t="s">
        <v>700</v>
      </c>
      <c r="R11" s="418">
        <v>55.3369</v>
      </c>
      <c r="S11" s="415" t="s">
        <v>709</v>
      </c>
      <c r="T11" s="418"/>
      <c r="U11" s="415"/>
      <c r="V11" s="414">
        <v>43.232399999999998</v>
      </c>
      <c r="W11" s="415" t="s">
        <v>721</v>
      </c>
      <c r="X11" s="418">
        <v>39.6751</v>
      </c>
      <c r="Y11" s="415" t="s">
        <v>702</v>
      </c>
      <c r="Z11" s="418"/>
      <c r="AA11" s="415"/>
      <c r="AB11" s="414">
        <v>67.432199999999995</v>
      </c>
      <c r="AC11" s="415" t="s">
        <v>714</v>
      </c>
      <c r="AD11" s="418"/>
      <c r="AE11" s="415"/>
      <c r="AF11" s="418"/>
      <c r="AG11" s="415"/>
      <c r="AH11" s="414">
        <v>67.3857</v>
      </c>
      <c r="AI11" s="415" t="s">
        <v>714</v>
      </c>
      <c r="AJ11" s="418">
        <v>66.444900000000004</v>
      </c>
      <c r="AK11" s="415" t="s">
        <v>706</v>
      </c>
      <c r="AL11" s="418"/>
      <c r="AM11" s="415"/>
      <c r="AN11" s="414">
        <v>56.3108</v>
      </c>
      <c r="AO11" s="415" t="s">
        <v>733</v>
      </c>
      <c r="AP11" s="418">
        <v>56.868000000000002</v>
      </c>
      <c r="AQ11" s="415" t="s">
        <v>705</v>
      </c>
      <c r="AR11" s="418"/>
      <c r="AS11" s="415"/>
      <c r="AT11" s="414">
        <v>55.038400000000003</v>
      </c>
      <c r="AU11" s="415" t="s">
        <v>714</v>
      </c>
      <c r="AV11" s="418">
        <v>52.368600000000001</v>
      </c>
      <c r="AW11" s="415" t="s">
        <v>707</v>
      </c>
      <c r="AX11" s="418"/>
      <c r="AY11" s="415"/>
      <c r="AZ11" s="414">
        <v>45.853099999999998</v>
      </c>
      <c r="BA11" s="415" t="s">
        <v>702</v>
      </c>
      <c r="BB11" s="418">
        <v>49.795999999999999</v>
      </c>
      <c r="BC11" s="415" t="s">
        <v>702</v>
      </c>
      <c r="BD11" s="418"/>
      <c r="BE11" s="100"/>
      <c r="BF11" s="7"/>
      <c r="BG11"/>
    </row>
    <row r="12" spans="1:59" x14ac:dyDescent="0.25">
      <c r="A12" s="450" t="str">
        <f t="shared" si="0"/>
        <v>Local Seed Co. LS5087X</v>
      </c>
      <c r="B12" s="446" t="str">
        <f t="shared" si="1"/>
        <v>R2X</v>
      </c>
      <c r="C12" s="446" t="s">
        <v>498</v>
      </c>
      <c r="D12" s="414">
        <v>58.3354</v>
      </c>
      <c r="E12" s="415" t="s">
        <v>781</v>
      </c>
      <c r="F12" s="418">
        <v>57.938200000000002</v>
      </c>
      <c r="G12" s="415" t="s">
        <v>703</v>
      </c>
      <c r="H12" s="418">
        <v>57.8703</v>
      </c>
      <c r="I12" s="415" t="s">
        <v>701</v>
      </c>
      <c r="J12" s="414">
        <v>72.972899999999996</v>
      </c>
      <c r="K12" s="415" t="s">
        <v>781</v>
      </c>
      <c r="L12" s="418">
        <v>77.012600000000006</v>
      </c>
      <c r="M12" s="415" t="s">
        <v>707</v>
      </c>
      <c r="N12" s="418">
        <v>71.016099999999994</v>
      </c>
      <c r="O12" s="415" t="s">
        <v>702</v>
      </c>
      <c r="P12" s="414">
        <v>61.117100000000001</v>
      </c>
      <c r="Q12" s="415" t="s">
        <v>700</v>
      </c>
      <c r="R12" s="418">
        <v>58.855200000000004</v>
      </c>
      <c r="S12" s="415" t="s">
        <v>714</v>
      </c>
      <c r="T12" s="418">
        <v>65.947199999999995</v>
      </c>
      <c r="U12" s="415" t="s">
        <v>702</v>
      </c>
      <c r="V12" s="414">
        <v>49.767400000000002</v>
      </c>
      <c r="W12" s="415" t="s">
        <v>707</v>
      </c>
      <c r="X12" s="418">
        <v>43.868000000000002</v>
      </c>
      <c r="Y12" s="415" t="s">
        <v>702</v>
      </c>
      <c r="Z12" s="418">
        <v>44.489600000000003</v>
      </c>
      <c r="AA12" s="415" t="s">
        <v>702</v>
      </c>
      <c r="AB12" s="414">
        <v>58.237099999999998</v>
      </c>
      <c r="AC12" s="415" t="s">
        <v>843</v>
      </c>
      <c r="AD12" s="418"/>
      <c r="AE12" s="415"/>
      <c r="AF12" s="418"/>
      <c r="AG12" s="415"/>
      <c r="AH12" s="414">
        <v>70.603099999999998</v>
      </c>
      <c r="AI12" s="415" t="s">
        <v>712</v>
      </c>
      <c r="AJ12" s="418">
        <v>70.254999999999995</v>
      </c>
      <c r="AK12" s="415" t="s">
        <v>712</v>
      </c>
      <c r="AL12" s="418">
        <v>67.905100000000004</v>
      </c>
      <c r="AM12" s="415" t="s">
        <v>701</v>
      </c>
      <c r="AN12" s="414">
        <v>64.709400000000002</v>
      </c>
      <c r="AO12" s="415" t="s">
        <v>714</v>
      </c>
      <c r="AP12" s="418">
        <v>64.047700000000006</v>
      </c>
      <c r="AQ12" s="415" t="s">
        <v>700</v>
      </c>
      <c r="AR12" s="418">
        <v>58.757800000000003</v>
      </c>
      <c r="AS12" s="415" t="s">
        <v>702</v>
      </c>
      <c r="AT12" s="414">
        <v>48.450099999999999</v>
      </c>
      <c r="AU12" s="415" t="s">
        <v>739</v>
      </c>
      <c r="AV12" s="418">
        <v>48.707099999999997</v>
      </c>
      <c r="AW12" s="415" t="s">
        <v>700</v>
      </c>
      <c r="AX12" s="418">
        <v>50.029299999999999</v>
      </c>
      <c r="AY12" s="415" t="s">
        <v>702</v>
      </c>
      <c r="AZ12" s="414">
        <v>40.826300000000003</v>
      </c>
      <c r="BA12" s="415" t="s">
        <v>702</v>
      </c>
      <c r="BB12" s="418">
        <v>42.821599999999997</v>
      </c>
      <c r="BC12" s="415" t="s">
        <v>702</v>
      </c>
      <c r="BD12" s="418">
        <v>46.947099999999999</v>
      </c>
      <c r="BE12" s="100" t="s">
        <v>704</v>
      </c>
      <c r="BF12" s="7"/>
      <c r="BG12"/>
    </row>
    <row r="13" spans="1:59" x14ac:dyDescent="0.25">
      <c r="A13" s="84" t="str">
        <f t="shared" si="0"/>
        <v>Local Seed Co. ZS5098E3</v>
      </c>
      <c r="B13" s="84" t="str">
        <f t="shared" si="1"/>
        <v>E3</v>
      </c>
      <c r="C13" s="84" t="s">
        <v>492</v>
      </c>
      <c r="D13" s="414">
        <v>57.681399999999996</v>
      </c>
      <c r="E13" s="415" t="s">
        <v>741</v>
      </c>
      <c r="F13" s="418"/>
      <c r="G13" s="415"/>
      <c r="H13" s="418"/>
      <c r="I13" s="415"/>
      <c r="J13" s="414">
        <v>89.862399999999994</v>
      </c>
      <c r="K13" s="415" t="s">
        <v>707</v>
      </c>
      <c r="L13" s="418"/>
      <c r="M13" s="415"/>
      <c r="N13" s="418"/>
      <c r="O13" s="415"/>
      <c r="P13" s="414">
        <v>55.324199999999998</v>
      </c>
      <c r="Q13" s="415" t="s">
        <v>713</v>
      </c>
      <c r="R13" s="418"/>
      <c r="S13" s="415"/>
      <c r="T13" s="418"/>
      <c r="U13" s="415"/>
      <c r="V13" s="414">
        <v>45.134599999999999</v>
      </c>
      <c r="W13" s="415" t="s">
        <v>743</v>
      </c>
      <c r="X13" s="418"/>
      <c r="Y13" s="415"/>
      <c r="Z13" s="418"/>
      <c r="AA13" s="415"/>
      <c r="AB13" s="414">
        <v>67.307000000000002</v>
      </c>
      <c r="AC13" s="415" t="s">
        <v>743</v>
      </c>
      <c r="AD13" s="418"/>
      <c r="AE13" s="415"/>
      <c r="AF13" s="418"/>
      <c r="AG13" s="415"/>
      <c r="AH13" s="414">
        <v>67.503799999999998</v>
      </c>
      <c r="AI13" s="415" t="s">
        <v>714</v>
      </c>
      <c r="AJ13" s="418"/>
      <c r="AK13" s="415"/>
      <c r="AL13" s="418"/>
      <c r="AM13" s="415"/>
      <c r="AN13" s="414">
        <v>51.354100000000003</v>
      </c>
      <c r="AO13" s="415" t="s">
        <v>769</v>
      </c>
      <c r="AP13" s="418"/>
      <c r="AQ13" s="415"/>
      <c r="AR13" s="418"/>
      <c r="AS13" s="415"/>
      <c r="AT13" s="414">
        <v>44.601199999999999</v>
      </c>
      <c r="AU13" s="415" t="s">
        <v>787</v>
      </c>
      <c r="AV13" s="418"/>
      <c r="AW13" s="415"/>
      <c r="AX13" s="418"/>
      <c r="AY13" s="415"/>
      <c r="AZ13" s="414">
        <v>40.363700000000001</v>
      </c>
      <c r="BA13" s="415" t="s">
        <v>702</v>
      </c>
      <c r="BB13" s="418"/>
      <c r="BC13" s="415"/>
      <c r="BD13" s="418"/>
      <c r="BE13" s="410"/>
      <c r="BF13" s="7"/>
      <c r="BG13"/>
    </row>
    <row r="14" spans="1:59" x14ac:dyDescent="0.25">
      <c r="A14" s="450" t="str">
        <f t="shared" si="0"/>
        <v>Credenz CZ 5299 X</v>
      </c>
      <c r="B14" s="446" t="str">
        <f t="shared" si="1"/>
        <v>R2X</v>
      </c>
      <c r="C14" s="84" t="s">
        <v>457</v>
      </c>
      <c r="D14" s="414">
        <v>57.293500000000002</v>
      </c>
      <c r="E14" s="415" t="s">
        <v>741</v>
      </c>
      <c r="F14" s="418">
        <v>52.915500000000002</v>
      </c>
      <c r="G14" s="415" t="s">
        <v>710</v>
      </c>
      <c r="H14" s="418"/>
      <c r="I14" s="415"/>
      <c r="J14" s="414">
        <v>80.688299999999998</v>
      </c>
      <c r="K14" s="415" t="s">
        <v>714</v>
      </c>
      <c r="L14" s="418">
        <v>73.254999999999995</v>
      </c>
      <c r="M14" s="415" t="s">
        <v>712</v>
      </c>
      <c r="N14" s="418"/>
      <c r="O14" s="415"/>
      <c r="P14" s="414">
        <v>60.495399999999997</v>
      </c>
      <c r="Q14" s="415" t="s">
        <v>731</v>
      </c>
      <c r="R14" s="418">
        <v>54.4681</v>
      </c>
      <c r="S14" s="415" t="s">
        <v>709</v>
      </c>
      <c r="T14" s="418"/>
      <c r="U14" s="415"/>
      <c r="V14" s="414">
        <v>37.112499999999997</v>
      </c>
      <c r="W14" s="415" t="s">
        <v>843</v>
      </c>
      <c r="X14" s="418">
        <v>36.517499999999998</v>
      </c>
      <c r="Y14" s="415" t="s">
        <v>702</v>
      </c>
      <c r="Z14" s="418"/>
      <c r="AA14" s="415"/>
      <c r="AB14" s="414">
        <v>71.068700000000007</v>
      </c>
      <c r="AC14" s="415" t="s">
        <v>712</v>
      </c>
      <c r="AD14" s="418"/>
      <c r="AE14" s="415"/>
      <c r="AF14" s="418"/>
      <c r="AG14" s="415"/>
      <c r="AH14" s="414">
        <v>59.1083</v>
      </c>
      <c r="AI14" s="415" t="s">
        <v>788</v>
      </c>
      <c r="AJ14" s="418">
        <v>60.241300000000003</v>
      </c>
      <c r="AK14" s="415" t="s">
        <v>710</v>
      </c>
      <c r="AL14" s="418"/>
      <c r="AM14" s="415"/>
      <c r="AN14" s="414">
        <v>53.717700000000001</v>
      </c>
      <c r="AO14" s="415" t="s">
        <v>744</v>
      </c>
      <c r="AP14" s="418">
        <v>47.543399999999998</v>
      </c>
      <c r="AQ14" s="415" t="s">
        <v>715</v>
      </c>
      <c r="AR14" s="418"/>
      <c r="AS14" s="415"/>
      <c r="AT14" s="414">
        <v>52.107700000000001</v>
      </c>
      <c r="AU14" s="415" t="s">
        <v>741</v>
      </c>
      <c r="AV14" s="418">
        <v>50.824100000000001</v>
      </c>
      <c r="AW14" s="415" t="s">
        <v>712</v>
      </c>
      <c r="AX14" s="418"/>
      <c r="AY14" s="415"/>
      <c r="AZ14" s="414">
        <v>44.049199999999999</v>
      </c>
      <c r="BA14" s="415" t="s">
        <v>702</v>
      </c>
      <c r="BB14" s="418">
        <v>47.558999999999997</v>
      </c>
      <c r="BC14" s="415" t="s">
        <v>702</v>
      </c>
      <c r="BD14" s="418"/>
      <c r="BE14" s="410"/>
      <c r="BF14" s="7"/>
      <c r="BG14"/>
    </row>
    <row r="15" spans="1:59" x14ac:dyDescent="0.25">
      <c r="A15" s="450" t="str">
        <f t="shared" si="0"/>
        <v>Progeny P5170RX</v>
      </c>
      <c r="B15" s="446" t="str">
        <f t="shared" si="1"/>
        <v>R2X</v>
      </c>
      <c r="C15" s="446" t="s">
        <v>527</v>
      </c>
      <c r="D15" s="414">
        <v>56.966500000000003</v>
      </c>
      <c r="E15" s="415" t="s">
        <v>733</v>
      </c>
      <c r="F15" s="418">
        <v>56.938299999999998</v>
      </c>
      <c r="G15" s="415" t="s">
        <v>706</v>
      </c>
      <c r="H15" s="418"/>
      <c r="I15" s="415"/>
      <c r="J15" s="414">
        <v>64.818299999999994</v>
      </c>
      <c r="K15" s="415" t="s">
        <v>903</v>
      </c>
      <c r="L15" s="418">
        <v>68.534599999999998</v>
      </c>
      <c r="M15" s="415" t="s">
        <v>706</v>
      </c>
      <c r="N15" s="418"/>
      <c r="O15" s="415"/>
      <c r="P15" s="414">
        <v>57.783499999999997</v>
      </c>
      <c r="Q15" s="415" t="s">
        <v>731</v>
      </c>
      <c r="R15" s="418">
        <v>57.473500000000001</v>
      </c>
      <c r="S15" s="415" t="s">
        <v>706</v>
      </c>
      <c r="T15" s="418"/>
      <c r="U15" s="415"/>
      <c r="V15" s="414">
        <v>41.6004</v>
      </c>
      <c r="W15" s="415" t="s">
        <v>720</v>
      </c>
      <c r="X15" s="418">
        <v>43.321899999999999</v>
      </c>
      <c r="Y15" s="415" t="s">
        <v>702</v>
      </c>
      <c r="Z15" s="418"/>
      <c r="AA15" s="415"/>
      <c r="AB15" s="414">
        <v>67.866500000000002</v>
      </c>
      <c r="AC15" s="415" t="s">
        <v>714</v>
      </c>
      <c r="AD15" s="418"/>
      <c r="AE15" s="415"/>
      <c r="AF15" s="418"/>
      <c r="AG15" s="415"/>
      <c r="AH15" s="414">
        <v>63.337600000000002</v>
      </c>
      <c r="AI15" s="415" t="s">
        <v>733</v>
      </c>
      <c r="AJ15" s="418">
        <v>66.842600000000004</v>
      </c>
      <c r="AK15" s="415" t="s">
        <v>700</v>
      </c>
      <c r="AL15" s="418"/>
      <c r="AM15" s="415"/>
      <c r="AN15" s="414">
        <v>61.581499999999998</v>
      </c>
      <c r="AO15" s="415" t="s">
        <v>731</v>
      </c>
      <c r="AP15" s="418">
        <v>64.192400000000006</v>
      </c>
      <c r="AQ15" s="415" t="s">
        <v>714</v>
      </c>
      <c r="AR15" s="418"/>
      <c r="AS15" s="415"/>
      <c r="AT15" s="414">
        <v>51.743200000000002</v>
      </c>
      <c r="AU15" s="415" t="s">
        <v>741</v>
      </c>
      <c r="AV15" s="418">
        <v>49.0242</v>
      </c>
      <c r="AW15" s="415" t="s">
        <v>714</v>
      </c>
      <c r="AX15" s="418"/>
      <c r="AY15" s="415"/>
      <c r="AZ15" s="414">
        <v>47.000799999999998</v>
      </c>
      <c r="BA15" s="415" t="s">
        <v>702</v>
      </c>
      <c r="BB15" s="418">
        <v>49.179099999999998</v>
      </c>
      <c r="BC15" s="415" t="s">
        <v>702</v>
      </c>
      <c r="BD15" s="418"/>
      <c r="BE15" s="100"/>
      <c r="BF15" s="7"/>
      <c r="BG15"/>
    </row>
    <row r="16" spans="1:59" x14ac:dyDescent="0.25">
      <c r="A16" s="446" t="str">
        <f t="shared" si="0"/>
        <v>MO S16-11651C</v>
      </c>
      <c r="B16" s="446" t="str">
        <f t="shared" si="1"/>
        <v>Conv.</v>
      </c>
      <c r="C16" s="84" t="s">
        <v>511</v>
      </c>
      <c r="D16" s="414">
        <v>56.936399999999999</v>
      </c>
      <c r="E16" s="415" t="s">
        <v>733</v>
      </c>
      <c r="F16" s="418"/>
      <c r="G16" s="415"/>
      <c r="H16" s="418"/>
      <c r="I16" s="415"/>
      <c r="J16" s="414">
        <v>80.333299999999994</v>
      </c>
      <c r="K16" s="415" t="s">
        <v>700</v>
      </c>
      <c r="L16" s="418"/>
      <c r="M16" s="415"/>
      <c r="N16" s="418"/>
      <c r="O16" s="415"/>
      <c r="P16" s="414">
        <v>67.641400000000004</v>
      </c>
      <c r="Q16" s="415" t="s">
        <v>707</v>
      </c>
      <c r="R16" s="418"/>
      <c r="S16" s="415"/>
      <c r="T16" s="418"/>
      <c r="U16" s="415"/>
      <c r="V16" s="414">
        <v>39.548900000000003</v>
      </c>
      <c r="W16" s="415" t="s">
        <v>741</v>
      </c>
      <c r="X16" s="418"/>
      <c r="Y16" s="415"/>
      <c r="Z16" s="418"/>
      <c r="AA16" s="415"/>
      <c r="AB16" s="414">
        <v>55.944800000000001</v>
      </c>
      <c r="AC16" s="415" t="s">
        <v>769</v>
      </c>
      <c r="AD16" s="418"/>
      <c r="AE16" s="415"/>
      <c r="AF16" s="418"/>
      <c r="AG16" s="415"/>
      <c r="AH16" s="414">
        <v>58.535899999999998</v>
      </c>
      <c r="AI16" s="415" t="s">
        <v>788</v>
      </c>
      <c r="AJ16" s="418"/>
      <c r="AK16" s="415"/>
      <c r="AL16" s="418"/>
      <c r="AM16" s="415"/>
      <c r="AN16" s="414">
        <v>57.506500000000003</v>
      </c>
      <c r="AO16" s="415" t="s">
        <v>751</v>
      </c>
      <c r="AP16" s="418"/>
      <c r="AQ16" s="415"/>
      <c r="AR16" s="418"/>
      <c r="AS16" s="415"/>
      <c r="AT16" s="414">
        <v>50.62</v>
      </c>
      <c r="AU16" s="415" t="s">
        <v>751</v>
      </c>
      <c r="AV16" s="418"/>
      <c r="AW16" s="415"/>
      <c r="AX16" s="418"/>
      <c r="AY16" s="415"/>
      <c r="AZ16" s="414">
        <v>45.360700000000001</v>
      </c>
      <c r="BA16" s="415" t="s">
        <v>702</v>
      </c>
      <c r="BB16" s="418"/>
      <c r="BC16" s="415"/>
      <c r="BD16" s="418"/>
      <c r="BE16" s="410"/>
      <c r="BF16" s="7"/>
      <c r="BG16"/>
    </row>
    <row r="17" spans="1:59" x14ac:dyDescent="0.25">
      <c r="A17" s="84" t="str">
        <f t="shared" si="0"/>
        <v>Progeny P5252RX</v>
      </c>
      <c r="B17" s="84" t="str">
        <f t="shared" si="1"/>
        <v>R2X</v>
      </c>
      <c r="C17" s="84" t="s">
        <v>528</v>
      </c>
      <c r="D17" s="414">
        <v>55.573900000000002</v>
      </c>
      <c r="E17" s="415" t="s">
        <v>739</v>
      </c>
      <c r="F17" s="418">
        <v>51.524500000000003</v>
      </c>
      <c r="G17" s="415" t="s">
        <v>711</v>
      </c>
      <c r="H17" s="418">
        <v>50.19</v>
      </c>
      <c r="I17" s="415" t="s">
        <v>705</v>
      </c>
      <c r="J17" s="414">
        <v>70.677999999999997</v>
      </c>
      <c r="K17" s="415" t="s">
        <v>843</v>
      </c>
      <c r="L17" s="418">
        <v>62.519599999999997</v>
      </c>
      <c r="M17" s="415" t="s">
        <v>705</v>
      </c>
      <c r="N17" s="418">
        <v>59.612499999999997</v>
      </c>
      <c r="O17" s="415" t="s">
        <v>704</v>
      </c>
      <c r="P17" s="414">
        <v>53.895800000000001</v>
      </c>
      <c r="Q17" s="415" t="s">
        <v>709</v>
      </c>
      <c r="R17" s="418">
        <v>49.566800000000001</v>
      </c>
      <c r="S17" s="415" t="s">
        <v>715</v>
      </c>
      <c r="T17" s="418">
        <v>48.139600000000002</v>
      </c>
      <c r="U17" s="415" t="s">
        <v>704</v>
      </c>
      <c r="V17" s="414">
        <v>41.3063</v>
      </c>
      <c r="W17" s="415" t="s">
        <v>720</v>
      </c>
      <c r="X17" s="418">
        <v>38.811199999999999</v>
      </c>
      <c r="Y17" s="415" t="s">
        <v>702</v>
      </c>
      <c r="Z17" s="418">
        <v>40.4876</v>
      </c>
      <c r="AA17" s="415" t="s">
        <v>702</v>
      </c>
      <c r="AB17" s="414">
        <v>52.1569</v>
      </c>
      <c r="AC17" s="415" t="s">
        <v>785</v>
      </c>
      <c r="AD17" s="418"/>
      <c r="AE17" s="415"/>
      <c r="AF17" s="418"/>
      <c r="AG17" s="415"/>
      <c r="AH17" s="414">
        <v>60.177300000000002</v>
      </c>
      <c r="AI17" s="415" t="s">
        <v>739</v>
      </c>
      <c r="AJ17" s="418">
        <v>57.099600000000002</v>
      </c>
      <c r="AK17" s="415" t="s">
        <v>711</v>
      </c>
      <c r="AL17" s="418">
        <v>56.014699999999998</v>
      </c>
      <c r="AM17" s="415" t="s">
        <v>705</v>
      </c>
      <c r="AN17" s="414">
        <v>48.627400000000002</v>
      </c>
      <c r="AO17" s="415" t="s">
        <v>786</v>
      </c>
      <c r="AP17" s="418">
        <v>46.710900000000002</v>
      </c>
      <c r="AQ17" s="415" t="s">
        <v>715</v>
      </c>
      <c r="AR17" s="418">
        <v>43.4803</v>
      </c>
      <c r="AS17" s="415" t="s">
        <v>704</v>
      </c>
      <c r="AT17" s="414">
        <v>59.164700000000003</v>
      </c>
      <c r="AU17" s="415" t="s">
        <v>707</v>
      </c>
      <c r="AV17" s="418">
        <v>53.910800000000002</v>
      </c>
      <c r="AW17" s="415" t="s">
        <v>702</v>
      </c>
      <c r="AX17" s="418">
        <v>51.438499999999998</v>
      </c>
      <c r="AY17" s="415" t="s">
        <v>702</v>
      </c>
      <c r="AZ17" s="414">
        <v>58.584400000000002</v>
      </c>
      <c r="BA17" s="415" t="s">
        <v>702</v>
      </c>
      <c r="BB17" s="418">
        <v>52.052399999999999</v>
      </c>
      <c r="BC17" s="415" t="s">
        <v>702</v>
      </c>
      <c r="BD17" s="418">
        <v>52.157200000000003</v>
      </c>
      <c r="BE17" s="410" t="s">
        <v>704</v>
      </c>
      <c r="BF17" s="7"/>
      <c r="BG17"/>
    </row>
    <row r="18" spans="1:59" x14ac:dyDescent="0.25">
      <c r="A18" s="84" t="str">
        <f t="shared" si="0"/>
        <v>Local Seed Co. LS5386X</v>
      </c>
      <c r="B18" s="84" t="str">
        <f t="shared" si="1"/>
        <v>R2X</v>
      </c>
      <c r="C18" s="451" t="s">
        <v>499</v>
      </c>
      <c r="D18" s="414">
        <v>55.531700000000001</v>
      </c>
      <c r="E18" s="415" t="s">
        <v>739</v>
      </c>
      <c r="F18" s="418">
        <v>57.145099999999999</v>
      </c>
      <c r="G18" s="415" t="s">
        <v>706</v>
      </c>
      <c r="H18" s="418"/>
      <c r="I18" s="415"/>
      <c r="J18" s="414">
        <v>64.801699999999997</v>
      </c>
      <c r="K18" s="415" t="s">
        <v>903</v>
      </c>
      <c r="L18" s="418">
        <v>67.349000000000004</v>
      </c>
      <c r="M18" s="415" t="s">
        <v>706</v>
      </c>
      <c r="N18" s="418"/>
      <c r="O18" s="415"/>
      <c r="P18" s="414">
        <v>61.712400000000002</v>
      </c>
      <c r="Q18" s="415" t="s">
        <v>700</v>
      </c>
      <c r="R18" s="418">
        <v>58.282200000000003</v>
      </c>
      <c r="S18" s="415" t="s">
        <v>700</v>
      </c>
      <c r="T18" s="418"/>
      <c r="U18" s="415"/>
      <c r="V18" s="414">
        <v>38.056399999999996</v>
      </c>
      <c r="W18" s="415" t="s">
        <v>843</v>
      </c>
      <c r="X18" s="418">
        <v>42.785600000000002</v>
      </c>
      <c r="Y18" s="415" t="s">
        <v>702</v>
      </c>
      <c r="Z18" s="418"/>
      <c r="AA18" s="415"/>
      <c r="AB18" s="414">
        <v>56.537199999999999</v>
      </c>
      <c r="AC18" s="415" t="s">
        <v>744</v>
      </c>
      <c r="AD18" s="418"/>
      <c r="AE18" s="415"/>
      <c r="AF18" s="418"/>
      <c r="AG18" s="415"/>
      <c r="AH18" s="414">
        <v>66.898799999999994</v>
      </c>
      <c r="AI18" s="415" t="s">
        <v>731</v>
      </c>
      <c r="AJ18" s="418">
        <v>71.940200000000004</v>
      </c>
      <c r="AK18" s="415" t="s">
        <v>707</v>
      </c>
      <c r="AL18" s="418"/>
      <c r="AM18" s="415"/>
      <c r="AN18" s="414">
        <v>60.454099999999997</v>
      </c>
      <c r="AO18" s="415" t="s">
        <v>720</v>
      </c>
      <c r="AP18" s="418">
        <v>64.428899999999999</v>
      </c>
      <c r="AQ18" s="415" t="s">
        <v>712</v>
      </c>
      <c r="AR18" s="418"/>
      <c r="AS18" s="415"/>
      <c r="AT18" s="414">
        <v>42.489400000000003</v>
      </c>
      <c r="AU18" s="415" t="s">
        <v>789</v>
      </c>
      <c r="AV18" s="418">
        <v>45.284799999999997</v>
      </c>
      <c r="AW18" s="415" t="s">
        <v>705</v>
      </c>
      <c r="AX18" s="418"/>
      <c r="AY18" s="415"/>
      <c r="AZ18" s="414">
        <v>53.303800000000003</v>
      </c>
      <c r="BA18" s="415" t="s">
        <v>702</v>
      </c>
      <c r="BB18" s="418">
        <v>49.9452</v>
      </c>
      <c r="BC18" s="415" t="s">
        <v>702</v>
      </c>
      <c r="BD18" s="418"/>
      <c r="BE18" s="100"/>
      <c r="BF18" s="7"/>
      <c r="BG18"/>
    </row>
    <row r="19" spans="1:59" x14ac:dyDescent="0.25">
      <c r="A19" s="84" t="str">
        <f t="shared" si="0"/>
        <v>TN Exp TN18-5025</v>
      </c>
      <c r="B19" s="83" t="str">
        <f t="shared" si="1"/>
        <v>Conv.</v>
      </c>
      <c r="C19" s="451" t="s">
        <v>544</v>
      </c>
      <c r="D19" s="414">
        <v>55.179299999999998</v>
      </c>
      <c r="E19" s="415" t="s">
        <v>739</v>
      </c>
      <c r="F19" s="418"/>
      <c r="G19" s="415"/>
      <c r="H19" s="418"/>
      <c r="I19" s="415"/>
      <c r="J19" s="414">
        <v>49.012799999999999</v>
      </c>
      <c r="K19" s="415" t="s">
        <v>786</v>
      </c>
      <c r="L19" s="418"/>
      <c r="M19" s="415"/>
      <c r="N19" s="418"/>
      <c r="O19" s="415"/>
      <c r="P19" s="414">
        <v>64.217399999999998</v>
      </c>
      <c r="Q19" s="415" t="s">
        <v>714</v>
      </c>
      <c r="R19" s="418"/>
      <c r="S19" s="415"/>
      <c r="T19" s="418"/>
      <c r="U19" s="415"/>
      <c r="V19" s="414">
        <v>34.473300000000002</v>
      </c>
      <c r="W19" s="415" t="s">
        <v>903</v>
      </c>
      <c r="X19" s="418"/>
      <c r="Y19" s="415"/>
      <c r="Z19" s="418"/>
      <c r="AA19" s="415"/>
      <c r="AB19" s="414">
        <v>66.316000000000003</v>
      </c>
      <c r="AC19" s="415" t="s">
        <v>721</v>
      </c>
      <c r="AD19" s="418"/>
      <c r="AE19" s="415"/>
      <c r="AF19" s="418"/>
      <c r="AG19" s="415"/>
      <c r="AH19" s="414">
        <v>59.744999999999997</v>
      </c>
      <c r="AI19" s="415" t="s">
        <v>736</v>
      </c>
      <c r="AJ19" s="418"/>
      <c r="AK19" s="415"/>
      <c r="AL19" s="418"/>
      <c r="AM19" s="415"/>
      <c r="AN19" s="414">
        <v>61.101300000000002</v>
      </c>
      <c r="AO19" s="415" t="s">
        <v>720</v>
      </c>
      <c r="AP19" s="418"/>
      <c r="AQ19" s="415"/>
      <c r="AR19" s="418"/>
      <c r="AS19" s="415"/>
      <c r="AT19" s="414">
        <v>50.538600000000002</v>
      </c>
      <c r="AU19" s="415" t="s">
        <v>751</v>
      </c>
      <c r="AV19" s="418"/>
      <c r="AW19" s="415"/>
      <c r="AX19" s="418"/>
      <c r="AY19" s="415"/>
      <c r="AZ19" s="414">
        <v>56.030099999999997</v>
      </c>
      <c r="BA19" s="415" t="s">
        <v>702</v>
      </c>
      <c r="BB19" s="418"/>
      <c r="BC19" s="415"/>
      <c r="BD19" s="418"/>
      <c r="BE19" s="100"/>
      <c r="BF19" s="7"/>
      <c r="BG19"/>
    </row>
    <row r="20" spans="1:59" s="207" customFormat="1" x14ac:dyDescent="0.25">
      <c r="A20" s="84" t="str">
        <f t="shared" si="0"/>
        <v>TN Exp TN16-5024</v>
      </c>
      <c r="B20" s="84" t="str">
        <f t="shared" si="1"/>
        <v>Conv.</v>
      </c>
      <c r="C20" s="84" t="s">
        <v>540</v>
      </c>
      <c r="D20" s="414">
        <v>54.433500000000002</v>
      </c>
      <c r="E20" s="415" t="s">
        <v>739</v>
      </c>
      <c r="F20" s="418"/>
      <c r="G20" s="415"/>
      <c r="H20" s="418"/>
      <c r="I20" s="415"/>
      <c r="J20" s="414">
        <v>44.105800000000002</v>
      </c>
      <c r="K20" s="415" t="s">
        <v>786</v>
      </c>
      <c r="L20" s="418"/>
      <c r="M20" s="415"/>
      <c r="N20" s="418"/>
      <c r="O20" s="415"/>
      <c r="P20" s="414">
        <v>65.614199999999997</v>
      </c>
      <c r="Q20" s="415" t="s">
        <v>712</v>
      </c>
      <c r="R20" s="418"/>
      <c r="S20" s="415"/>
      <c r="T20" s="418"/>
      <c r="U20" s="415"/>
      <c r="V20" s="414">
        <v>46.000100000000003</v>
      </c>
      <c r="W20" s="415" t="s">
        <v>714</v>
      </c>
      <c r="X20" s="418"/>
      <c r="Y20" s="415"/>
      <c r="Z20" s="418"/>
      <c r="AA20" s="415"/>
      <c r="AB20" s="414">
        <v>61.1494</v>
      </c>
      <c r="AC20" s="415" t="s">
        <v>738</v>
      </c>
      <c r="AD20" s="418"/>
      <c r="AE20" s="415"/>
      <c r="AF20" s="418"/>
      <c r="AG20" s="415"/>
      <c r="AH20" s="414">
        <v>57.144100000000002</v>
      </c>
      <c r="AI20" s="415" t="s">
        <v>787</v>
      </c>
      <c r="AJ20" s="418"/>
      <c r="AK20" s="415"/>
      <c r="AL20" s="418"/>
      <c r="AM20" s="415"/>
      <c r="AN20" s="414">
        <v>59.870399999999997</v>
      </c>
      <c r="AO20" s="415" t="s">
        <v>738</v>
      </c>
      <c r="AP20" s="418"/>
      <c r="AQ20" s="415"/>
      <c r="AR20" s="418"/>
      <c r="AS20" s="415"/>
      <c r="AT20" s="414">
        <v>53.257899999999999</v>
      </c>
      <c r="AU20" s="415" t="s">
        <v>720</v>
      </c>
      <c r="AV20" s="418"/>
      <c r="AW20" s="415"/>
      <c r="AX20" s="418"/>
      <c r="AY20" s="415"/>
      <c r="AZ20" s="414">
        <v>48.325899999999997</v>
      </c>
      <c r="BA20" s="415" t="s">
        <v>702</v>
      </c>
      <c r="BB20" s="418"/>
      <c r="BC20" s="415"/>
      <c r="BD20" s="418"/>
      <c r="BE20" s="410"/>
      <c r="BF20" s="7"/>
      <c r="BG20" s="206"/>
    </row>
    <row r="21" spans="1:59" s="207" customFormat="1" x14ac:dyDescent="0.25">
      <c r="A21" s="83" t="str">
        <f t="shared" si="0"/>
        <v>TN Exp TN17-5021</v>
      </c>
      <c r="B21" s="84" t="str">
        <f t="shared" si="1"/>
        <v>Conv.</v>
      </c>
      <c r="C21" s="451" t="s">
        <v>542</v>
      </c>
      <c r="D21" s="414">
        <v>54.401400000000002</v>
      </c>
      <c r="E21" s="415" t="s">
        <v>739</v>
      </c>
      <c r="F21" s="418"/>
      <c r="G21" s="415"/>
      <c r="H21" s="418"/>
      <c r="I21" s="415"/>
      <c r="J21" s="414">
        <v>42.703299999999999</v>
      </c>
      <c r="K21" s="415" t="s">
        <v>786</v>
      </c>
      <c r="L21" s="418"/>
      <c r="M21" s="415"/>
      <c r="N21" s="418"/>
      <c r="O21" s="415"/>
      <c r="P21" s="414">
        <v>64.197500000000005</v>
      </c>
      <c r="Q21" s="415" t="s">
        <v>714</v>
      </c>
      <c r="R21" s="418"/>
      <c r="S21" s="415"/>
      <c r="T21" s="418"/>
      <c r="U21" s="415"/>
      <c r="V21" s="414">
        <v>30.6112</v>
      </c>
      <c r="W21" s="415" t="s">
        <v>200</v>
      </c>
      <c r="X21" s="418"/>
      <c r="Y21" s="415"/>
      <c r="Z21" s="418"/>
      <c r="AA21" s="415"/>
      <c r="AB21" s="414">
        <v>70.452200000000005</v>
      </c>
      <c r="AC21" s="415" t="s">
        <v>712</v>
      </c>
      <c r="AD21" s="418"/>
      <c r="AE21" s="415"/>
      <c r="AF21" s="418"/>
      <c r="AG21" s="415"/>
      <c r="AH21" s="414">
        <v>63.2044</v>
      </c>
      <c r="AI21" s="415" t="s">
        <v>733</v>
      </c>
      <c r="AJ21" s="418"/>
      <c r="AK21" s="415"/>
      <c r="AL21" s="418"/>
      <c r="AM21" s="415"/>
      <c r="AN21" s="414">
        <v>70.384500000000003</v>
      </c>
      <c r="AO21" s="415" t="s">
        <v>707</v>
      </c>
      <c r="AP21" s="418"/>
      <c r="AQ21" s="415"/>
      <c r="AR21" s="418"/>
      <c r="AS21" s="415"/>
      <c r="AT21" s="414">
        <v>51.865699999999997</v>
      </c>
      <c r="AU21" s="415" t="s">
        <v>741</v>
      </c>
      <c r="AV21" s="418"/>
      <c r="AW21" s="415"/>
      <c r="AX21" s="418"/>
      <c r="AY21" s="415"/>
      <c r="AZ21" s="414">
        <v>47.052599999999998</v>
      </c>
      <c r="BA21" s="415" t="s">
        <v>702</v>
      </c>
      <c r="BB21" s="418"/>
      <c r="BC21" s="415"/>
      <c r="BD21" s="418"/>
      <c r="BE21" s="100"/>
      <c r="BF21" s="7"/>
      <c r="BG21" s="206"/>
    </row>
    <row r="22" spans="1:59" s="207" customFormat="1" x14ac:dyDescent="0.25">
      <c r="A22" s="84" t="str">
        <f t="shared" si="0"/>
        <v>MO S16-3747RY</v>
      </c>
      <c r="B22" s="84" t="str">
        <f t="shared" si="1"/>
        <v>RR</v>
      </c>
      <c r="C22" s="84" t="s">
        <v>513</v>
      </c>
      <c r="D22" s="414">
        <v>54.3187</v>
      </c>
      <c r="E22" s="415" t="s">
        <v>739</v>
      </c>
      <c r="F22" s="418">
        <v>54.513500000000001</v>
      </c>
      <c r="G22" s="415" t="s">
        <v>709</v>
      </c>
      <c r="H22" s="418"/>
      <c r="I22" s="415"/>
      <c r="J22" s="414">
        <v>62.123600000000003</v>
      </c>
      <c r="K22" s="415" t="s">
        <v>200</v>
      </c>
      <c r="L22" s="418">
        <v>63.157899999999998</v>
      </c>
      <c r="M22" s="415" t="s">
        <v>705</v>
      </c>
      <c r="N22" s="418"/>
      <c r="O22" s="415"/>
      <c r="P22" s="414">
        <v>74.369900000000001</v>
      </c>
      <c r="Q22" s="415" t="s">
        <v>702</v>
      </c>
      <c r="R22" s="418">
        <v>62.829099999999997</v>
      </c>
      <c r="S22" s="415" t="s">
        <v>712</v>
      </c>
      <c r="T22" s="418"/>
      <c r="U22" s="415"/>
      <c r="V22" s="414">
        <v>41.361199999999997</v>
      </c>
      <c r="W22" s="415" t="s">
        <v>720</v>
      </c>
      <c r="X22" s="418">
        <v>38.658000000000001</v>
      </c>
      <c r="Y22" s="415" t="s">
        <v>702</v>
      </c>
      <c r="Z22" s="418"/>
      <c r="AA22" s="415"/>
      <c r="AB22" s="414">
        <v>46.2819</v>
      </c>
      <c r="AC22" s="415" t="s">
        <v>786</v>
      </c>
      <c r="AD22" s="418"/>
      <c r="AE22" s="415"/>
      <c r="AF22" s="418"/>
      <c r="AG22" s="415"/>
      <c r="AH22" s="414">
        <v>55.343899999999998</v>
      </c>
      <c r="AI22" s="415" t="s">
        <v>789</v>
      </c>
      <c r="AJ22" s="418">
        <v>63.096200000000003</v>
      </c>
      <c r="AK22" s="415" t="s">
        <v>709</v>
      </c>
      <c r="AL22" s="418"/>
      <c r="AM22" s="415"/>
      <c r="AN22" s="414">
        <v>59.760800000000003</v>
      </c>
      <c r="AO22" s="415" t="s">
        <v>738</v>
      </c>
      <c r="AP22" s="418">
        <v>59.505800000000001</v>
      </c>
      <c r="AQ22" s="415" t="s">
        <v>706</v>
      </c>
      <c r="AR22" s="418"/>
      <c r="AS22" s="415"/>
      <c r="AT22" s="414">
        <v>53.850999999999999</v>
      </c>
      <c r="AU22" s="415" t="s">
        <v>731</v>
      </c>
      <c r="AV22" s="418">
        <v>49.400500000000001</v>
      </c>
      <c r="AW22" s="415" t="s">
        <v>714</v>
      </c>
      <c r="AX22" s="418"/>
      <c r="AY22" s="415"/>
      <c r="AZ22" s="414">
        <v>41.457099999999997</v>
      </c>
      <c r="BA22" s="415" t="s">
        <v>702</v>
      </c>
      <c r="BB22" s="418">
        <v>44.947099999999999</v>
      </c>
      <c r="BC22" s="415" t="s">
        <v>702</v>
      </c>
      <c r="BD22" s="418"/>
      <c r="BE22" s="410"/>
      <c r="BF22" s="7"/>
      <c r="BG22" s="206"/>
    </row>
    <row r="23" spans="1:59" s="207" customFormat="1" x14ac:dyDescent="0.25">
      <c r="A23" s="83" t="str">
        <f t="shared" si="0"/>
        <v>Credenz CZ 5000 X</v>
      </c>
      <c r="B23" s="84" t="str">
        <f t="shared" si="1"/>
        <v>R2X</v>
      </c>
      <c r="C23" s="84" t="s">
        <v>456</v>
      </c>
      <c r="D23" s="414">
        <v>54.045999999999999</v>
      </c>
      <c r="E23" s="415" t="s">
        <v>739</v>
      </c>
      <c r="F23" s="418"/>
      <c r="G23" s="415"/>
      <c r="H23" s="418"/>
      <c r="I23" s="415"/>
      <c r="J23" s="414">
        <v>61.684699999999999</v>
      </c>
      <c r="K23" s="415" t="s">
        <v>200</v>
      </c>
      <c r="L23" s="418"/>
      <c r="M23" s="415"/>
      <c r="N23" s="418"/>
      <c r="O23" s="415"/>
      <c r="P23" s="414">
        <v>61.054600000000001</v>
      </c>
      <c r="Q23" s="415" t="s">
        <v>700</v>
      </c>
      <c r="R23" s="418"/>
      <c r="S23" s="415"/>
      <c r="T23" s="418"/>
      <c r="U23" s="415"/>
      <c r="V23" s="414">
        <v>35.896000000000001</v>
      </c>
      <c r="W23" s="415" t="s">
        <v>903</v>
      </c>
      <c r="X23" s="418"/>
      <c r="Y23" s="415"/>
      <c r="Z23" s="418"/>
      <c r="AA23" s="415"/>
      <c r="AB23" s="414">
        <v>59.316499999999998</v>
      </c>
      <c r="AC23" s="415" t="s">
        <v>843</v>
      </c>
      <c r="AD23" s="418"/>
      <c r="AE23" s="415"/>
      <c r="AF23" s="418"/>
      <c r="AG23" s="415"/>
      <c r="AH23" s="414">
        <v>66.557100000000005</v>
      </c>
      <c r="AI23" s="415" t="s">
        <v>720</v>
      </c>
      <c r="AJ23" s="418"/>
      <c r="AK23" s="415"/>
      <c r="AL23" s="418"/>
      <c r="AM23" s="415"/>
      <c r="AN23" s="414">
        <v>53.724699999999999</v>
      </c>
      <c r="AO23" s="415" t="s">
        <v>744</v>
      </c>
      <c r="AP23" s="418"/>
      <c r="AQ23" s="415"/>
      <c r="AR23" s="418"/>
      <c r="AS23" s="415"/>
      <c r="AT23" s="414">
        <v>47.158799999999999</v>
      </c>
      <c r="AU23" s="415" t="s">
        <v>736</v>
      </c>
      <c r="AV23" s="418"/>
      <c r="AW23" s="415"/>
      <c r="AX23" s="418"/>
      <c r="AY23" s="415"/>
      <c r="AZ23" s="414">
        <v>46.975900000000003</v>
      </c>
      <c r="BA23" s="415" t="s">
        <v>702</v>
      </c>
      <c r="BB23" s="418"/>
      <c r="BC23" s="415"/>
      <c r="BD23" s="418"/>
      <c r="BE23" s="410"/>
      <c r="BF23" s="7"/>
      <c r="BG23" s="206"/>
    </row>
    <row r="24" spans="1:59" s="207" customFormat="1" x14ac:dyDescent="0.25">
      <c r="A24" s="446" t="str">
        <f t="shared" si="0"/>
        <v xml:space="preserve">AR R13-14635RR </v>
      </c>
      <c r="B24" s="446" t="str">
        <f t="shared" si="1"/>
        <v>RR</v>
      </c>
      <c r="C24" s="84" t="s">
        <v>432</v>
      </c>
      <c r="D24" s="414">
        <v>53.823399999999999</v>
      </c>
      <c r="E24" s="415" t="s">
        <v>736</v>
      </c>
      <c r="F24" s="418"/>
      <c r="G24" s="415"/>
      <c r="H24" s="418"/>
      <c r="I24" s="415"/>
      <c r="J24" s="414">
        <v>66.033900000000003</v>
      </c>
      <c r="K24" s="415" t="s">
        <v>771</v>
      </c>
      <c r="L24" s="418"/>
      <c r="M24" s="415"/>
      <c r="N24" s="418"/>
      <c r="O24" s="415"/>
      <c r="P24" s="414">
        <v>57.806199999999997</v>
      </c>
      <c r="Q24" s="415" t="s">
        <v>731</v>
      </c>
      <c r="R24" s="418"/>
      <c r="S24" s="415"/>
      <c r="T24" s="418"/>
      <c r="U24" s="415"/>
      <c r="V24" s="414">
        <v>36.128</v>
      </c>
      <c r="W24" s="415" t="s">
        <v>771</v>
      </c>
      <c r="X24" s="418"/>
      <c r="Y24" s="415"/>
      <c r="Z24" s="418"/>
      <c r="AA24" s="415"/>
      <c r="AB24" s="414">
        <v>60.469299999999997</v>
      </c>
      <c r="AC24" s="415" t="s">
        <v>741</v>
      </c>
      <c r="AD24" s="418"/>
      <c r="AE24" s="415"/>
      <c r="AF24" s="418"/>
      <c r="AG24" s="415"/>
      <c r="AH24" s="414">
        <v>60.123800000000003</v>
      </c>
      <c r="AI24" s="415" t="s">
        <v>739</v>
      </c>
      <c r="AJ24" s="418"/>
      <c r="AK24" s="415"/>
      <c r="AL24" s="418"/>
      <c r="AM24" s="415"/>
      <c r="AN24" s="414">
        <v>50.175600000000003</v>
      </c>
      <c r="AO24" s="415" t="s">
        <v>785</v>
      </c>
      <c r="AP24" s="418"/>
      <c r="AQ24" s="415"/>
      <c r="AR24" s="418"/>
      <c r="AS24" s="415"/>
      <c r="AT24" s="414">
        <v>53.886400000000002</v>
      </c>
      <c r="AU24" s="415" t="s">
        <v>731</v>
      </c>
      <c r="AV24" s="418"/>
      <c r="AW24" s="415"/>
      <c r="AX24" s="418"/>
      <c r="AY24" s="415"/>
      <c r="AZ24" s="414">
        <v>45.964100000000002</v>
      </c>
      <c r="BA24" s="415" t="s">
        <v>702</v>
      </c>
      <c r="BB24" s="418"/>
      <c r="BC24" s="415"/>
      <c r="BD24" s="418"/>
      <c r="BE24" s="410"/>
      <c r="BF24" s="7"/>
      <c r="BG24" s="206"/>
    </row>
    <row r="25" spans="1:59" s="207" customFormat="1" x14ac:dyDescent="0.25">
      <c r="A25" s="83" t="str">
        <f t="shared" si="0"/>
        <v>Progeny P5211E3</v>
      </c>
      <c r="B25" s="84" t="str">
        <f t="shared" si="1"/>
        <v>E3</v>
      </c>
      <c r="C25" s="84" t="s">
        <v>521</v>
      </c>
      <c r="D25" s="414">
        <v>53.311399999999999</v>
      </c>
      <c r="E25" s="415" t="s">
        <v>788</v>
      </c>
      <c r="F25" s="418"/>
      <c r="G25" s="415"/>
      <c r="H25" s="418"/>
      <c r="I25" s="415"/>
      <c r="J25" s="414">
        <v>67.408500000000004</v>
      </c>
      <c r="K25" s="415" t="s">
        <v>771</v>
      </c>
      <c r="L25" s="418"/>
      <c r="M25" s="415"/>
      <c r="N25" s="418"/>
      <c r="O25" s="415"/>
      <c r="P25" s="414">
        <v>59.375700000000002</v>
      </c>
      <c r="Q25" s="415" t="s">
        <v>731</v>
      </c>
      <c r="R25" s="418"/>
      <c r="S25" s="415"/>
      <c r="T25" s="418"/>
      <c r="U25" s="415"/>
      <c r="V25" s="414">
        <v>40.980800000000002</v>
      </c>
      <c r="W25" s="415" t="s">
        <v>720</v>
      </c>
      <c r="X25" s="418"/>
      <c r="Y25" s="415"/>
      <c r="Z25" s="418"/>
      <c r="AA25" s="415"/>
      <c r="AB25" s="414">
        <v>47.065899999999999</v>
      </c>
      <c r="AC25" s="415" t="s">
        <v>786</v>
      </c>
      <c r="AD25" s="418"/>
      <c r="AE25" s="415"/>
      <c r="AF25" s="418"/>
      <c r="AG25" s="415"/>
      <c r="AH25" s="414">
        <v>56.247599999999998</v>
      </c>
      <c r="AI25" s="415" t="s">
        <v>789</v>
      </c>
      <c r="AJ25" s="418"/>
      <c r="AK25" s="415"/>
      <c r="AL25" s="418"/>
      <c r="AM25" s="415"/>
      <c r="AN25" s="414">
        <v>48.637</v>
      </c>
      <c r="AO25" s="415" t="s">
        <v>786</v>
      </c>
      <c r="AP25" s="418"/>
      <c r="AQ25" s="415"/>
      <c r="AR25" s="418"/>
      <c r="AS25" s="415"/>
      <c r="AT25" s="414">
        <v>61.058500000000002</v>
      </c>
      <c r="AU25" s="415" t="s">
        <v>702</v>
      </c>
      <c r="AV25" s="418"/>
      <c r="AW25" s="415"/>
      <c r="AX25" s="418"/>
      <c r="AY25" s="415"/>
      <c r="AZ25" s="414">
        <v>45.717300000000002</v>
      </c>
      <c r="BA25" s="415" t="s">
        <v>702</v>
      </c>
      <c r="BB25" s="418"/>
      <c r="BC25" s="415"/>
      <c r="BD25" s="418"/>
      <c r="BE25" s="410"/>
      <c r="BF25" s="7"/>
      <c r="BG25" s="206"/>
    </row>
    <row r="26" spans="1:59" s="207" customFormat="1" x14ac:dyDescent="0.25">
      <c r="A26" s="446" t="str">
        <f t="shared" si="0"/>
        <v>TN Exp TN18-4130</v>
      </c>
      <c r="B26" s="446" t="str">
        <f t="shared" si="1"/>
        <v>Conv.</v>
      </c>
      <c r="C26" s="84" t="s">
        <v>543</v>
      </c>
      <c r="D26" s="414">
        <v>52.400100000000002</v>
      </c>
      <c r="E26" s="415" t="s">
        <v>787</v>
      </c>
      <c r="F26" s="418"/>
      <c r="G26" s="415"/>
      <c r="H26" s="418"/>
      <c r="I26" s="415"/>
      <c r="J26" s="414">
        <v>46.209299999999999</v>
      </c>
      <c r="K26" s="415" t="s">
        <v>786</v>
      </c>
      <c r="L26" s="418"/>
      <c r="M26" s="415"/>
      <c r="N26" s="418"/>
      <c r="O26" s="415"/>
      <c r="P26" s="414">
        <v>49.106900000000003</v>
      </c>
      <c r="Q26" s="415" t="s">
        <v>715</v>
      </c>
      <c r="R26" s="418"/>
      <c r="S26" s="415"/>
      <c r="T26" s="418"/>
      <c r="U26" s="415"/>
      <c r="V26" s="414">
        <v>37.494500000000002</v>
      </c>
      <c r="W26" s="415" t="s">
        <v>843</v>
      </c>
      <c r="X26" s="418"/>
      <c r="Y26" s="415"/>
      <c r="Z26" s="418"/>
      <c r="AA26" s="415"/>
      <c r="AB26" s="414">
        <v>63.5413</v>
      </c>
      <c r="AC26" s="415" t="s">
        <v>721</v>
      </c>
      <c r="AD26" s="418"/>
      <c r="AE26" s="415"/>
      <c r="AF26" s="418"/>
      <c r="AG26" s="415"/>
      <c r="AH26" s="414">
        <v>66.747100000000003</v>
      </c>
      <c r="AI26" s="415" t="s">
        <v>731</v>
      </c>
      <c r="AJ26" s="418"/>
      <c r="AK26" s="415"/>
      <c r="AL26" s="418"/>
      <c r="AM26" s="415"/>
      <c r="AN26" s="414">
        <v>57.857999999999997</v>
      </c>
      <c r="AO26" s="415" t="s">
        <v>751</v>
      </c>
      <c r="AP26" s="418"/>
      <c r="AQ26" s="415"/>
      <c r="AR26" s="418"/>
      <c r="AS26" s="415"/>
      <c r="AT26" s="414">
        <v>49.346899999999998</v>
      </c>
      <c r="AU26" s="415" t="s">
        <v>733</v>
      </c>
      <c r="AV26" s="418"/>
      <c r="AW26" s="415"/>
      <c r="AX26" s="418"/>
      <c r="AY26" s="415"/>
      <c r="AZ26" s="414">
        <v>43.083100000000002</v>
      </c>
      <c r="BA26" s="415" t="s">
        <v>702</v>
      </c>
      <c r="BB26" s="418"/>
      <c r="BC26" s="415"/>
      <c r="BD26" s="418"/>
      <c r="BE26" s="410"/>
      <c r="BF26" s="7"/>
      <c r="BG26" s="206"/>
    </row>
    <row r="27" spans="1:59" s="207" customFormat="1" x14ac:dyDescent="0.25">
      <c r="A27" s="446" t="str">
        <f t="shared" si="0"/>
        <v>TN Exp TN16-5027</v>
      </c>
      <c r="B27" s="446" t="str">
        <f t="shared" si="1"/>
        <v>Conv.</v>
      </c>
      <c r="C27" s="451" t="s">
        <v>541</v>
      </c>
      <c r="D27" s="414">
        <v>52.077300000000001</v>
      </c>
      <c r="E27" s="415" t="s">
        <v>789</v>
      </c>
      <c r="F27" s="418"/>
      <c r="G27" s="415"/>
      <c r="H27" s="418"/>
      <c r="I27" s="415"/>
      <c r="J27" s="414">
        <v>43.0426</v>
      </c>
      <c r="K27" s="415" t="s">
        <v>786</v>
      </c>
      <c r="L27" s="418"/>
      <c r="M27" s="415"/>
      <c r="N27" s="418"/>
      <c r="O27" s="415"/>
      <c r="P27" s="414">
        <v>57.734299999999998</v>
      </c>
      <c r="Q27" s="415" t="s">
        <v>731</v>
      </c>
      <c r="R27" s="418"/>
      <c r="S27" s="415"/>
      <c r="T27" s="418"/>
      <c r="U27" s="415"/>
      <c r="V27" s="414">
        <v>39.702500000000001</v>
      </c>
      <c r="W27" s="415" t="s">
        <v>781</v>
      </c>
      <c r="X27" s="418"/>
      <c r="Y27" s="415"/>
      <c r="Z27" s="418"/>
      <c r="AA27" s="415"/>
      <c r="AB27" s="414">
        <v>67.128</v>
      </c>
      <c r="AC27" s="415" t="s">
        <v>743</v>
      </c>
      <c r="AD27" s="418"/>
      <c r="AE27" s="415"/>
      <c r="AF27" s="418"/>
      <c r="AG27" s="415"/>
      <c r="AH27" s="414">
        <v>58.971600000000002</v>
      </c>
      <c r="AI27" s="415" t="s">
        <v>788</v>
      </c>
      <c r="AJ27" s="418"/>
      <c r="AK27" s="415"/>
      <c r="AL27" s="418"/>
      <c r="AM27" s="415"/>
      <c r="AN27" s="414">
        <v>53.807600000000001</v>
      </c>
      <c r="AO27" s="415" t="s">
        <v>744</v>
      </c>
      <c r="AP27" s="418"/>
      <c r="AQ27" s="415"/>
      <c r="AR27" s="418"/>
      <c r="AS27" s="415"/>
      <c r="AT27" s="414">
        <v>46.743699999999997</v>
      </c>
      <c r="AU27" s="415" t="s">
        <v>788</v>
      </c>
      <c r="AV27" s="418"/>
      <c r="AW27" s="415"/>
      <c r="AX27" s="418"/>
      <c r="AY27" s="415"/>
      <c r="AZ27" s="414">
        <v>49.487900000000003</v>
      </c>
      <c r="BA27" s="415" t="s">
        <v>702</v>
      </c>
      <c r="BB27" s="418"/>
      <c r="BC27" s="415"/>
      <c r="BD27" s="418"/>
      <c r="BE27" s="100"/>
      <c r="BF27" s="7"/>
      <c r="BG27" s="206"/>
    </row>
    <row r="28" spans="1:59" x14ac:dyDescent="0.25">
      <c r="A28" s="190" t="s">
        <v>12</v>
      </c>
      <c r="B28" s="190"/>
      <c r="C28" s="190"/>
      <c r="D28" s="602">
        <v>57.281399999999998</v>
      </c>
      <c r="E28" s="625"/>
      <c r="F28" s="625">
        <v>56.979900000000001</v>
      </c>
      <c r="G28" s="625"/>
      <c r="H28" s="625">
        <v>58.298200000000001</v>
      </c>
      <c r="I28" s="297"/>
      <c r="J28" s="295">
        <v>67.971599999999995</v>
      </c>
      <c r="K28" s="296"/>
      <c r="L28" s="296">
        <v>71.491900000000001</v>
      </c>
      <c r="M28" s="296"/>
      <c r="N28" s="296">
        <v>71.127300000000005</v>
      </c>
      <c r="O28" s="297"/>
      <c r="P28" s="295">
        <v>63.125799999999998</v>
      </c>
      <c r="Q28" s="296"/>
      <c r="R28" s="296">
        <v>58.795999999999999</v>
      </c>
      <c r="S28" s="296"/>
      <c r="T28" s="296">
        <v>62.562800000000003</v>
      </c>
      <c r="U28" s="297"/>
      <c r="V28" s="295">
        <v>41.528199999999998</v>
      </c>
      <c r="W28" s="296"/>
      <c r="X28" s="296">
        <v>41.694600000000001</v>
      </c>
      <c r="Y28" s="296"/>
      <c r="Z28" s="296">
        <v>43.588200000000001</v>
      </c>
      <c r="AA28" s="297"/>
      <c r="AB28" s="295">
        <v>63.703600000000002</v>
      </c>
      <c r="AC28" s="296"/>
      <c r="AD28" s="296"/>
      <c r="AE28" s="296"/>
      <c r="AF28" s="296"/>
      <c r="AG28" s="297"/>
      <c r="AH28" s="295">
        <v>64.424300000000002</v>
      </c>
      <c r="AI28" s="296"/>
      <c r="AJ28" s="296">
        <v>68.345600000000005</v>
      </c>
      <c r="AK28" s="296"/>
      <c r="AL28" s="296">
        <v>68.392399999999995</v>
      </c>
      <c r="AM28" s="297"/>
      <c r="AN28" s="295">
        <v>58.374200000000002</v>
      </c>
      <c r="AO28" s="296"/>
      <c r="AP28" s="296">
        <v>60.804200000000002</v>
      </c>
      <c r="AQ28" s="296"/>
      <c r="AR28" s="296">
        <v>58.749499999999998</v>
      </c>
      <c r="AS28" s="297"/>
      <c r="AT28" s="295">
        <v>51.1158</v>
      </c>
      <c r="AU28" s="296"/>
      <c r="AV28" s="296">
        <v>49.131599999999999</v>
      </c>
      <c r="AW28" s="296"/>
      <c r="AX28" s="296">
        <v>51.485399999999998</v>
      </c>
      <c r="AY28" s="297"/>
      <c r="AZ28" s="295">
        <v>47.983699999999999</v>
      </c>
      <c r="BA28" s="296"/>
      <c r="BB28" s="296">
        <v>48.595100000000002</v>
      </c>
      <c r="BC28" s="296"/>
      <c r="BD28" s="296">
        <v>52.252800000000001</v>
      </c>
      <c r="BE28" s="327"/>
      <c r="BF28" s="4"/>
      <c r="BG28" s="1"/>
    </row>
    <row r="29" spans="1:59" x14ac:dyDescent="0.25">
      <c r="A29" s="88" t="s">
        <v>65</v>
      </c>
      <c r="B29" s="88"/>
      <c r="C29" s="88"/>
      <c r="D29" s="603">
        <v>3.7366999999999999</v>
      </c>
      <c r="E29" s="627"/>
      <c r="F29" s="629">
        <v>4.3056999999999999</v>
      </c>
      <c r="G29" s="629"/>
      <c r="H29" s="629">
        <v>3.859</v>
      </c>
      <c r="I29" s="303"/>
      <c r="J29" s="301">
        <v>3.9893999999999998</v>
      </c>
      <c r="K29" s="302"/>
      <c r="L29" s="302">
        <v>2.7797999999999998</v>
      </c>
      <c r="M29" s="302"/>
      <c r="N29" s="302">
        <v>3.1745999999999999</v>
      </c>
      <c r="O29" s="303"/>
      <c r="P29" s="301">
        <v>4.2039999999999997</v>
      </c>
      <c r="Q29" s="302"/>
      <c r="R29" s="302">
        <v>6.7706</v>
      </c>
      <c r="S29" s="302"/>
      <c r="T29" s="302">
        <v>5.9874999999999998</v>
      </c>
      <c r="U29" s="303"/>
      <c r="V29" s="301">
        <v>6.2350000000000003</v>
      </c>
      <c r="W29" s="302"/>
      <c r="X29" s="302">
        <v>3.8403</v>
      </c>
      <c r="Y29" s="302"/>
      <c r="Z29" s="302">
        <v>3.3523999999999998</v>
      </c>
      <c r="AA29" s="303"/>
      <c r="AB29" s="301">
        <v>4.2877999999999998</v>
      </c>
      <c r="AC29" s="302"/>
      <c r="AD29" s="302"/>
      <c r="AE29" s="302"/>
      <c r="AF29" s="302"/>
      <c r="AG29" s="303"/>
      <c r="AH29" s="301">
        <v>2.5503</v>
      </c>
      <c r="AI29" s="302"/>
      <c r="AJ29" s="302">
        <v>2.6408999999999998</v>
      </c>
      <c r="AK29" s="302"/>
      <c r="AL29" s="302">
        <v>1.9348000000000001</v>
      </c>
      <c r="AM29" s="303"/>
      <c r="AN29" s="301">
        <v>3.4567999999999999</v>
      </c>
      <c r="AO29" s="302"/>
      <c r="AP29" s="302">
        <v>2.6332</v>
      </c>
      <c r="AQ29" s="302"/>
      <c r="AR29" s="302">
        <v>4.0092999999999996</v>
      </c>
      <c r="AS29" s="303"/>
      <c r="AT29" s="301">
        <v>2.2309999999999999</v>
      </c>
      <c r="AU29" s="302"/>
      <c r="AV29" s="302">
        <v>2.7955000000000001</v>
      </c>
      <c r="AW29" s="302"/>
      <c r="AX29" s="302">
        <v>3.9188000000000001</v>
      </c>
      <c r="AY29" s="303"/>
      <c r="AZ29" s="301">
        <v>5.0887000000000002</v>
      </c>
      <c r="BA29" s="302"/>
      <c r="BB29" s="302">
        <v>2.8929</v>
      </c>
      <c r="BC29" s="302"/>
      <c r="BD29" s="302">
        <v>4.2601000000000004</v>
      </c>
      <c r="BE29" s="300"/>
      <c r="BF29" s="4"/>
      <c r="BG29" s="1"/>
    </row>
    <row r="30" spans="1:59" ht="15.6" x14ac:dyDescent="0.35">
      <c r="A30" s="45" t="s">
        <v>53</v>
      </c>
      <c r="B30" s="45"/>
      <c r="C30" s="45"/>
      <c r="D30" s="604">
        <v>4.83</v>
      </c>
      <c r="E30" s="631"/>
      <c r="F30" s="631">
        <v>2.97</v>
      </c>
      <c r="G30" s="631"/>
      <c r="H30" s="631">
        <v>2.88</v>
      </c>
      <c r="I30" s="309"/>
      <c r="J30" s="307">
        <v>10.3</v>
      </c>
      <c r="K30" s="308"/>
      <c r="L30" s="308">
        <v>7.49</v>
      </c>
      <c r="M30" s="308"/>
      <c r="N30" s="308">
        <v>7.98</v>
      </c>
      <c r="O30" s="309"/>
      <c r="P30" s="307">
        <v>11.7</v>
      </c>
      <c r="Q30" s="308"/>
      <c r="R30" s="308">
        <v>6.91</v>
      </c>
      <c r="S30" s="308"/>
      <c r="T30" s="308">
        <v>7.39</v>
      </c>
      <c r="U30" s="309"/>
      <c r="V30" s="307">
        <v>9.0299999999999994</v>
      </c>
      <c r="W30" s="308"/>
      <c r="X30" s="308" t="s">
        <v>699</v>
      </c>
      <c r="Y30" s="308"/>
      <c r="Z30" s="308" t="s">
        <v>699</v>
      </c>
      <c r="AA30" s="309"/>
      <c r="AB30" s="307">
        <v>10.8</v>
      </c>
      <c r="AC30" s="308"/>
      <c r="AD30" s="308"/>
      <c r="AE30" s="308"/>
      <c r="AF30" s="308"/>
      <c r="AG30" s="309"/>
      <c r="AH30" s="307">
        <v>6.88</v>
      </c>
      <c r="AI30" s="308"/>
      <c r="AJ30" s="308">
        <v>5.42</v>
      </c>
      <c r="AK30" s="308"/>
      <c r="AL30" s="308">
        <v>4.1500000000000004</v>
      </c>
      <c r="AM30" s="309"/>
      <c r="AN30" s="307">
        <v>9.76</v>
      </c>
      <c r="AO30" s="308"/>
      <c r="AP30" s="308">
        <v>7.46</v>
      </c>
      <c r="AQ30" s="308"/>
      <c r="AR30" s="308">
        <v>7.69</v>
      </c>
      <c r="AS30" s="309"/>
      <c r="AT30" s="307">
        <v>6.36</v>
      </c>
      <c r="AU30" s="308"/>
      <c r="AV30" s="308">
        <v>5.12</v>
      </c>
      <c r="AW30" s="308"/>
      <c r="AX30" s="308" t="s">
        <v>699</v>
      </c>
      <c r="AY30" s="309"/>
      <c r="AZ30" s="307" t="s">
        <v>699</v>
      </c>
      <c r="BA30" s="308"/>
      <c r="BB30" s="308" t="s">
        <v>699</v>
      </c>
      <c r="BC30" s="308"/>
      <c r="BD30" s="308">
        <v>7.78</v>
      </c>
      <c r="BE30" s="306"/>
      <c r="BF30" s="4"/>
      <c r="BG30" s="1"/>
    </row>
    <row r="31" spans="1:59" ht="13.8" thickBot="1" x14ac:dyDescent="0.3">
      <c r="A31" s="86" t="s">
        <v>66</v>
      </c>
      <c r="B31" s="45"/>
      <c r="C31" s="45"/>
      <c r="D31" s="319">
        <v>14.859070386000001</v>
      </c>
      <c r="E31" s="320"/>
      <c r="F31" s="320">
        <v>12.160897891999999</v>
      </c>
      <c r="G31" s="320"/>
      <c r="H31" s="320">
        <v>14.099718148999999</v>
      </c>
      <c r="I31" s="306"/>
      <c r="J31" s="304">
        <v>9.2021512145000006</v>
      </c>
      <c r="K31" s="305"/>
      <c r="L31" s="305">
        <v>9.0385116955000004</v>
      </c>
      <c r="M31" s="305"/>
      <c r="N31" s="305">
        <v>11.755441117</v>
      </c>
      <c r="O31" s="306"/>
      <c r="P31" s="304">
        <v>11.28021152</v>
      </c>
      <c r="Q31" s="305"/>
      <c r="R31" s="305">
        <v>10.138607454000001</v>
      </c>
      <c r="S31" s="305"/>
      <c r="T31" s="305">
        <v>12.382285234999999</v>
      </c>
      <c r="U31" s="306"/>
      <c r="V31" s="304">
        <v>13.211808564</v>
      </c>
      <c r="W31" s="305"/>
      <c r="X31" s="305">
        <v>16.756677818</v>
      </c>
      <c r="Y31" s="305"/>
      <c r="Z31" s="305">
        <v>16.889070581999999</v>
      </c>
      <c r="AA31" s="306"/>
      <c r="AB31" s="304">
        <v>10.288246013</v>
      </c>
      <c r="AC31" s="305"/>
      <c r="AD31" s="305"/>
      <c r="AE31" s="305"/>
      <c r="AF31" s="305"/>
      <c r="AG31" s="306"/>
      <c r="AH31" s="304">
        <v>6.4869439805000004</v>
      </c>
      <c r="AI31" s="305"/>
      <c r="AJ31" s="305">
        <v>6.8523046649000001</v>
      </c>
      <c r="AK31" s="305"/>
      <c r="AL31" s="305">
        <v>6.3509403592</v>
      </c>
      <c r="AM31" s="306"/>
      <c r="AN31" s="304">
        <v>10.157509844</v>
      </c>
      <c r="AO31" s="305"/>
      <c r="AP31" s="305">
        <v>10.607778103999999</v>
      </c>
      <c r="AQ31" s="305"/>
      <c r="AR31" s="305">
        <v>13.61520316</v>
      </c>
      <c r="AS31" s="306"/>
      <c r="AT31" s="304">
        <v>7.5598503839999998</v>
      </c>
      <c r="AU31" s="305"/>
      <c r="AV31" s="305">
        <v>8.9918807752000003</v>
      </c>
      <c r="AW31" s="305"/>
      <c r="AX31" s="305">
        <v>13.070921902</v>
      </c>
      <c r="AY31" s="306"/>
      <c r="AZ31" s="304">
        <v>18.368662955000001</v>
      </c>
      <c r="BA31" s="305"/>
      <c r="BB31" s="305">
        <v>14.582048559</v>
      </c>
      <c r="BC31" s="305"/>
      <c r="BD31" s="305">
        <v>15.595303339000001</v>
      </c>
      <c r="BE31" s="315"/>
      <c r="BF31" s="1"/>
      <c r="BG31" s="1"/>
    </row>
    <row r="32" spans="1:59" ht="13.8" thickBot="1" x14ac:dyDescent="0.3">
      <c r="A32" s="87" t="s">
        <v>67</v>
      </c>
      <c r="B32" s="46"/>
      <c r="C32" s="183"/>
      <c r="D32" s="322">
        <f>7*3*1</f>
        <v>21</v>
      </c>
      <c r="E32" s="323"/>
      <c r="F32" s="323">
        <f>7*3*2</f>
        <v>42</v>
      </c>
      <c r="G32" s="323"/>
      <c r="H32" s="323">
        <f>7*3*3</f>
        <v>63</v>
      </c>
      <c r="I32" s="324"/>
      <c r="J32" s="438">
        <v>3</v>
      </c>
      <c r="K32" s="439"/>
      <c r="L32" s="439">
        <v>6</v>
      </c>
      <c r="M32" s="439"/>
      <c r="N32" s="439">
        <v>9</v>
      </c>
      <c r="O32" s="442"/>
      <c r="P32" s="438">
        <v>3</v>
      </c>
      <c r="Q32" s="439"/>
      <c r="R32" s="439">
        <v>6</v>
      </c>
      <c r="S32" s="439"/>
      <c r="T32" s="439">
        <v>9</v>
      </c>
      <c r="U32" s="442"/>
      <c r="V32" s="438">
        <v>3</v>
      </c>
      <c r="W32" s="439"/>
      <c r="X32" s="439">
        <v>6</v>
      </c>
      <c r="Y32" s="439"/>
      <c r="Z32" s="439">
        <v>9</v>
      </c>
      <c r="AA32" s="442"/>
      <c r="AB32" s="438">
        <v>3</v>
      </c>
      <c r="AC32" s="439"/>
      <c r="AD32" s="439"/>
      <c r="AE32" s="439"/>
      <c r="AF32" s="439"/>
      <c r="AG32" s="442"/>
      <c r="AH32" s="438">
        <v>3</v>
      </c>
      <c r="AI32" s="439"/>
      <c r="AJ32" s="439">
        <v>6</v>
      </c>
      <c r="AK32" s="439"/>
      <c r="AL32" s="439">
        <v>9</v>
      </c>
      <c r="AM32" s="442"/>
      <c r="AN32" s="438">
        <v>3</v>
      </c>
      <c r="AO32" s="439"/>
      <c r="AP32" s="439">
        <v>6</v>
      </c>
      <c r="AQ32" s="439"/>
      <c r="AR32" s="439">
        <v>9</v>
      </c>
      <c r="AS32" s="442"/>
      <c r="AT32" s="438">
        <v>3</v>
      </c>
      <c r="AU32" s="439"/>
      <c r="AV32" s="439">
        <v>6</v>
      </c>
      <c r="AW32" s="439"/>
      <c r="AX32" s="439">
        <v>9</v>
      </c>
      <c r="AY32" s="442"/>
      <c r="AZ32" s="438">
        <v>3</v>
      </c>
      <c r="BA32" s="439"/>
      <c r="BB32" s="439">
        <v>6</v>
      </c>
      <c r="BC32" s="439"/>
      <c r="BD32" s="439">
        <v>9</v>
      </c>
      <c r="BE32" s="185"/>
      <c r="BF32" s="1"/>
      <c r="BG32" s="1"/>
    </row>
    <row r="33" spans="1:59" x14ac:dyDescent="0.25">
      <c r="A33" s="9"/>
      <c r="B33" s="9"/>
      <c r="C33" s="9"/>
      <c r="D33" s="97"/>
      <c r="E33" s="98"/>
      <c r="F33" s="97"/>
      <c r="G33" s="98"/>
      <c r="H33" s="97"/>
      <c r="I33" s="98"/>
      <c r="J33" s="6"/>
      <c r="K33" s="6"/>
      <c r="L33" s="6"/>
      <c r="M33" s="6"/>
      <c r="N33" s="6"/>
      <c r="O33" s="6"/>
      <c r="P33" s="6"/>
      <c r="Q33" s="6"/>
      <c r="R33" s="6"/>
      <c r="S33" s="6"/>
      <c r="T33" s="6"/>
      <c r="U33" s="6"/>
      <c r="V33" s="1"/>
      <c r="W33" s="207"/>
      <c r="X33" s="1"/>
      <c r="Y33" s="207"/>
      <c r="Z33" s="1"/>
      <c r="AA33" s="207"/>
      <c r="AB33" s="207"/>
      <c r="AC33" s="207"/>
      <c r="AD33" s="207"/>
      <c r="AE33" s="207"/>
      <c r="AF33" s="207"/>
      <c r="AG33" s="207"/>
      <c r="AH33" s="1"/>
      <c r="AI33" s="207"/>
      <c r="AJ33" s="1"/>
      <c r="AK33" s="207"/>
      <c r="AL33" s="1"/>
      <c r="AM33" s="207"/>
      <c r="AN33" s="1"/>
      <c r="AO33" s="207"/>
      <c r="AP33" s="1"/>
      <c r="AQ33" s="207"/>
      <c r="AR33" s="1"/>
      <c r="AS33" s="207"/>
      <c r="AT33" s="1"/>
      <c r="AU33" s="207"/>
      <c r="AV33" s="1"/>
      <c r="AW33" s="207"/>
      <c r="AX33" s="1"/>
      <c r="AY33" s="207"/>
      <c r="AZ33" s="6"/>
      <c r="BA33" s="6"/>
      <c r="BB33" s="6"/>
      <c r="BC33" s="6"/>
      <c r="BD33" s="146"/>
      <c r="BE33" s="146"/>
      <c r="BF33" s="6"/>
      <c r="BG33" s="6"/>
    </row>
    <row r="34" spans="1:59" x14ac:dyDescent="0.25">
      <c r="A34" s="9"/>
      <c r="B34" s="9"/>
      <c r="C34" s="9"/>
      <c r="D34" s="97"/>
      <c r="E34" s="98"/>
      <c r="F34" s="97"/>
      <c r="G34" s="98"/>
      <c r="H34" s="97"/>
      <c r="I34" s="98"/>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row>
    <row r="35" spans="1:59" x14ac:dyDescent="0.25">
      <c r="A35" s="10"/>
      <c r="B35" s="10"/>
      <c r="C35" s="10"/>
      <c r="D35" s="97"/>
      <c r="E35" s="98"/>
      <c r="F35" s="97"/>
      <c r="G35" s="98"/>
      <c r="H35" s="97"/>
      <c r="I35" s="98"/>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row>
    <row r="36" spans="1:59" x14ac:dyDescent="0.25">
      <c r="A36" s="9"/>
      <c r="B36" s="9"/>
      <c r="C36" s="9"/>
      <c r="BF36" s="1"/>
    </row>
    <row r="37" spans="1:59" x14ac:dyDescent="0.25">
      <c r="A37" s="9"/>
      <c r="B37" s="9"/>
      <c r="C37" s="9"/>
      <c r="J37" s="11"/>
      <c r="K37" s="11"/>
      <c r="L37" s="11"/>
      <c r="M37" s="11"/>
      <c r="N37" s="11"/>
      <c r="O37" s="11"/>
      <c r="AH37" s="1"/>
      <c r="AI37" s="207"/>
      <c r="AJ37" s="1"/>
      <c r="AK37" s="207"/>
      <c r="AL37" s="1"/>
      <c r="AM37" s="207"/>
      <c r="AN37" s="1"/>
      <c r="AO37" s="207"/>
      <c r="AP37" s="1"/>
      <c r="AQ37" s="207"/>
      <c r="AR37" s="1"/>
      <c r="AS37" s="207"/>
      <c r="AT37" s="1"/>
      <c r="AU37" s="207"/>
      <c r="AV37" s="1"/>
      <c r="AW37" s="207"/>
      <c r="AX37" s="1"/>
      <c r="AY37" s="207"/>
      <c r="AZ37" s="11"/>
      <c r="BA37" s="11"/>
      <c r="BB37" s="11"/>
      <c r="BC37" s="11"/>
      <c r="BD37" s="146"/>
      <c r="BE37" s="146"/>
      <c r="BF37" s="1"/>
    </row>
    <row r="38" spans="1:59" x14ac:dyDescent="0.25">
      <c r="A38" s="9"/>
      <c r="B38" s="9"/>
      <c r="C38" s="9"/>
      <c r="J38" s="11"/>
      <c r="K38" s="11"/>
      <c r="L38" s="11"/>
      <c r="M38" s="11"/>
      <c r="N38" s="11"/>
      <c r="O38" s="11"/>
      <c r="AH38" s="1"/>
      <c r="AI38" s="207"/>
      <c r="AJ38" s="1"/>
      <c r="AK38" s="207"/>
      <c r="AL38" s="1"/>
      <c r="AM38" s="207"/>
      <c r="AN38" s="1"/>
      <c r="AO38" s="207"/>
      <c r="AP38" s="1"/>
      <c r="AQ38" s="207"/>
      <c r="AR38" s="1"/>
      <c r="AS38" s="207"/>
      <c r="AT38" s="1"/>
      <c r="AU38" s="207"/>
      <c r="AV38" s="1"/>
      <c r="AW38" s="207"/>
      <c r="AX38" s="1"/>
      <c r="AY38" s="207"/>
      <c r="AZ38" s="11"/>
      <c r="BA38" s="11"/>
      <c r="BB38" s="11"/>
      <c r="BC38" s="11"/>
      <c r="BD38" s="146"/>
      <c r="BE38" s="146"/>
    </row>
    <row r="39" spans="1:59" x14ac:dyDescent="0.25">
      <c r="A39" s="10"/>
      <c r="B39" s="10"/>
      <c r="C39" s="10"/>
      <c r="V39" s="1"/>
      <c r="W39" s="207"/>
      <c r="X39" s="1"/>
      <c r="Y39" s="207"/>
      <c r="Z39" s="1"/>
      <c r="AA39" s="207"/>
      <c r="AB39" s="207"/>
      <c r="AC39" s="207"/>
      <c r="AD39" s="207"/>
      <c r="AE39" s="207"/>
      <c r="AF39" s="207"/>
      <c r="AG39" s="207"/>
    </row>
    <row r="40" spans="1:59" x14ac:dyDescent="0.25">
      <c r="A40" s="9"/>
      <c r="B40" s="9"/>
      <c r="C40" s="9"/>
      <c r="V40" s="9"/>
      <c r="W40" s="9"/>
      <c r="X40" s="9"/>
      <c r="Y40" s="9"/>
      <c r="Z40" s="9"/>
      <c r="AA40" s="9"/>
      <c r="AB40" s="9"/>
      <c r="AC40" s="9"/>
      <c r="AD40" s="9"/>
      <c r="AE40" s="9"/>
      <c r="AF40" s="9"/>
      <c r="AG40" s="9"/>
    </row>
    <row r="41" spans="1:59" x14ac:dyDescent="0.25">
      <c r="A41" s="10"/>
      <c r="B41" s="10"/>
      <c r="C41" s="10"/>
      <c r="V41" s="1"/>
      <c r="W41" s="207"/>
      <c r="X41" s="1"/>
      <c r="Y41" s="207"/>
      <c r="Z41" s="1"/>
      <c r="AA41" s="207"/>
      <c r="AB41" s="207"/>
      <c r="AC41" s="207"/>
      <c r="AD41" s="207"/>
      <c r="AE41" s="207"/>
      <c r="AF41" s="207"/>
      <c r="AG41" s="207"/>
    </row>
    <row r="42" spans="1:59" x14ac:dyDescent="0.25">
      <c r="A42" s="10"/>
      <c r="B42" s="10"/>
      <c r="C42" s="10"/>
      <c r="V42" s="10"/>
      <c r="W42" s="10"/>
      <c r="X42" s="10"/>
      <c r="Y42" s="10"/>
      <c r="Z42" s="10"/>
      <c r="AA42" s="10"/>
      <c r="AB42" s="10"/>
      <c r="AC42" s="10"/>
      <c r="AD42" s="10"/>
      <c r="AE42" s="10"/>
      <c r="AF42" s="10"/>
      <c r="AG42" s="10"/>
    </row>
    <row r="43" spans="1:59" x14ac:dyDescent="0.25">
      <c r="A43" s="9"/>
      <c r="B43" s="9"/>
      <c r="C43" s="9"/>
    </row>
    <row r="44" spans="1:59" x14ac:dyDescent="0.25">
      <c r="A44" s="31"/>
      <c r="B44" s="31"/>
      <c r="C44" s="208"/>
    </row>
  </sheetData>
  <sortState ref="A5:BG27">
    <sortCondition descending="1" ref="D5:D27"/>
  </sortState>
  <mergeCells count="13">
    <mergeCell ref="D3:E3"/>
    <mergeCell ref="F3:G3"/>
    <mergeCell ref="H3:I3"/>
    <mergeCell ref="A1:BD1"/>
    <mergeCell ref="D2:I2"/>
    <mergeCell ref="J2:N2"/>
    <mergeCell ref="P2:T2"/>
    <mergeCell ref="V2:Z2"/>
    <mergeCell ref="AH2:AL2"/>
    <mergeCell ref="AN2:AR2"/>
    <mergeCell ref="AT2:AX2"/>
    <mergeCell ref="AZ2:BD2"/>
    <mergeCell ref="AB2:AF2"/>
  </mergeCells>
  <conditionalFormatting sqref="I5:I27">
    <cfRule type="containsText" priority="73" stopIfTrue="1" operator="containsText" text="AA">
      <formula>NOT(ISERROR(SEARCH("AA",I5)))</formula>
    </cfRule>
    <cfRule type="containsText" dxfId="89" priority="74" operator="containsText" text="A">
      <formula>NOT(ISERROR(SEARCH("A",I5)))</formula>
    </cfRule>
  </conditionalFormatting>
  <conditionalFormatting sqref="E5:E27">
    <cfRule type="containsText" priority="77" stopIfTrue="1" operator="containsText" text="AA">
      <formula>NOT(ISERROR(SEARCH("AA",E5)))</formula>
    </cfRule>
    <cfRule type="containsText" dxfId="88" priority="78" operator="containsText" text="A">
      <formula>NOT(ISERROR(SEARCH("A",E5)))</formula>
    </cfRule>
  </conditionalFormatting>
  <conditionalFormatting sqref="G5:G27">
    <cfRule type="containsText" priority="75" stopIfTrue="1" operator="containsText" text="AA">
      <formula>NOT(ISERROR(SEARCH("AA",G5)))</formula>
    </cfRule>
    <cfRule type="containsText" dxfId="87" priority="76" operator="containsText" text="A">
      <formula>NOT(ISERROR(SEARCH("A",G5)))</formula>
    </cfRule>
  </conditionalFormatting>
  <conditionalFormatting sqref="D5:D27">
    <cfRule type="aboveAverage" dxfId="86" priority="79"/>
  </conditionalFormatting>
  <conditionalFormatting sqref="F5:F27">
    <cfRule type="aboveAverage" dxfId="85" priority="80"/>
  </conditionalFormatting>
  <conditionalFormatting sqref="H5:H27">
    <cfRule type="aboveAverage" dxfId="84" priority="81"/>
  </conditionalFormatting>
  <conditionalFormatting sqref="K5:K27">
    <cfRule type="containsText" priority="68" stopIfTrue="1" operator="containsText" text="AA">
      <formula>NOT(ISERROR(SEARCH("AA",K5)))</formula>
    </cfRule>
    <cfRule type="containsText" dxfId="83" priority="69" operator="containsText" text="A">
      <formula>NOT(ISERROR(SEARCH("A",K5)))</formula>
    </cfRule>
  </conditionalFormatting>
  <conditionalFormatting sqref="M5:M27">
    <cfRule type="containsText" priority="66" stopIfTrue="1" operator="containsText" text="AA">
      <formula>NOT(ISERROR(SEARCH("AA",M5)))</formula>
    </cfRule>
    <cfRule type="containsText" dxfId="82" priority="67" operator="containsText" text="A">
      <formula>NOT(ISERROR(SEARCH("A",M5)))</formula>
    </cfRule>
  </conditionalFormatting>
  <conditionalFormatting sqref="O5:O27">
    <cfRule type="containsText" priority="64" stopIfTrue="1" operator="containsText" text="AA">
      <formula>NOT(ISERROR(SEARCH("AA",O5)))</formula>
    </cfRule>
    <cfRule type="containsText" dxfId="81" priority="65" operator="containsText" text="A">
      <formula>NOT(ISERROR(SEARCH("A",O5)))</formula>
    </cfRule>
  </conditionalFormatting>
  <conditionalFormatting sqref="J5:J27">
    <cfRule type="aboveAverage" dxfId="80" priority="70"/>
  </conditionalFormatting>
  <conditionalFormatting sqref="L5:L27">
    <cfRule type="aboveAverage" dxfId="79" priority="71"/>
  </conditionalFormatting>
  <conditionalFormatting sqref="N5:N27">
    <cfRule type="aboveAverage" dxfId="78" priority="72"/>
  </conditionalFormatting>
  <conditionalFormatting sqref="Q5:Q27">
    <cfRule type="containsText" priority="59" stopIfTrue="1" operator="containsText" text="AA">
      <formula>NOT(ISERROR(SEARCH("AA",Q5)))</formula>
    </cfRule>
    <cfRule type="containsText" dxfId="77" priority="60" operator="containsText" text="A">
      <formula>NOT(ISERROR(SEARCH("A",Q5)))</formula>
    </cfRule>
  </conditionalFormatting>
  <conditionalFormatting sqref="S5:S27">
    <cfRule type="containsText" priority="57" stopIfTrue="1" operator="containsText" text="AA">
      <formula>NOT(ISERROR(SEARCH("AA",S5)))</formula>
    </cfRule>
    <cfRule type="containsText" dxfId="76" priority="58" operator="containsText" text="A">
      <formula>NOT(ISERROR(SEARCH("A",S5)))</formula>
    </cfRule>
  </conditionalFormatting>
  <conditionalFormatting sqref="U5:U27">
    <cfRule type="containsText" priority="55" stopIfTrue="1" operator="containsText" text="AA">
      <formula>NOT(ISERROR(SEARCH("AA",U5)))</formula>
    </cfRule>
    <cfRule type="containsText" dxfId="75" priority="56" operator="containsText" text="A">
      <formula>NOT(ISERROR(SEARCH("A",U5)))</formula>
    </cfRule>
  </conditionalFormatting>
  <conditionalFormatting sqref="P5:P27">
    <cfRule type="aboveAverage" dxfId="74" priority="61"/>
  </conditionalFormatting>
  <conditionalFormatting sqref="R5:R27">
    <cfRule type="aboveAverage" dxfId="73" priority="62"/>
  </conditionalFormatting>
  <conditionalFormatting sqref="T5:T27">
    <cfRule type="aboveAverage" dxfId="72" priority="63"/>
  </conditionalFormatting>
  <conditionalFormatting sqref="W5:W27">
    <cfRule type="containsText" priority="50" stopIfTrue="1" operator="containsText" text="AA">
      <formula>NOT(ISERROR(SEARCH("AA",W5)))</formula>
    </cfRule>
    <cfRule type="containsText" dxfId="71" priority="51" operator="containsText" text="A">
      <formula>NOT(ISERROR(SEARCH("A",W5)))</formula>
    </cfRule>
  </conditionalFormatting>
  <conditionalFormatting sqref="Y5:Y27">
    <cfRule type="containsText" priority="48" stopIfTrue="1" operator="containsText" text="AA">
      <formula>NOT(ISERROR(SEARCH("AA",Y5)))</formula>
    </cfRule>
    <cfRule type="containsText" dxfId="70" priority="49" operator="containsText" text="A">
      <formula>NOT(ISERROR(SEARCH("A",Y5)))</formula>
    </cfRule>
  </conditionalFormatting>
  <conditionalFormatting sqref="AA5:AA27">
    <cfRule type="containsText" priority="46" stopIfTrue="1" operator="containsText" text="AA">
      <formula>NOT(ISERROR(SEARCH("AA",AA5)))</formula>
    </cfRule>
    <cfRule type="containsText" dxfId="69" priority="47" operator="containsText" text="A">
      <formula>NOT(ISERROR(SEARCH("A",AA5)))</formula>
    </cfRule>
  </conditionalFormatting>
  <conditionalFormatting sqref="V5:V27">
    <cfRule type="aboveAverage" dxfId="68" priority="52"/>
  </conditionalFormatting>
  <conditionalFormatting sqref="X5:X27">
    <cfRule type="aboveAverage" dxfId="67" priority="53"/>
  </conditionalFormatting>
  <conditionalFormatting sqref="Z5:Z27">
    <cfRule type="aboveAverage" dxfId="66" priority="54"/>
  </conditionalFormatting>
  <conditionalFormatting sqref="AC5:AC27">
    <cfRule type="containsText" priority="41" stopIfTrue="1" operator="containsText" text="AA">
      <formula>NOT(ISERROR(SEARCH("AA",AC5)))</formula>
    </cfRule>
    <cfRule type="containsText" dxfId="65" priority="42" operator="containsText" text="A">
      <formula>NOT(ISERROR(SEARCH("A",AC5)))</formula>
    </cfRule>
  </conditionalFormatting>
  <conditionalFormatting sqref="AE5:AE27">
    <cfRule type="containsText" priority="39" stopIfTrue="1" operator="containsText" text="AA">
      <formula>NOT(ISERROR(SEARCH("AA",AE5)))</formula>
    </cfRule>
    <cfRule type="containsText" dxfId="64" priority="40" operator="containsText" text="A">
      <formula>NOT(ISERROR(SEARCH("A",AE5)))</formula>
    </cfRule>
  </conditionalFormatting>
  <conditionalFormatting sqref="AG5:AG27">
    <cfRule type="containsText" priority="37" stopIfTrue="1" operator="containsText" text="AA">
      <formula>NOT(ISERROR(SEARCH("AA",AG5)))</formula>
    </cfRule>
    <cfRule type="containsText" dxfId="63" priority="38" operator="containsText" text="A">
      <formula>NOT(ISERROR(SEARCH("A",AG5)))</formula>
    </cfRule>
  </conditionalFormatting>
  <conditionalFormatting sqref="AB5:AB27">
    <cfRule type="aboveAverage" dxfId="62" priority="43"/>
  </conditionalFormatting>
  <conditionalFormatting sqref="AD5:AD27">
    <cfRule type="aboveAverage" dxfId="61" priority="44"/>
  </conditionalFormatting>
  <conditionalFormatting sqref="AF5:AF27">
    <cfRule type="aboveAverage" dxfId="60" priority="45"/>
  </conditionalFormatting>
  <conditionalFormatting sqref="AI5:AI27">
    <cfRule type="containsText" priority="32" stopIfTrue="1" operator="containsText" text="AA">
      <formula>NOT(ISERROR(SEARCH("AA",AI5)))</formula>
    </cfRule>
    <cfRule type="containsText" dxfId="59" priority="33" operator="containsText" text="A">
      <formula>NOT(ISERROR(SEARCH("A",AI5)))</formula>
    </cfRule>
  </conditionalFormatting>
  <conditionalFormatting sqref="AK5:AK27">
    <cfRule type="containsText" priority="30" stopIfTrue="1" operator="containsText" text="AA">
      <formula>NOT(ISERROR(SEARCH("AA",AK5)))</formula>
    </cfRule>
    <cfRule type="containsText" dxfId="58" priority="31" operator="containsText" text="A">
      <formula>NOT(ISERROR(SEARCH("A",AK5)))</formula>
    </cfRule>
  </conditionalFormatting>
  <conditionalFormatting sqref="AM5:AM27">
    <cfRule type="containsText" priority="28" stopIfTrue="1" operator="containsText" text="AA">
      <formula>NOT(ISERROR(SEARCH("AA",AM5)))</formula>
    </cfRule>
    <cfRule type="containsText" dxfId="57" priority="29" operator="containsText" text="A">
      <formula>NOT(ISERROR(SEARCH("A",AM5)))</formula>
    </cfRule>
  </conditionalFormatting>
  <conditionalFormatting sqref="AH5:AH27">
    <cfRule type="aboveAverage" dxfId="56" priority="34"/>
  </conditionalFormatting>
  <conditionalFormatting sqref="AJ5:AJ27">
    <cfRule type="aboveAverage" dxfId="55" priority="35"/>
  </conditionalFormatting>
  <conditionalFormatting sqref="AL5:AL27">
    <cfRule type="aboveAverage" dxfId="54" priority="36"/>
  </conditionalFormatting>
  <conditionalFormatting sqref="AO5:AO27">
    <cfRule type="containsText" priority="23" stopIfTrue="1" operator="containsText" text="AA">
      <formula>NOT(ISERROR(SEARCH("AA",AO5)))</formula>
    </cfRule>
    <cfRule type="containsText" dxfId="53" priority="24" operator="containsText" text="A">
      <formula>NOT(ISERROR(SEARCH("A",AO5)))</formula>
    </cfRule>
  </conditionalFormatting>
  <conditionalFormatting sqref="AQ5:AQ27">
    <cfRule type="containsText" priority="21" stopIfTrue="1" operator="containsText" text="AA">
      <formula>NOT(ISERROR(SEARCH("AA",AQ5)))</formula>
    </cfRule>
    <cfRule type="containsText" dxfId="52" priority="22" operator="containsText" text="A">
      <formula>NOT(ISERROR(SEARCH("A",AQ5)))</formula>
    </cfRule>
  </conditionalFormatting>
  <conditionalFormatting sqref="AS5:AS27">
    <cfRule type="containsText" priority="19" stopIfTrue="1" operator="containsText" text="AA">
      <formula>NOT(ISERROR(SEARCH("AA",AS5)))</formula>
    </cfRule>
    <cfRule type="containsText" dxfId="51" priority="20" operator="containsText" text="A">
      <formula>NOT(ISERROR(SEARCH("A",AS5)))</formula>
    </cfRule>
  </conditionalFormatting>
  <conditionalFormatting sqref="AN5:AN27">
    <cfRule type="aboveAverage" dxfId="50" priority="25"/>
  </conditionalFormatting>
  <conditionalFormatting sqref="AP5:AP27">
    <cfRule type="aboveAverage" dxfId="49" priority="26"/>
  </conditionalFormatting>
  <conditionalFormatting sqref="AR5:AR27">
    <cfRule type="aboveAverage" dxfId="48" priority="27"/>
  </conditionalFormatting>
  <conditionalFormatting sqref="AU5:AU27">
    <cfRule type="containsText" priority="14" stopIfTrue="1" operator="containsText" text="AA">
      <formula>NOT(ISERROR(SEARCH("AA",AU5)))</formula>
    </cfRule>
    <cfRule type="containsText" dxfId="47" priority="15" operator="containsText" text="A">
      <formula>NOT(ISERROR(SEARCH("A",AU5)))</formula>
    </cfRule>
  </conditionalFormatting>
  <conditionalFormatting sqref="AW5:AW27">
    <cfRule type="containsText" priority="12" stopIfTrue="1" operator="containsText" text="AA">
      <formula>NOT(ISERROR(SEARCH("AA",AW5)))</formula>
    </cfRule>
    <cfRule type="containsText" dxfId="46" priority="13" operator="containsText" text="A">
      <formula>NOT(ISERROR(SEARCH("A",AW5)))</formula>
    </cfRule>
  </conditionalFormatting>
  <conditionalFormatting sqref="AY5:AY27">
    <cfRule type="containsText" priority="10" stopIfTrue="1" operator="containsText" text="AA">
      <formula>NOT(ISERROR(SEARCH("AA",AY5)))</formula>
    </cfRule>
    <cfRule type="containsText" dxfId="45" priority="11" operator="containsText" text="A">
      <formula>NOT(ISERROR(SEARCH("A",AY5)))</formula>
    </cfRule>
  </conditionalFormatting>
  <conditionalFormatting sqref="AT5:AT27">
    <cfRule type="aboveAverage" dxfId="44" priority="16"/>
  </conditionalFormatting>
  <conditionalFormatting sqref="AV5:AV27">
    <cfRule type="aboveAverage" dxfId="43" priority="17"/>
  </conditionalFormatting>
  <conditionalFormatting sqref="AX5:AX27">
    <cfRule type="aboveAverage" dxfId="42" priority="18"/>
  </conditionalFormatting>
  <conditionalFormatting sqref="BA5:BA27">
    <cfRule type="containsText" priority="5" stopIfTrue="1" operator="containsText" text="AA">
      <formula>NOT(ISERROR(SEARCH("AA",BA5)))</formula>
    </cfRule>
    <cfRule type="containsText" dxfId="41" priority="6" operator="containsText" text="A">
      <formula>NOT(ISERROR(SEARCH("A",BA5)))</formula>
    </cfRule>
  </conditionalFormatting>
  <conditionalFormatting sqref="BC5:BC27">
    <cfRule type="containsText" priority="1" stopIfTrue="1" operator="containsText" text="AA">
      <formula>NOT(ISERROR(SEARCH("AA",BC5)))</formula>
    </cfRule>
    <cfRule type="containsText" dxfId="40" priority="4" operator="containsText" text="A">
      <formula>NOT(ISERROR(SEARCH("A",BC5)))</formula>
    </cfRule>
  </conditionalFormatting>
  <conditionalFormatting sqref="BE5:BE27">
    <cfRule type="containsText" priority="2" stopIfTrue="1" operator="containsText" text="AA">
      <formula>NOT(ISERROR(SEARCH("AA",BE5)))</formula>
    </cfRule>
    <cfRule type="containsText" dxfId="39" priority="3" operator="containsText" text="A">
      <formula>NOT(ISERROR(SEARCH("A",BE5)))</formula>
    </cfRule>
  </conditionalFormatting>
  <conditionalFormatting sqref="AZ5:AZ27">
    <cfRule type="aboveAverage" dxfId="38" priority="7"/>
  </conditionalFormatting>
  <conditionalFormatting sqref="BB5:BB27">
    <cfRule type="aboveAverage" dxfId="37" priority="8"/>
  </conditionalFormatting>
  <conditionalFormatting sqref="BD5:BD27">
    <cfRule type="aboveAverage" dxfId="36" priority="9"/>
  </conditionalFormatting>
  <conditionalFormatting sqref="A5:BD27">
    <cfRule type="expression" dxfId="35" priority="82">
      <formula>MOD(ROW(),2)=0</formula>
    </cfRule>
  </conditionalFormatting>
  <pageMargins left="0.5" right="0.5" top="0.5" bottom="0.5" header="0.3" footer="0.3"/>
  <pageSetup paperSize="5" scale="7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70"/>
  <sheetViews>
    <sheetView zoomScaleNormal="100" workbookViewId="0">
      <selection sqref="A1:D1"/>
    </sheetView>
  </sheetViews>
  <sheetFormatPr defaultColWidth="9.109375" defaultRowHeight="13.2" x14ac:dyDescent="0.25"/>
  <cols>
    <col min="1" max="1" width="15.33203125" style="208" customWidth="1"/>
    <col min="2" max="2" width="27.44140625" style="208" bestFit="1" customWidth="1"/>
    <col min="3" max="3" width="17.44140625" style="208" customWidth="1"/>
    <col min="4" max="4" width="17.88671875" style="208" customWidth="1"/>
    <col min="5" max="16384" width="9.109375" style="71"/>
  </cols>
  <sheetData>
    <row r="1" spans="1:4" ht="30" customHeight="1" x14ac:dyDescent="0.25">
      <c r="A1" s="660" t="s">
        <v>407</v>
      </c>
      <c r="B1" s="660"/>
      <c r="C1" s="660"/>
      <c r="D1" s="660"/>
    </row>
    <row r="3" spans="1:4" ht="13.8" thickBot="1" x14ac:dyDescent="0.3">
      <c r="A3" s="61" t="s">
        <v>290</v>
      </c>
      <c r="B3" s="61"/>
      <c r="C3" s="62"/>
      <c r="D3" s="63"/>
    </row>
    <row r="4" spans="1:4" s="331" customFormat="1" x14ac:dyDescent="0.25">
      <c r="A4" s="115" t="s">
        <v>60</v>
      </c>
      <c r="B4" s="115" t="s">
        <v>61</v>
      </c>
      <c r="C4" s="115" t="s">
        <v>62</v>
      </c>
      <c r="D4" s="119" t="s">
        <v>4</v>
      </c>
    </row>
    <row r="5" spans="1:4" s="332" customFormat="1" ht="0.75" customHeight="1" x14ac:dyDescent="0.25">
      <c r="A5" s="65" t="s">
        <v>42</v>
      </c>
      <c r="B5" s="65" t="s">
        <v>43</v>
      </c>
      <c r="C5" s="65" t="s">
        <v>44</v>
      </c>
      <c r="D5" s="483" t="s">
        <v>46</v>
      </c>
    </row>
    <row r="6" spans="1:4" x14ac:dyDescent="0.25">
      <c r="A6" s="484" t="s">
        <v>1049</v>
      </c>
      <c r="B6" s="64" t="s">
        <v>1050</v>
      </c>
      <c r="C6" s="485" t="s">
        <v>1051</v>
      </c>
      <c r="D6" s="486">
        <v>43977</v>
      </c>
    </row>
    <row r="7" spans="1:4" x14ac:dyDescent="0.25">
      <c r="A7" s="487" t="s">
        <v>1052</v>
      </c>
      <c r="B7" s="64" t="s">
        <v>1053</v>
      </c>
      <c r="C7" s="485" t="s">
        <v>1054</v>
      </c>
      <c r="D7" s="131">
        <v>43986</v>
      </c>
    </row>
    <row r="8" spans="1:4" x14ac:dyDescent="0.25">
      <c r="A8" s="208" t="s">
        <v>1055</v>
      </c>
      <c r="B8" s="208" t="s">
        <v>1056</v>
      </c>
      <c r="C8" s="208" t="s">
        <v>1057</v>
      </c>
      <c r="D8" s="131">
        <v>43990</v>
      </c>
    </row>
    <row r="9" spans="1:4" x14ac:dyDescent="0.25">
      <c r="A9" s="62" t="s">
        <v>1058</v>
      </c>
      <c r="B9" s="64" t="s">
        <v>1059</v>
      </c>
      <c r="C9" s="485" t="s">
        <v>1060</v>
      </c>
      <c r="D9" s="131">
        <v>43999</v>
      </c>
    </row>
    <row r="10" spans="1:4" x14ac:dyDescent="0.25">
      <c r="A10" s="62"/>
      <c r="B10" s="62"/>
      <c r="C10" s="62"/>
      <c r="D10" s="131"/>
    </row>
    <row r="11" spans="1:4" ht="13.8" thickBot="1" x14ac:dyDescent="0.3">
      <c r="A11" s="61" t="s">
        <v>1061</v>
      </c>
      <c r="B11" s="61"/>
      <c r="C11" s="61"/>
      <c r="D11" s="131"/>
    </row>
    <row r="12" spans="1:4" ht="12.6" customHeight="1" x14ac:dyDescent="0.25">
      <c r="A12" s="115" t="s">
        <v>60</v>
      </c>
      <c r="B12" s="115" t="s">
        <v>61</v>
      </c>
      <c r="C12" s="115" t="s">
        <v>62</v>
      </c>
      <c r="D12" s="119" t="s">
        <v>4</v>
      </c>
    </row>
    <row r="13" spans="1:4" ht="12.6" hidden="1" customHeight="1" x14ac:dyDescent="0.25">
      <c r="A13" s="488" t="s">
        <v>42</v>
      </c>
      <c r="B13" s="66" t="s">
        <v>43</v>
      </c>
      <c r="C13" s="66" t="s">
        <v>44</v>
      </c>
      <c r="D13" s="489" t="s">
        <v>46</v>
      </c>
    </row>
    <row r="14" spans="1:4" s="331" customFormat="1" x14ac:dyDescent="0.25">
      <c r="A14" s="485" t="s">
        <v>1062</v>
      </c>
      <c r="B14" s="490" t="s">
        <v>1063</v>
      </c>
      <c r="C14" s="372" t="s">
        <v>1064</v>
      </c>
      <c r="D14" s="491">
        <v>43987</v>
      </c>
    </row>
    <row r="15" spans="1:4" s="332" customFormat="1" x14ac:dyDescent="0.25">
      <c r="A15" s="485" t="s">
        <v>1065</v>
      </c>
      <c r="B15" s="485" t="s">
        <v>1066</v>
      </c>
      <c r="C15" s="372" t="s">
        <v>1067</v>
      </c>
      <c r="D15" s="131">
        <v>43997</v>
      </c>
    </row>
    <row r="16" spans="1:4" x14ac:dyDescent="0.25">
      <c r="A16" s="485" t="s">
        <v>1068</v>
      </c>
      <c r="B16" s="485" t="s">
        <v>1069</v>
      </c>
      <c r="C16" s="372" t="s">
        <v>1070</v>
      </c>
      <c r="D16" s="131">
        <v>43990</v>
      </c>
    </row>
    <row r="17" spans="1:4" x14ac:dyDescent="0.25">
      <c r="A17" s="485" t="s">
        <v>1071</v>
      </c>
      <c r="B17" s="485" t="s">
        <v>1050</v>
      </c>
      <c r="C17" s="372" t="s">
        <v>1051</v>
      </c>
      <c r="D17" s="131">
        <v>43977</v>
      </c>
    </row>
    <row r="18" spans="1:4" hidden="1" x14ac:dyDescent="0.25">
      <c r="A18" s="485" t="s">
        <v>1052</v>
      </c>
      <c r="B18" s="485" t="s">
        <v>1053</v>
      </c>
      <c r="C18" s="372" t="s">
        <v>1054</v>
      </c>
      <c r="D18" s="131">
        <v>44008</v>
      </c>
    </row>
    <row r="19" spans="1:4" x14ac:dyDescent="0.25">
      <c r="A19" s="485" t="s">
        <v>1072</v>
      </c>
      <c r="B19" s="485" t="s">
        <v>1059</v>
      </c>
      <c r="C19" s="62" t="s">
        <v>1060</v>
      </c>
      <c r="D19" s="131">
        <v>43999</v>
      </c>
    </row>
    <row r="20" spans="1:4" x14ac:dyDescent="0.25">
      <c r="A20" s="492" t="s">
        <v>1073</v>
      </c>
      <c r="B20" s="492" t="s">
        <v>1074</v>
      </c>
      <c r="C20" s="493" t="s">
        <v>1075</v>
      </c>
      <c r="D20" s="486">
        <v>43997</v>
      </c>
    </row>
    <row r="21" spans="1:4" x14ac:dyDescent="0.25">
      <c r="A21" s="492" t="s">
        <v>1076</v>
      </c>
      <c r="B21" s="492" t="s">
        <v>1077</v>
      </c>
      <c r="C21" s="494" t="s">
        <v>1078</v>
      </c>
      <c r="D21" s="131">
        <v>43984</v>
      </c>
    </row>
    <row r="22" spans="1:4" x14ac:dyDescent="0.25">
      <c r="A22" s="492" t="s">
        <v>1079</v>
      </c>
      <c r="B22" s="492" t="s">
        <v>1080</v>
      </c>
      <c r="C22" s="494" t="s">
        <v>1081</v>
      </c>
      <c r="D22" s="131">
        <v>43997</v>
      </c>
    </row>
    <row r="23" spans="1:4" x14ac:dyDescent="0.25">
      <c r="A23" s="485" t="s">
        <v>1082</v>
      </c>
      <c r="B23" s="485" t="s">
        <v>1083</v>
      </c>
      <c r="C23" s="62" t="s">
        <v>1084</v>
      </c>
      <c r="D23" s="131">
        <v>43985</v>
      </c>
    </row>
    <row r="24" spans="1:4" x14ac:dyDescent="0.25">
      <c r="A24" s="62"/>
      <c r="B24" s="62"/>
      <c r="C24" s="62"/>
      <c r="D24" s="131"/>
    </row>
    <row r="25" spans="1:4" ht="13.8" thickBot="1" x14ac:dyDescent="0.3">
      <c r="A25" s="61" t="s">
        <v>291</v>
      </c>
      <c r="B25" s="61"/>
      <c r="C25" s="61"/>
      <c r="D25" s="131"/>
    </row>
    <row r="26" spans="1:4" x14ac:dyDescent="0.25">
      <c r="A26" s="115" t="s">
        <v>60</v>
      </c>
      <c r="B26" s="115" t="s">
        <v>61</v>
      </c>
      <c r="C26" s="115" t="s">
        <v>62</v>
      </c>
      <c r="D26" s="119" t="s">
        <v>4</v>
      </c>
    </row>
    <row r="27" spans="1:4" hidden="1" x14ac:dyDescent="0.25">
      <c r="A27" s="488" t="s">
        <v>42</v>
      </c>
      <c r="B27" s="66" t="s">
        <v>43</v>
      </c>
      <c r="C27" s="65" t="s">
        <v>44</v>
      </c>
      <c r="D27" s="495" t="s">
        <v>46</v>
      </c>
    </row>
    <row r="28" spans="1:4" x14ac:dyDescent="0.25">
      <c r="A28" s="485" t="s">
        <v>1068</v>
      </c>
      <c r="B28" s="485" t="s">
        <v>1069</v>
      </c>
      <c r="C28" s="372" t="s">
        <v>1070</v>
      </c>
      <c r="D28" s="131">
        <v>43990</v>
      </c>
    </row>
    <row r="29" spans="1:4" s="332" customFormat="1" x14ac:dyDescent="0.25">
      <c r="A29" s="494" t="s">
        <v>1085</v>
      </c>
      <c r="B29" s="494" t="s">
        <v>1086</v>
      </c>
      <c r="C29" s="493" t="s">
        <v>1087</v>
      </c>
      <c r="D29" s="486">
        <v>43987</v>
      </c>
    </row>
    <row r="30" spans="1:4" x14ac:dyDescent="0.25">
      <c r="A30" s="487" t="s">
        <v>1088</v>
      </c>
      <c r="B30" s="372" t="s">
        <v>1089</v>
      </c>
      <c r="C30" s="62" t="s">
        <v>1090</v>
      </c>
      <c r="D30" s="131">
        <v>44007</v>
      </c>
    </row>
    <row r="31" spans="1:4" x14ac:dyDescent="0.25">
      <c r="A31" s="487" t="s">
        <v>1091</v>
      </c>
      <c r="B31" s="372" t="s">
        <v>1092</v>
      </c>
      <c r="C31" s="62" t="s">
        <v>1051</v>
      </c>
      <c r="D31" s="131">
        <v>43977</v>
      </c>
    </row>
    <row r="32" spans="1:4" x14ac:dyDescent="0.25">
      <c r="A32" s="487" t="s">
        <v>1093</v>
      </c>
      <c r="B32" s="372" t="s">
        <v>1094</v>
      </c>
      <c r="C32" s="62" t="s">
        <v>1095</v>
      </c>
      <c r="D32" s="131">
        <v>43985</v>
      </c>
    </row>
    <row r="33" spans="1:7" hidden="1" x14ac:dyDescent="0.25">
      <c r="A33" s="484" t="s">
        <v>1096</v>
      </c>
      <c r="B33" s="493" t="s">
        <v>1097</v>
      </c>
      <c r="C33" s="494" t="s">
        <v>1098</v>
      </c>
      <c r="D33" s="486">
        <v>43999</v>
      </c>
    </row>
    <row r="34" spans="1:7" x14ac:dyDescent="0.25">
      <c r="A34" s="487" t="s">
        <v>1099</v>
      </c>
      <c r="B34" s="372" t="s">
        <v>1053</v>
      </c>
      <c r="C34" s="62" t="s">
        <v>1100</v>
      </c>
      <c r="D34" s="131">
        <v>44008</v>
      </c>
    </row>
    <row r="35" spans="1:7" x14ac:dyDescent="0.25">
      <c r="A35" s="484" t="s">
        <v>1101</v>
      </c>
      <c r="B35" s="493" t="s">
        <v>1102</v>
      </c>
      <c r="C35" s="494" t="s">
        <v>1103</v>
      </c>
      <c r="D35" s="486">
        <v>43990</v>
      </c>
    </row>
    <row r="36" spans="1:7" x14ac:dyDescent="0.25">
      <c r="A36" s="62" t="s">
        <v>1104</v>
      </c>
      <c r="B36" s="62" t="s">
        <v>1105</v>
      </c>
      <c r="C36" s="62" t="s">
        <v>1060</v>
      </c>
      <c r="D36" s="131">
        <v>43951</v>
      </c>
    </row>
    <row r="37" spans="1:7" x14ac:dyDescent="0.25">
      <c r="A37" s="487" t="s">
        <v>1106</v>
      </c>
      <c r="B37" s="62" t="s">
        <v>1107</v>
      </c>
      <c r="C37" s="62" t="s">
        <v>1108</v>
      </c>
      <c r="D37" s="131">
        <v>43984</v>
      </c>
    </row>
    <row r="38" spans="1:7" x14ac:dyDescent="0.25">
      <c r="A38" s="487" t="s">
        <v>1109</v>
      </c>
      <c r="B38" s="372" t="s">
        <v>1110</v>
      </c>
      <c r="C38" s="62" t="s">
        <v>1111</v>
      </c>
      <c r="D38" s="131">
        <v>43991</v>
      </c>
    </row>
    <row r="39" spans="1:7" x14ac:dyDescent="0.25">
      <c r="A39" s="62"/>
      <c r="B39" s="62"/>
      <c r="C39" s="62"/>
      <c r="D39" s="131"/>
    </row>
    <row r="40" spans="1:7" ht="13.8" thickBot="1" x14ac:dyDescent="0.3">
      <c r="A40" s="61" t="s">
        <v>292</v>
      </c>
      <c r="B40" s="61"/>
      <c r="C40" s="61"/>
      <c r="D40" s="131"/>
    </row>
    <row r="41" spans="1:7" x14ac:dyDescent="0.25">
      <c r="A41" s="115" t="s">
        <v>60</v>
      </c>
      <c r="B41" s="115" t="s">
        <v>61</v>
      </c>
      <c r="C41" s="115" t="s">
        <v>62</v>
      </c>
      <c r="D41" s="119" t="s">
        <v>4</v>
      </c>
    </row>
    <row r="42" spans="1:7" hidden="1" x14ac:dyDescent="0.25">
      <c r="A42" s="488" t="s">
        <v>42</v>
      </c>
      <c r="B42" s="66" t="s">
        <v>43</v>
      </c>
      <c r="C42" s="65" t="s">
        <v>44</v>
      </c>
      <c r="D42" s="495" t="s">
        <v>46</v>
      </c>
    </row>
    <row r="43" spans="1:7" x14ac:dyDescent="0.25">
      <c r="A43" s="62" t="s">
        <v>1085</v>
      </c>
      <c r="B43" s="62" t="s">
        <v>1086</v>
      </c>
      <c r="C43" s="62" t="s">
        <v>1087</v>
      </c>
      <c r="D43" s="131">
        <v>43987</v>
      </c>
    </row>
    <row r="44" spans="1:7" s="333" customFormat="1" ht="12.6" customHeight="1" x14ac:dyDescent="0.25">
      <c r="A44" s="494" t="s">
        <v>1088</v>
      </c>
      <c r="B44" s="494" t="s">
        <v>1089</v>
      </c>
      <c r="C44" s="494" t="s">
        <v>1112</v>
      </c>
      <c r="D44" s="486">
        <v>44007</v>
      </c>
    </row>
    <row r="45" spans="1:7" x14ac:dyDescent="0.25">
      <c r="A45" s="62" t="s">
        <v>1113</v>
      </c>
      <c r="B45" s="62" t="s">
        <v>1050</v>
      </c>
      <c r="C45" s="62" t="s">
        <v>1114</v>
      </c>
      <c r="D45" s="131">
        <v>43977</v>
      </c>
    </row>
    <row r="46" spans="1:7" x14ac:dyDescent="0.25">
      <c r="A46" s="494" t="s">
        <v>1093</v>
      </c>
      <c r="B46" s="494" t="s">
        <v>1094</v>
      </c>
      <c r="C46" s="494" t="s">
        <v>1115</v>
      </c>
      <c r="D46" s="486">
        <v>43985</v>
      </c>
      <c r="G46" s="71" t="s">
        <v>136</v>
      </c>
    </row>
    <row r="47" spans="1:7" x14ac:dyDescent="0.25">
      <c r="A47" s="494" t="s">
        <v>1096</v>
      </c>
      <c r="B47" s="494" t="s">
        <v>1116</v>
      </c>
      <c r="C47" s="494" t="s">
        <v>1098</v>
      </c>
      <c r="D47" s="486">
        <v>43999</v>
      </c>
    </row>
    <row r="48" spans="1:7" x14ac:dyDescent="0.25">
      <c r="A48" s="494" t="s">
        <v>1055</v>
      </c>
      <c r="B48" s="494" t="s">
        <v>1056</v>
      </c>
      <c r="C48" s="494" t="s">
        <v>1117</v>
      </c>
      <c r="D48" s="486">
        <v>43990</v>
      </c>
    </row>
    <row r="49" spans="1:4" hidden="1" x14ac:dyDescent="0.25">
      <c r="A49" s="487" t="s">
        <v>1118</v>
      </c>
      <c r="B49" s="62" t="s">
        <v>1059</v>
      </c>
      <c r="C49" s="62" t="s">
        <v>1119</v>
      </c>
      <c r="D49" s="131">
        <v>43999</v>
      </c>
    </row>
    <row r="50" spans="1:4" x14ac:dyDescent="0.25">
      <c r="A50" s="494" t="s">
        <v>1120</v>
      </c>
      <c r="B50" s="494" t="s">
        <v>1121</v>
      </c>
      <c r="C50" s="494" t="s">
        <v>1122</v>
      </c>
      <c r="D50" s="486">
        <v>43985</v>
      </c>
    </row>
    <row r="51" spans="1:4" x14ac:dyDescent="0.25">
      <c r="A51" s="62"/>
      <c r="B51" s="62"/>
      <c r="C51" s="62"/>
      <c r="D51" s="131"/>
    </row>
    <row r="52" spans="1:4" ht="13.8" thickBot="1" x14ac:dyDescent="0.3">
      <c r="A52" s="61" t="s">
        <v>1123</v>
      </c>
      <c r="B52" s="61"/>
      <c r="C52" s="61"/>
      <c r="D52" s="131"/>
    </row>
    <row r="53" spans="1:4" x14ac:dyDescent="0.25">
      <c r="A53" s="115" t="s">
        <v>60</v>
      </c>
      <c r="B53" s="115" t="s">
        <v>61</v>
      </c>
      <c r="C53" s="115" t="s">
        <v>62</v>
      </c>
      <c r="D53" s="119" t="s">
        <v>4</v>
      </c>
    </row>
    <row r="54" spans="1:4" hidden="1" x14ac:dyDescent="0.25">
      <c r="A54" s="65" t="s">
        <v>42</v>
      </c>
      <c r="B54" s="65" t="s">
        <v>43</v>
      </c>
      <c r="C54" s="65" t="s">
        <v>44</v>
      </c>
      <c r="D54" s="483" t="s">
        <v>46</v>
      </c>
    </row>
    <row r="55" spans="1:4" x14ac:dyDescent="0.25">
      <c r="A55" s="62" t="s">
        <v>1124</v>
      </c>
      <c r="B55" s="62" t="s">
        <v>1125</v>
      </c>
      <c r="C55" s="62" t="s">
        <v>1126</v>
      </c>
      <c r="D55" s="131">
        <v>43984</v>
      </c>
    </row>
    <row r="56" spans="1:4" x14ac:dyDescent="0.25">
      <c r="A56" s="494" t="s">
        <v>1052</v>
      </c>
      <c r="B56" s="494" t="s">
        <v>1127</v>
      </c>
      <c r="C56" s="494" t="s">
        <v>1054</v>
      </c>
      <c r="D56" s="486">
        <v>44001</v>
      </c>
    </row>
    <row r="57" spans="1:4" x14ac:dyDescent="0.25">
      <c r="A57" s="62" t="s">
        <v>1128</v>
      </c>
      <c r="B57" s="62" t="s">
        <v>1129</v>
      </c>
      <c r="C57" s="62" t="s">
        <v>1130</v>
      </c>
      <c r="D57" s="131">
        <v>43963</v>
      </c>
    </row>
    <row r="58" spans="1:4" x14ac:dyDescent="0.25">
      <c r="A58" s="487" t="s">
        <v>1118</v>
      </c>
      <c r="B58" s="62" t="s">
        <v>1131</v>
      </c>
      <c r="C58" s="62" t="s">
        <v>1119</v>
      </c>
      <c r="D58" s="131">
        <v>44005</v>
      </c>
    </row>
    <row r="59" spans="1:4" x14ac:dyDescent="0.25">
      <c r="A59" s="484" t="s">
        <v>1132</v>
      </c>
      <c r="B59" s="494" t="s">
        <v>1133</v>
      </c>
      <c r="C59" s="494" t="s">
        <v>1081</v>
      </c>
      <c r="D59" s="486">
        <v>43992</v>
      </c>
    </row>
    <row r="60" spans="1:4" x14ac:dyDescent="0.25">
      <c r="A60" s="484" t="s">
        <v>1134</v>
      </c>
      <c r="B60" s="484" t="s">
        <v>1135</v>
      </c>
      <c r="C60" s="484" t="s">
        <v>1136</v>
      </c>
      <c r="D60" s="496">
        <v>43984</v>
      </c>
    </row>
    <row r="61" spans="1:4" hidden="1" x14ac:dyDescent="0.25">
      <c r="A61" s="484" t="s">
        <v>1137</v>
      </c>
      <c r="B61" s="484"/>
      <c r="C61" s="484"/>
      <c r="D61" s="496"/>
    </row>
    <row r="62" spans="1:4" x14ac:dyDescent="0.25">
      <c r="A62" s="484"/>
      <c r="B62" s="494"/>
      <c r="C62" s="494"/>
      <c r="D62" s="486"/>
    </row>
    <row r="63" spans="1:4" ht="13.8" thickBot="1" x14ac:dyDescent="0.3">
      <c r="A63" s="61" t="s">
        <v>1138</v>
      </c>
      <c r="B63" s="61"/>
      <c r="C63" s="61"/>
      <c r="D63" s="131"/>
    </row>
    <row r="64" spans="1:4" x14ac:dyDescent="0.25">
      <c r="A64" s="115" t="s">
        <v>60</v>
      </c>
      <c r="B64" s="115" t="s">
        <v>61</v>
      </c>
      <c r="C64" s="115" t="s">
        <v>62</v>
      </c>
      <c r="D64" s="119" t="s">
        <v>4</v>
      </c>
    </row>
    <row r="65" spans="1:4" hidden="1" x14ac:dyDescent="0.25">
      <c r="A65" s="65" t="s">
        <v>42</v>
      </c>
      <c r="B65" s="65" t="s">
        <v>43</v>
      </c>
      <c r="C65" s="65" t="s">
        <v>44</v>
      </c>
      <c r="D65" s="483" t="s">
        <v>46</v>
      </c>
    </row>
    <row r="66" spans="1:4" x14ac:dyDescent="0.25">
      <c r="A66" s="62" t="s">
        <v>1124</v>
      </c>
      <c r="B66" s="62" t="s">
        <v>1125</v>
      </c>
      <c r="C66" s="62" t="s">
        <v>1126</v>
      </c>
      <c r="D66" s="131">
        <v>43984</v>
      </c>
    </row>
    <row r="67" spans="1:4" x14ac:dyDescent="0.25">
      <c r="A67" s="487" t="s">
        <v>1118</v>
      </c>
      <c r="B67" s="62" t="s">
        <v>1139</v>
      </c>
      <c r="C67" s="62" t="s">
        <v>1119</v>
      </c>
      <c r="D67" s="131">
        <v>44005</v>
      </c>
    </row>
    <row r="68" spans="1:4" x14ac:dyDescent="0.25">
      <c r="A68" s="62" t="s">
        <v>1140</v>
      </c>
      <c r="B68" s="62" t="s">
        <v>1141</v>
      </c>
      <c r="C68" s="62" t="s">
        <v>1078</v>
      </c>
      <c r="D68" s="131">
        <v>43965</v>
      </c>
    </row>
    <row r="69" spans="1:4" x14ac:dyDescent="0.25">
      <c r="A69" s="62" t="s">
        <v>1052</v>
      </c>
      <c r="B69" s="62" t="s">
        <v>1127</v>
      </c>
      <c r="C69" s="62" t="s">
        <v>1054</v>
      </c>
      <c r="D69" s="131">
        <v>44001</v>
      </c>
    </row>
    <row r="70" spans="1:4" hidden="1" x14ac:dyDescent="0.25"/>
  </sheetData>
  <mergeCells count="1">
    <mergeCell ref="A1:D1"/>
  </mergeCells>
  <pageMargins left="0.5" right="0.5" top="0.5" bottom="0.5" header="0.3" footer="0.3"/>
  <pageSetup paperSize="5" scale="92" orientation="portrait" r:id="rId1"/>
  <headerFooter alignWithMargins="0"/>
  <tableParts count="6">
    <tablePart r:id="rId2"/>
    <tablePart r:id="rId3"/>
    <tablePart r:id="rId4"/>
    <tablePart r:id="rId5"/>
    <tablePart r:id="rId6"/>
    <tablePart r:id="rId7"/>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M28"/>
  <sheetViews>
    <sheetView zoomScaleNormal="100" workbookViewId="0">
      <selection sqref="A1:M1"/>
    </sheetView>
  </sheetViews>
  <sheetFormatPr defaultColWidth="9.109375" defaultRowHeight="13.2" x14ac:dyDescent="0.25"/>
  <cols>
    <col min="1" max="1" width="8.109375" style="67" customWidth="1"/>
    <col min="2" max="2" width="20.77734375" style="67" customWidth="1"/>
    <col min="3" max="3" width="9.109375" style="67" customWidth="1"/>
    <col min="4" max="4" width="9" style="67" customWidth="1"/>
    <col min="5" max="5" width="11.6640625" style="67" customWidth="1"/>
    <col min="6" max="13" width="6.6640625" style="67" customWidth="1"/>
    <col min="14" max="16384" width="9.109375" style="67"/>
  </cols>
  <sheetData>
    <row r="1" spans="1:13" s="36" customFormat="1" ht="30" customHeight="1" thickBot="1" x14ac:dyDescent="0.3">
      <c r="A1" s="733" t="s">
        <v>1028</v>
      </c>
      <c r="B1" s="733"/>
      <c r="C1" s="733"/>
      <c r="D1" s="733"/>
      <c r="E1" s="733"/>
      <c r="F1" s="733"/>
      <c r="G1" s="733"/>
      <c r="H1" s="733"/>
      <c r="I1" s="733"/>
      <c r="J1" s="733"/>
      <c r="K1" s="733"/>
      <c r="L1" s="733"/>
      <c r="M1" s="733"/>
    </row>
    <row r="2" spans="1:13" ht="52.2" customHeight="1" x14ac:dyDescent="0.25">
      <c r="A2" s="47" t="s">
        <v>54</v>
      </c>
      <c r="B2" s="120" t="s">
        <v>149</v>
      </c>
      <c r="C2" s="48" t="s">
        <v>41</v>
      </c>
      <c r="D2" s="48" t="s">
        <v>55</v>
      </c>
      <c r="E2" s="121" t="s">
        <v>119</v>
      </c>
      <c r="F2" s="119" t="s">
        <v>1019</v>
      </c>
      <c r="G2" s="119" t="s">
        <v>987</v>
      </c>
      <c r="H2" s="119" t="s">
        <v>1020</v>
      </c>
      <c r="I2" s="119" t="s">
        <v>1021</v>
      </c>
      <c r="J2" s="119" t="s">
        <v>989</v>
      </c>
      <c r="K2" s="119" t="s">
        <v>963</v>
      </c>
      <c r="L2" s="119" t="s">
        <v>964</v>
      </c>
      <c r="M2" s="119" t="s">
        <v>1022</v>
      </c>
    </row>
    <row r="3" spans="1:13" ht="14.1" customHeight="1" x14ac:dyDescent="0.25">
      <c r="A3" s="410" t="s">
        <v>702</v>
      </c>
      <c r="B3" s="460" t="s">
        <v>1208</v>
      </c>
      <c r="C3" s="501">
        <v>63.3</v>
      </c>
      <c r="D3" s="460">
        <v>11.928599999999999</v>
      </c>
      <c r="E3" s="470">
        <v>62.5</v>
      </c>
      <c r="F3" s="477">
        <v>66.297998039999996</v>
      </c>
      <c r="G3" s="478">
        <v>49.934239830000003</v>
      </c>
      <c r="H3" s="478">
        <v>58.680790199999997</v>
      </c>
      <c r="I3" s="478">
        <v>59.041402679999997</v>
      </c>
      <c r="J3" s="478">
        <v>68.885389349999997</v>
      </c>
      <c r="K3" s="478">
        <v>68.141714870000001</v>
      </c>
      <c r="L3" s="478">
        <v>76.60928183</v>
      </c>
      <c r="M3" s="478">
        <v>58</v>
      </c>
    </row>
    <row r="4" spans="1:13" ht="14.1" customHeight="1" x14ac:dyDescent="0.25">
      <c r="A4" s="410" t="s">
        <v>707</v>
      </c>
      <c r="B4" s="460" t="s">
        <v>1023</v>
      </c>
      <c r="C4" s="501">
        <v>62.2</v>
      </c>
      <c r="D4" s="460">
        <v>11.742900000000001</v>
      </c>
      <c r="E4" s="470">
        <v>62.5</v>
      </c>
      <c r="F4" s="479">
        <v>77.015450880000003</v>
      </c>
      <c r="G4" s="480">
        <v>50.098972600000003</v>
      </c>
      <c r="H4" s="480">
        <v>67.979638750000007</v>
      </c>
      <c r="I4" s="480">
        <v>49.0231183</v>
      </c>
      <c r="J4" s="480">
        <v>58.210784220000001</v>
      </c>
      <c r="K4" s="480">
        <v>61.760140980000003</v>
      </c>
      <c r="L4" s="480">
        <v>75.949992010000003</v>
      </c>
      <c r="M4" s="480">
        <v>57</v>
      </c>
    </row>
    <row r="5" spans="1:13" ht="14.1" customHeight="1" x14ac:dyDescent="0.25">
      <c r="A5" s="410" t="s">
        <v>707</v>
      </c>
      <c r="B5" s="460" t="s">
        <v>1203</v>
      </c>
      <c r="C5" s="501">
        <v>61.3</v>
      </c>
      <c r="D5" s="460">
        <v>12.175000000000001</v>
      </c>
      <c r="E5" s="470">
        <v>62.5</v>
      </c>
      <c r="F5" s="479">
        <v>74.938803570000005</v>
      </c>
      <c r="G5" s="480">
        <v>47.683708410000001</v>
      </c>
      <c r="H5" s="480">
        <v>67.341652530000005</v>
      </c>
      <c r="I5" s="480">
        <v>41.520014609999997</v>
      </c>
      <c r="J5" s="480">
        <v>56.370127009999997</v>
      </c>
      <c r="K5" s="480">
        <v>67.306820310000006</v>
      </c>
      <c r="L5" s="480">
        <v>79.349144010000003</v>
      </c>
      <c r="M5" s="480">
        <v>56.14645617</v>
      </c>
    </row>
    <row r="6" spans="1:13" ht="14.1" customHeight="1" x14ac:dyDescent="0.25">
      <c r="A6" s="410" t="s">
        <v>707</v>
      </c>
      <c r="B6" s="460" t="s">
        <v>1204</v>
      </c>
      <c r="C6" s="501">
        <v>61.1</v>
      </c>
      <c r="D6" s="460">
        <v>11.571400000000001</v>
      </c>
      <c r="E6" s="470">
        <v>62.5</v>
      </c>
      <c r="F6" s="479">
        <v>68.970226289999999</v>
      </c>
      <c r="G6" s="480">
        <v>49.713779610000003</v>
      </c>
      <c r="H6" s="480">
        <v>64.213766699999994</v>
      </c>
      <c r="I6" s="480">
        <v>39.929204820000002</v>
      </c>
      <c r="J6" s="480">
        <v>60</v>
      </c>
      <c r="K6" s="480">
        <v>68.402777610000001</v>
      </c>
      <c r="L6" s="480">
        <v>80.230811509999995</v>
      </c>
      <c r="M6" s="480">
        <v>57.865264570000001</v>
      </c>
    </row>
    <row r="7" spans="1:13" ht="14.1" customHeight="1" x14ac:dyDescent="0.25">
      <c r="A7" s="410" t="s">
        <v>707</v>
      </c>
      <c r="B7" s="460" t="s">
        <v>1205</v>
      </c>
      <c r="C7" s="501">
        <v>61.1</v>
      </c>
      <c r="D7" s="460">
        <v>12.1143</v>
      </c>
      <c r="E7" s="470">
        <v>62.5</v>
      </c>
      <c r="F7" s="479">
        <v>69</v>
      </c>
      <c r="G7" s="480">
        <v>50.210427490000001</v>
      </c>
      <c r="H7" s="480">
        <v>59.66638691</v>
      </c>
      <c r="I7" s="480">
        <v>51.807638580000003</v>
      </c>
      <c r="J7" s="480">
        <v>52.64917621</v>
      </c>
      <c r="K7" s="480">
        <v>73.46975716</v>
      </c>
      <c r="L7" s="480">
        <v>72.937114600000001</v>
      </c>
      <c r="M7" s="480">
        <v>58.867645869999997</v>
      </c>
    </row>
    <row r="8" spans="1:13" ht="14.1" customHeight="1" x14ac:dyDescent="0.25">
      <c r="A8" s="410" t="s">
        <v>707</v>
      </c>
      <c r="B8" s="460" t="s">
        <v>1206</v>
      </c>
      <c r="C8" s="501">
        <v>60.5</v>
      </c>
      <c r="D8" s="460">
        <v>12.1</v>
      </c>
      <c r="E8" s="470">
        <v>50</v>
      </c>
      <c r="F8" s="479">
        <v>68.892117310000003</v>
      </c>
      <c r="G8" s="480">
        <v>46.193764760000001</v>
      </c>
      <c r="H8" s="480">
        <v>64.490547329999998</v>
      </c>
      <c r="I8" s="480">
        <v>42.357594949999999</v>
      </c>
      <c r="J8" s="480">
        <v>60.538946379999999</v>
      </c>
      <c r="K8" s="480">
        <v>66.835436939999994</v>
      </c>
      <c r="L8" s="480">
        <v>82.17548798</v>
      </c>
      <c r="M8" s="480">
        <v>52.879949459999999</v>
      </c>
    </row>
    <row r="9" spans="1:13" ht="14.1" customHeight="1" x14ac:dyDescent="0.25">
      <c r="A9" s="410" t="s">
        <v>707</v>
      </c>
      <c r="B9" s="460" t="s">
        <v>1025</v>
      </c>
      <c r="C9" s="501">
        <v>59.9</v>
      </c>
      <c r="D9" s="460">
        <v>11.814299999999999</v>
      </c>
      <c r="E9" s="470">
        <v>37.5</v>
      </c>
      <c r="F9" s="479">
        <v>70.557941450000001</v>
      </c>
      <c r="G9" s="480">
        <v>47.504278290000002</v>
      </c>
      <c r="H9" s="480">
        <v>63.570856050000003</v>
      </c>
      <c r="I9" s="480">
        <v>42.044926109999999</v>
      </c>
      <c r="J9" s="480">
        <v>57.341418580000003</v>
      </c>
      <c r="K9" s="480">
        <v>69.276361530000003</v>
      </c>
      <c r="L9" s="480">
        <v>73.73329262</v>
      </c>
      <c r="M9" s="480">
        <v>54</v>
      </c>
    </row>
    <row r="10" spans="1:13" ht="14.1" customHeight="1" x14ac:dyDescent="0.25">
      <c r="A10" s="410" t="s">
        <v>707</v>
      </c>
      <c r="B10" s="460" t="s">
        <v>1207</v>
      </c>
      <c r="C10" s="501">
        <v>59.7</v>
      </c>
      <c r="D10" s="460">
        <v>12.15</v>
      </c>
      <c r="E10" s="470">
        <v>37.5</v>
      </c>
      <c r="F10" s="479">
        <v>61.621598589999998</v>
      </c>
      <c r="G10" s="480">
        <v>58.567094609999998</v>
      </c>
      <c r="H10" s="480">
        <v>50.343513960000003</v>
      </c>
      <c r="I10" s="480">
        <v>54.915454820000001</v>
      </c>
      <c r="J10" s="480">
        <v>58.031092000000001</v>
      </c>
      <c r="K10" s="480">
        <v>64.739944390000005</v>
      </c>
      <c r="L10" s="480">
        <v>77.145011069999995</v>
      </c>
      <c r="M10" s="480">
        <v>52.51345019</v>
      </c>
    </row>
    <row r="11" spans="1:13" ht="14.1" customHeight="1" x14ac:dyDescent="0.25">
      <c r="A11" s="410" t="s">
        <v>704</v>
      </c>
      <c r="B11" s="460" t="s">
        <v>1027</v>
      </c>
      <c r="C11" s="501">
        <v>57.8</v>
      </c>
      <c r="D11" s="460">
        <v>12.225</v>
      </c>
      <c r="E11" s="470">
        <v>12.5</v>
      </c>
      <c r="F11" s="479">
        <v>63.592723669999998</v>
      </c>
      <c r="G11" s="480">
        <v>49.052398949999997</v>
      </c>
      <c r="H11" s="480">
        <v>56.752749819999998</v>
      </c>
      <c r="I11" s="480">
        <v>44.969910519999999</v>
      </c>
      <c r="J11" s="480">
        <v>60.947285559999997</v>
      </c>
      <c r="K11" s="480">
        <v>59.1449335</v>
      </c>
      <c r="L11" s="480">
        <v>73.119474740000001</v>
      </c>
      <c r="M11" s="480">
        <v>54.953310260000002</v>
      </c>
    </row>
    <row r="12" spans="1:13" ht="15" customHeight="1" thickBot="1" x14ac:dyDescent="0.3">
      <c r="A12" s="51"/>
      <c r="B12" s="51" t="s">
        <v>12</v>
      </c>
      <c r="C12" s="110">
        <f>AVERAGE(C3:C11)</f>
        <v>60.766666666666666</v>
      </c>
      <c r="D12" s="110">
        <f>AVERAGE(D3:D11)</f>
        <v>11.980166666666667</v>
      </c>
      <c r="E12" s="337"/>
      <c r="F12" s="52">
        <f t="shared" ref="F12:M12" si="0">AVERAGE(F3:F11)</f>
        <v>68.987428866666662</v>
      </c>
      <c r="G12" s="52">
        <f t="shared" si="0"/>
        <v>49.884296061111108</v>
      </c>
      <c r="H12" s="52">
        <f t="shared" si="0"/>
        <v>61.448878027777774</v>
      </c>
      <c r="I12" s="52">
        <f t="shared" si="0"/>
        <v>47.289918376666662</v>
      </c>
      <c r="J12" s="52">
        <f t="shared" si="0"/>
        <v>59.219357701111107</v>
      </c>
      <c r="K12" s="52">
        <f t="shared" si="0"/>
        <v>66.564209698888888</v>
      </c>
      <c r="L12" s="52">
        <f t="shared" si="0"/>
        <v>76.805512263333341</v>
      </c>
      <c r="M12" s="52">
        <f t="shared" si="0"/>
        <v>55.802897391111109</v>
      </c>
    </row>
    <row r="13" spans="1:13" ht="11.85" customHeight="1" x14ac:dyDescent="0.25">
      <c r="A13" s="30"/>
      <c r="B13" s="68"/>
      <c r="C13" s="68"/>
      <c r="D13" s="69"/>
      <c r="E13" s="69"/>
      <c r="F13" s="70"/>
      <c r="G13" s="26"/>
      <c r="H13" s="26"/>
      <c r="I13" s="26"/>
      <c r="J13" s="70"/>
      <c r="K13" s="26"/>
      <c r="L13" s="26"/>
      <c r="M13" s="26"/>
    </row>
    <row r="14" spans="1:13" ht="11.85" customHeight="1" x14ac:dyDescent="0.25">
      <c r="A14" s="30"/>
      <c r="B14" s="72"/>
      <c r="C14" s="73"/>
      <c r="D14" s="69"/>
      <c r="E14" s="71"/>
      <c r="F14" s="71"/>
      <c r="G14" s="26"/>
      <c r="H14" s="26"/>
      <c r="I14" s="26"/>
      <c r="J14" s="71"/>
      <c r="K14" s="26"/>
      <c r="L14" s="26"/>
      <c r="M14" s="26"/>
    </row>
    <row r="15" spans="1:13" ht="11.85" customHeight="1" x14ac:dyDescent="0.25">
      <c r="A15" s="30"/>
      <c r="B15" s="74"/>
      <c r="C15" s="73"/>
      <c r="D15" s="69"/>
      <c r="E15" s="71"/>
      <c r="F15" s="71"/>
      <c r="G15" s="26"/>
      <c r="H15" s="26"/>
      <c r="I15" s="26"/>
      <c r="J15" s="71"/>
      <c r="K15" s="26"/>
      <c r="L15" s="26"/>
      <c r="M15" s="26"/>
    </row>
    <row r="16" spans="1:13" ht="11.85" customHeight="1" x14ac:dyDescent="0.25">
      <c r="A16" s="30"/>
      <c r="B16" s="73"/>
      <c r="C16" s="73"/>
      <c r="D16" s="73"/>
      <c r="E16" s="73"/>
      <c r="F16" s="73"/>
      <c r="G16" s="73"/>
      <c r="H16" s="73"/>
      <c r="I16" s="71"/>
      <c r="J16" s="73"/>
      <c r="K16" s="73"/>
      <c r="L16" s="73"/>
      <c r="M16" s="71"/>
    </row>
    <row r="17" spans="1:13" ht="11.85" customHeight="1" x14ac:dyDescent="0.25">
      <c r="A17" s="30"/>
      <c r="B17" s="75"/>
      <c r="C17" s="75"/>
      <c r="D17" s="75"/>
      <c r="E17" s="75"/>
      <c r="F17" s="75"/>
      <c r="G17" s="75"/>
      <c r="H17" s="75"/>
      <c r="I17" s="75"/>
      <c r="J17" s="75"/>
      <c r="K17" s="75"/>
      <c r="L17" s="75"/>
      <c r="M17" s="75"/>
    </row>
    <row r="18" spans="1:13" ht="11.85" customHeight="1" x14ac:dyDescent="0.25">
      <c r="A18" s="30"/>
    </row>
    <row r="19" spans="1:13" ht="11.85" customHeight="1" x14ac:dyDescent="0.25">
      <c r="A19" s="30"/>
    </row>
    <row r="20" spans="1:13" ht="11.85" customHeight="1" x14ac:dyDescent="0.25"/>
    <row r="21" spans="1:13" ht="11.85" customHeight="1" x14ac:dyDescent="0.25"/>
    <row r="22" spans="1:13" ht="11.85" customHeight="1" x14ac:dyDescent="0.25">
      <c r="G22" s="67" t="s">
        <v>27</v>
      </c>
      <c r="K22" s="67" t="s">
        <v>27</v>
      </c>
    </row>
    <row r="23" spans="1:13" ht="11.85" customHeight="1" x14ac:dyDescent="0.25"/>
    <row r="24" spans="1:13" ht="11.85" customHeight="1" x14ac:dyDescent="0.25">
      <c r="F24" s="116"/>
      <c r="G24" s="116"/>
      <c r="H24" s="116"/>
      <c r="I24" s="116"/>
      <c r="J24" s="116"/>
      <c r="K24" s="116"/>
      <c r="L24" s="116"/>
      <c r="M24" s="116"/>
    </row>
    <row r="25" spans="1:13" ht="11.85" customHeight="1" x14ac:dyDescent="0.25"/>
    <row r="26" spans="1:13" ht="11.85" customHeight="1" x14ac:dyDescent="0.25"/>
    <row r="27" spans="1:13" ht="11.85" customHeight="1" x14ac:dyDescent="0.25">
      <c r="F27" s="25"/>
      <c r="G27" s="25"/>
      <c r="H27" s="25"/>
      <c r="J27" s="25"/>
      <c r="K27" s="25"/>
      <c r="L27" s="25"/>
    </row>
    <row r="28" spans="1:13" ht="11.85" customHeight="1" x14ac:dyDescent="0.25"/>
  </sheetData>
  <mergeCells count="1">
    <mergeCell ref="A1:M1"/>
  </mergeCells>
  <conditionalFormatting sqref="B3:B11">
    <cfRule type="expression" dxfId="34" priority="15">
      <formula>MOD(ROW(),2)=0</formula>
    </cfRule>
  </conditionalFormatting>
  <conditionalFormatting sqref="D3:D11">
    <cfRule type="expression" dxfId="33" priority="13">
      <formula>MOD(ROW(),2)=0</formula>
    </cfRule>
  </conditionalFormatting>
  <conditionalFormatting sqref="E3:E11">
    <cfRule type="expression" dxfId="32" priority="12">
      <formula>MOD(ROW(),2)=0</formula>
    </cfRule>
  </conditionalFormatting>
  <conditionalFormatting sqref="F3:M11">
    <cfRule type="expression" dxfId="31" priority="30">
      <formula>MOD(ROW(),2)=0</formula>
    </cfRule>
  </conditionalFormatting>
  <conditionalFormatting sqref="F3:F11">
    <cfRule type="top10" dxfId="30" priority="7" rank="1"/>
  </conditionalFormatting>
  <conditionalFormatting sqref="G3:G11">
    <cfRule type="top10" dxfId="29" priority="16" rank="1"/>
  </conditionalFormatting>
  <conditionalFormatting sqref="G3:G11">
    <cfRule type="aboveAverage" dxfId="28" priority="17"/>
  </conditionalFormatting>
  <conditionalFormatting sqref="F3:F11">
    <cfRule type="aboveAverage" dxfId="27" priority="8"/>
  </conditionalFormatting>
  <conditionalFormatting sqref="H3:H11">
    <cfRule type="top10" dxfId="26" priority="18" rank="1"/>
  </conditionalFormatting>
  <conditionalFormatting sqref="H3:H11">
    <cfRule type="aboveAverage" dxfId="25" priority="19"/>
  </conditionalFormatting>
  <conditionalFormatting sqref="I3:I11">
    <cfRule type="top10" dxfId="24" priority="20" rank="1"/>
  </conditionalFormatting>
  <conditionalFormatting sqref="I3:I11">
    <cfRule type="aboveAverage" dxfId="23" priority="21"/>
  </conditionalFormatting>
  <conditionalFormatting sqref="J3:J11">
    <cfRule type="top10" dxfId="22" priority="22" rank="1"/>
  </conditionalFormatting>
  <conditionalFormatting sqref="J3:J11">
    <cfRule type="aboveAverage" dxfId="21" priority="23"/>
  </conditionalFormatting>
  <conditionalFormatting sqref="K3:K11">
    <cfRule type="top10" dxfId="20" priority="24" rank="1"/>
  </conditionalFormatting>
  <conditionalFormatting sqref="K3:K11">
    <cfRule type="aboveAverage" dxfId="19" priority="25"/>
  </conditionalFormatting>
  <conditionalFormatting sqref="L3:L11">
    <cfRule type="top10" dxfId="18" priority="26" rank="1"/>
  </conditionalFormatting>
  <conditionalFormatting sqref="L3:L11">
    <cfRule type="aboveAverage" dxfId="17" priority="27"/>
  </conditionalFormatting>
  <conditionalFormatting sqref="M3:M11">
    <cfRule type="top10" dxfId="16" priority="28" rank="1"/>
  </conditionalFormatting>
  <conditionalFormatting sqref="M3:M11">
    <cfRule type="aboveAverage" dxfId="15" priority="29"/>
  </conditionalFormatting>
  <conditionalFormatting sqref="A3:A11">
    <cfRule type="expression" dxfId="14" priority="6">
      <formula>MOD(ROW(),2)=0</formula>
    </cfRule>
  </conditionalFormatting>
  <conditionalFormatting sqref="A3:A11">
    <cfRule type="containsText" priority="4" stopIfTrue="1" operator="containsText" text="AA">
      <formula>NOT(ISERROR(SEARCH("AA",A3)))</formula>
    </cfRule>
    <cfRule type="containsText" dxfId="13" priority="5" operator="containsText" text="A">
      <formula>NOT(ISERROR(SEARCH("A",A3)))</formula>
    </cfRule>
  </conditionalFormatting>
  <conditionalFormatting sqref="C3:C11">
    <cfRule type="expression" dxfId="12" priority="3">
      <formula>MOD(ROW(),2)=0</formula>
    </cfRule>
  </conditionalFormatting>
  <conditionalFormatting sqref="C3:C11">
    <cfRule type="top10" dxfId="11" priority="1" rank="1"/>
  </conditionalFormatting>
  <conditionalFormatting sqref="C3:C11">
    <cfRule type="aboveAverage" dxfId="10" priority="2"/>
  </conditionalFormatting>
  <pageMargins left="0.5" right="0.5" top="0.5" bottom="0.5" header="0.3" footer="0.3"/>
  <pageSetup paperSize="5"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K23"/>
  <sheetViews>
    <sheetView zoomScaleNormal="100" workbookViewId="0">
      <selection sqref="A1:K1"/>
    </sheetView>
  </sheetViews>
  <sheetFormatPr defaultColWidth="9.109375" defaultRowHeight="13.2" x14ac:dyDescent="0.25"/>
  <cols>
    <col min="1" max="1" width="25.77734375" style="18" customWidth="1"/>
    <col min="2" max="2" width="10.6640625" style="18" customWidth="1"/>
    <col min="3" max="10" width="10.44140625" style="18" customWidth="1"/>
    <col min="11" max="11" width="10.44140625" style="552" customWidth="1"/>
    <col min="12" max="16384" width="9.109375" style="18"/>
  </cols>
  <sheetData>
    <row r="1" spans="1:11" ht="30" customHeight="1" thickBot="1" x14ac:dyDescent="0.3">
      <c r="A1" s="700" t="s">
        <v>1048</v>
      </c>
      <c r="B1" s="700"/>
      <c r="C1" s="700"/>
      <c r="D1" s="700"/>
      <c r="E1" s="700"/>
      <c r="F1" s="700"/>
      <c r="G1" s="700"/>
      <c r="H1" s="700"/>
      <c r="I1" s="700"/>
      <c r="J1" s="700"/>
      <c r="K1" s="700"/>
    </row>
    <row r="2" spans="1:11" ht="32.25" customHeight="1" x14ac:dyDescent="0.25">
      <c r="A2" s="53"/>
      <c r="B2" s="53"/>
      <c r="C2" s="683" t="s">
        <v>22</v>
      </c>
      <c r="D2" s="684"/>
      <c r="E2" s="685"/>
      <c r="F2" s="686" t="s">
        <v>20</v>
      </c>
      <c r="G2" s="687"/>
      <c r="H2" s="688"/>
      <c r="I2" s="687" t="s">
        <v>21</v>
      </c>
      <c r="J2" s="687"/>
      <c r="K2" s="688"/>
    </row>
    <row r="3" spans="1:11" ht="47.1" customHeight="1" x14ac:dyDescent="0.25">
      <c r="A3" s="111" t="s">
        <v>149</v>
      </c>
      <c r="B3" s="112" t="s">
        <v>68</v>
      </c>
      <c r="C3" s="404" t="s">
        <v>41</v>
      </c>
      <c r="D3" s="403" t="s">
        <v>55</v>
      </c>
      <c r="E3" s="405" t="s">
        <v>691</v>
      </c>
      <c r="F3" s="273" t="s">
        <v>57</v>
      </c>
      <c r="G3" s="272" t="s">
        <v>55</v>
      </c>
      <c r="H3" s="274" t="s">
        <v>692</v>
      </c>
      <c r="I3" s="403" t="s">
        <v>56</v>
      </c>
      <c r="J3" s="403" t="s">
        <v>55</v>
      </c>
      <c r="K3" s="272" t="s">
        <v>692</v>
      </c>
    </row>
    <row r="4" spans="1:11" s="54" customFormat="1" ht="66" hidden="1" x14ac:dyDescent="0.25">
      <c r="A4" s="111" t="s">
        <v>149</v>
      </c>
      <c r="B4" s="112" t="s">
        <v>68</v>
      </c>
      <c r="C4" s="404" t="s">
        <v>117</v>
      </c>
      <c r="D4" s="403" t="s">
        <v>118</v>
      </c>
      <c r="E4" s="405" t="s">
        <v>693</v>
      </c>
      <c r="F4" s="504" t="s">
        <v>115</v>
      </c>
      <c r="G4" s="505" t="s">
        <v>116</v>
      </c>
      <c r="H4" s="274" t="s">
        <v>695</v>
      </c>
      <c r="I4" s="403" t="s">
        <v>113</v>
      </c>
      <c r="J4" s="403" t="s">
        <v>114</v>
      </c>
      <c r="K4" s="505" t="s">
        <v>694</v>
      </c>
    </row>
    <row r="5" spans="1:11" x14ac:dyDescent="0.25">
      <c r="A5" s="455" t="s">
        <v>285</v>
      </c>
      <c r="B5" s="455" t="s">
        <v>187</v>
      </c>
      <c r="C5" s="635">
        <f t="shared" ref="C5:D10" si="0">AVERAGE(I5,F5)</f>
        <v>63.148750000000007</v>
      </c>
      <c r="D5" s="456">
        <f t="shared" si="0"/>
        <v>12.94445</v>
      </c>
      <c r="E5" s="457" t="str">
        <f t="shared" ref="E5:E10" si="1">IF(AND(K5="*",H5="*"),"*","")</f>
        <v>*</v>
      </c>
      <c r="F5" s="635">
        <v>65.197500000000005</v>
      </c>
      <c r="G5" s="456">
        <v>13.7746</v>
      </c>
      <c r="H5" s="457" t="s">
        <v>1046</v>
      </c>
      <c r="I5" s="636">
        <v>61.1</v>
      </c>
      <c r="J5" s="458">
        <v>12.1143</v>
      </c>
      <c r="K5" s="458" t="s">
        <v>1046</v>
      </c>
    </row>
    <row r="6" spans="1:11" x14ac:dyDescent="0.25">
      <c r="A6" s="90" t="s">
        <v>310</v>
      </c>
      <c r="B6" s="90" t="s">
        <v>187</v>
      </c>
      <c r="C6" s="633">
        <f t="shared" si="0"/>
        <v>61.9711</v>
      </c>
      <c r="D6" s="92">
        <f t="shared" si="0"/>
        <v>12.956049999999999</v>
      </c>
      <c r="E6" s="402" t="str">
        <f t="shared" si="1"/>
        <v>*</v>
      </c>
      <c r="F6" s="633">
        <v>63.4422</v>
      </c>
      <c r="G6" s="92">
        <v>13.812099999999999</v>
      </c>
      <c r="H6" s="402" t="s">
        <v>1046</v>
      </c>
      <c r="I6" s="634">
        <v>60.5</v>
      </c>
      <c r="J6" s="91">
        <v>12.1</v>
      </c>
      <c r="K6" s="91" t="s">
        <v>1046</v>
      </c>
    </row>
    <row r="7" spans="1:11" x14ac:dyDescent="0.25">
      <c r="A7" s="90" t="s">
        <v>642</v>
      </c>
      <c r="B7" s="90" t="s">
        <v>187</v>
      </c>
      <c r="C7" s="633">
        <f t="shared" si="0"/>
        <v>61.737099999999998</v>
      </c>
      <c r="D7" s="92">
        <f t="shared" si="0"/>
        <v>12.68445</v>
      </c>
      <c r="E7" s="402" t="str">
        <f t="shared" si="1"/>
        <v>*</v>
      </c>
      <c r="F7" s="633">
        <v>63.574199999999998</v>
      </c>
      <c r="G7" s="92">
        <v>13.554600000000001</v>
      </c>
      <c r="H7" s="402" t="s">
        <v>1046</v>
      </c>
      <c r="I7" s="634">
        <v>59.9</v>
      </c>
      <c r="J7" s="91">
        <v>11.814299999999999</v>
      </c>
      <c r="K7" s="91" t="s">
        <v>1046</v>
      </c>
    </row>
    <row r="8" spans="1:11" x14ac:dyDescent="0.25">
      <c r="A8" s="90" t="s">
        <v>311</v>
      </c>
      <c r="B8" s="90" t="s">
        <v>187</v>
      </c>
      <c r="C8" s="633">
        <f t="shared" si="0"/>
        <v>61.600999999999999</v>
      </c>
      <c r="D8" s="92">
        <f t="shared" si="0"/>
        <v>13.14085</v>
      </c>
      <c r="E8" s="402" t="str">
        <f t="shared" si="1"/>
        <v>*</v>
      </c>
      <c r="F8" s="633">
        <v>61.902000000000001</v>
      </c>
      <c r="G8" s="92">
        <v>14.1067</v>
      </c>
      <c r="H8" s="402" t="s">
        <v>1046</v>
      </c>
      <c r="I8" s="634">
        <v>61.3</v>
      </c>
      <c r="J8" s="91">
        <v>12.175000000000001</v>
      </c>
      <c r="K8" s="91" t="s">
        <v>1046</v>
      </c>
    </row>
    <row r="9" spans="1:11" x14ac:dyDescent="0.25">
      <c r="A9" s="455" t="s">
        <v>219</v>
      </c>
      <c r="B9" s="455" t="s">
        <v>187</v>
      </c>
      <c r="C9" s="635">
        <f t="shared" si="0"/>
        <v>60.817700000000002</v>
      </c>
      <c r="D9" s="456">
        <f t="shared" si="0"/>
        <v>12.9674</v>
      </c>
      <c r="E9" s="457" t="str">
        <f t="shared" si="1"/>
        <v/>
      </c>
      <c r="F9" s="635">
        <v>58.3354</v>
      </c>
      <c r="G9" s="456">
        <v>14.0062</v>
      </c>
      <c r="H9" s="457"/>
      <c r="I9" s="636">
        <v>63.3</v>
      </c>
      <c r="J9" s="458">
        <v>11.928599999999999</v>
      </c>
      <c r="K9" s="458" t="s">
        <v>1046</v>
      </c>
    </row>
    <row r="10" spans="1:11" x14ac:dyDescent="0.25">
      <c r="A10" s="455" t="s">
        <v>635</v>
      </c>
      <c r="B10" s="455" t="s">
        <v>187</v>
      </c>
      <c r="C10" s="635">
        <f t="shared" si="0"/>
        <v>55.923000000000002</v>
      </c>
      <c r="D10" s="456">
        <f t="shared" si="0"/>
        <v>12.89</v>
      </c>
      <c r="E10" s="457" t="str">
        <f t="shared" si="1"/>
        <v/>
      </c>
      <c r="F10" s="635">
        <v>54.045999999999999</v>
      </c>
      <c r="G10" s="456">
        <v>13.555</v>
      </c>
      <c r="H10" s="457"/>
      <c r="I10" s="636">
        <v>57.8</v>
      </c>
      <c r="J10" s="458">
        <v>12.225</v>
      </c>
      <c r="K10" s="458"/>
    </row>
    <row r="11" spans="1:11" ht="13.8" thickBot="1" x14ac:dyDescent="0.3">
      <c r="A11" s="108" t="s">
        <v>12</v>
      </c>
      <c r="B11" s="108"/>
      <c r="C11" s="637">
        <f>AVERAGE(C5:C10)</f>
        <v>60.866441666666674</v>
      </c>
      <c r="D11" s="109">
        <f>AVERAGE(D5:D10)</f>
        <v>12.930533333333335</v>
      </c>
      <c r="E11" s="408"/>
      <c r="F11" s="637">
        <f>AVERAGE(F5:F10)</f>
        <v>61.082883333333335</v>
      </c>
      <c r="G11" s="109">
        <f>AVERAGE(G5:G10)</f>
        <v>13.801533333333333</v>
      </c>
      <c r="H11" s="408"/>
      <c r="I11" s="109">
        <f>AVERAGE(I5:I10)</f>
        <v>60.650000000000006</v>
      </c>
      <c r="J11" s="109">
        <f>AVERAGE(J5:J10)</f>
        <v>12.059533333333333</v>
      </c>
      <c r="K11" s="109"/>
    </row>
    <row r="12" spans="1:11" x14ac:dyDescent="0.25">
      <c r="A12" s="20"/>
      <c r="B12" s="20"/>
      <c r="C12" s="21"/>
      <c r="D12" s="27"/>
      <c r="E12" s="19"/>
      <c r="F12" s="21"/>
      <c r="G12" s="27"/>
      <c r="I12" s="21"/>
      <c r="J12" s="27"/>
      <c r="K12" s="17"/>
    </row>
    <row r="13" spans="1:11" x14ac:dyDescent="0.25">
      <c r="K13" s="550"/>
    </row>
    <row r="14" spans="1:11" x14ac:dyDescent="0.25">
      <c r="A14" s="22"/>
      <c r="B14" s="22"/>
      <c r="C14" s="22"/>
      <c r="D14" s="22"/>
      <c r="E14" s="22"/>
      <c r="F14" s="22"/>
      <c r="G14" s="22"/>
      <c r="I14" s="22"/>
      <c r="J14" s="22"/>
      <c r="K14" s="550"/>
    </row>
    <row r="15" spans="1:11" x14ac:dyDescent="0.25">
      <c r="A15" s="22"/>
      <c r="B15" s="22"/>
      <c r="C15" s="22"/>
      <c r="D15" s="22"/>
      <c r="E15" s="22"/>
      <c r="F15" s="22"/>
      <c r="G15" s="22"/>
      <c r="I15" s="22"/>
      <c r="J15" s="22"/>
      <c r="K15" s="550"/>
    </row>
    <row r="16" spans="1:11" x14ac:dyDescent="0.25">
      <c r="A16" s="22"/>
      <c r="B16" s="22"/>
      <c r="C16" s="22"/>
      <c r="D16" s="22"/>
      <c r="E16" s="22"/>
      <c r="F16" s="22"/>
      <c r="G16" s="22"/>
      <c r="I16" s="22"/>
      <c r="K16" s="550"/>
    </row>
    <row r="17" spans="1:11" x14ac:dyDescent="0.25">
      <c r="A17" s="22"/>
      <c r="B17" s="22"/>
      <c r="C17" s="22"/>
      <c r="D17" s="22"/>
      <c r="E17" s="22"/>
      <c r="F17" s="22"/>
      <c r="G17" s="22"/>
      <c r="I17" s="22"/>
      <c r="J17" s="23"/>
      <c r="K17" s="550"/>
    </row>
    <row r="18" spans="1:11" x14ac:dyDescent="0.25">
      <c r="A18" s="22"/>
      <c r="B18" s="22"/>
      <c r="C18" s="22"/>
      <c r="D18" s="22"/>
      <c r="E18" s="22"/>
      <c r="F18" s="22"/>
      <c r="G18" s="22"/>
      <c r="I18" s="22"/>
      <c r="J18" s="22"/>
      <c r="K18" s="550"/>
    </row>
    <row r="19" spans="1:11" x14ac:dyDescent="0.25">
      <c r="A19" s="22"/>
      <c r="B19" s="22"/>
      <c r="C19" s="22"/>
      <c r="D19" s="22"/>
      <c r="E19" s="22"/>
      <c r="F19" s="22"/>
      <c r="G19" s="22"/>
      <c r="I19" s="22"/>
      <c r="J19" s="22"/>
      <c r="K19" s="550"/>
    </row>
    <row r="20" spans="1:11" ht="15.6" x14ac:dyDescent="0.25">
      <c r="A20" s="29"/>
      <c r="B20" s="29"/>
      <c r="C20" s="29"/>
      <c r="D20" s="29"/>
      <c r="E20" s="29"/>
      <c r="F20" s="29"/>
      <c r="G20" s="29"/>
      <c r="I20" s="29"/>
      <c r="J20" s="29"/>
      <c r="K20" s="551"/>
    </row>
    <row r="23" spans="1:11" x14ac:dyDescent="0.25">
      <c r="F23" s="93" t="s">
        <v>27</v>
      </c>
      <c r="I23" s="93" t="s">
        <v>27</v>
      </c>
    </row>
  </sheetData>
  <sortState ref="A5:K10">
    <sortCondition descending="1" ref="C5:C10"/>
  </sortState>
  <mergeCells count="4">
    <mergeCell ref="C2:E2"/>
    <mergeCell ref="I2:K2"/>
    <mergeCell ref="F2:H2"/>
    <mergeCell ref="A1:K1"/>
  </mergeCells>
  <conditionalFormatting sqref="A5:K10">
    <cfRule type="expression" dxfId="9" priority="1">
      <formula>MOD(ROW(),2)=0</formula>
    </cfRule>
  </conditionalFormatting>
  <pageMargins left="0.5" right="0.5" top="0.5" bottom="0.5" header="0.3" footer="0.3"/>
  <pageSetup paperSize="5"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39322-78C4-4B53-8104-6AF18187D9BF}">
  <sheetPr>
    <pageSetUpPr fitToPage="1"/>
  </sheetPr>
  <dimension ref="A1:T20"/>
  <sheetViews>
    <sheetView zoomScaleNormal="100" workbookViewId="0">
      <selection sqref="A1:L27"/>
    </sheetView>
  </sheetViews>
  <sheetFormatPr defaultRowHeight="13.2" x14ac:dyDescent="0.25"/>
  <cols>
    <col min="1" max="1" width="9.88671875" style="235" customWidth="1"/>
    <col min="2" max="2" width="15" style="235" bestFit="1" customWidth="1"/>
    <col min="3" max="3" width="8.33203125" style="235" customWidth="1"/>
    <col min="4" max="4" width="11.109375" style="235" customWidth="1"/>
    <col min="5" max="5" width="10.5546875" style="235" bestFit="1" customWidth="1"/>
    <col min="6" max="6" width="9.88671875" style="235" customWidth="1"/>
    <col min="7" max="7" width="10.6640625" style="235" customWidth="1"/>
    <col min="8" max="8" width="14.5546875" style="235" bestFit="1" customWidth="1"/>
    <col min="9" max="11" width="10.88671875" style="235" customWidth="1"/>
    <col min="12" max="12" width="12.5546875" style="235" customWidth="1"/>
    <col min="13" max="13" width="4.6640625" style="235" customWidth="1"/>
    <col min="14" max="14" width="7.33203125" style="235" customWidth="1"/>
    <col min="15" max="15" width="20.88671875" style="235" customWidth="1"/>
    <col min="16" max="19" width="5.5546875" style="235" customWidth="1"/>
    <col min="20" max="257" width="8.88671875" style="235"/>
    <col min="258" max="258" width="5" style="235" customWidth="1"/>
    <col min="259" max="259" width="30.44140625" style="235" bestFit="1" customWidth="1"/>
    <col min="260" max="260" width="8.6640625" style="235" customWidth="1"/>
    <col min="261" max="261" width="3.109375" style="235" customWidth="1"/>
    <col min="262" max="262" width="8.5546875" style="235" bestFit="1" customWidth="1"/>
    <col min="263" max="263" width="11.109375" style="235" customWidth="1"/>
    <col min="264" max="264" width="10.109375" style="235" customWidth="1"/>
    <col min="265" max="265" width="15.88671875" style="235" customWidth="1"/>
    <col min="266" max="266" width="9.44140625" style="235" customWidth="1"/>
    <col min="267" max="267" width="14.33203125" style="235" customWidth="1"/>
    <col min="268" max="268" width="8.88671875" style="235" customWidth="1"/>
    <col min="269" max="269" width="4.6640625" style="235" customWidth="1"/>
    <col min="270" max="270" width="7.33203125" style="235" customWidth="1"/>
    <col min="271" max="271" width="6.88671875" style="235" customWidth="1"/>
    <col min="272" max="275" width="5.5546875" style="235" customWidth="1"/>
    <col min="276" max="513" width="8.88671875" style="235"/>
    <col min="514" max="514" width="5" style="235" customWidth="1"/>
    <col min="515" max="515" width="30.44140625" style="235" bestFit="1" customWidth="1"/>
    <col min="516" max="516" width="8.6640625" style="235" customWidth="1"/>
    <col min="517" max="517" width="3.109375" style="235" customWidth="1"/>
    <col min="518" max="518" width="8.5546875" style="235" bestFit="1" customWidth="1"/>
    <col min="519" max="519" width="11.109375" style="235" customWidth="1"/>
    <col min="520" max="520" width="10.109375" style="235" customWidth="1"/>
    <col min="521" max="521" width="15.88671875" style="235" customWidth="1"/>
    <col min="522" max="522" width="9.44140625" style="235" customWidth="1"/>
    <col min="523" max="523" width="14.33203125" style="235" customWidth="1"/>
    <col min="524" max="524" width="8.88671875" style="235" customWidth="1"/>
    <col min="525" max="525" width="4.6640625" style="235" customWidth="1"/>
    <col min="526" max="526" width="7.33203125" style="235" customWidth="1"/>
    <col min="527" max="527" width="6.88671875" style="235" customWidth="1"/>
    <col min="528" max="531" width="5.5546875" style="235" customWidth="1"/>
    <col min="532" max="769" width="8.88671875" style="235"/>
    <col min="770" max="770" width="5" style="235" customWidth="1"/>
    <col min="771" max="771" width="30.44140625" style="235" bestFit="1" customWidth="1"/>
    <col min="772" max="772" width="8.6640625" style="235" customWidth="1"/>
    <col min="773" max="773" width="3.109375" style="235" customWidth="1"/>
    <col min="774" max="774" width="8.5546875" style="235" bestFit="1" customWidth="1"/>
    <col min="775" max="775" width="11.109375" style="235" customWidth="1"/>
    <col min="776" max="776" width="10.109375" style="235" customWidth="1"/>
    <col min="777" max="777" width="15.88671875" style="235" customWidth="1"/>
    <col min="778" max="778" width="9.44140625" style="235" customWidth="1"/>
    <col min="779" max="779" width="14.33203125" style="235" customWidth="1"/>
    <col min="780" max="780" width="8.88671875" style="235" customWidth="1"/>
    <col min="781" max="781" width="4.6640625" style="235" customWidth="1"/>
    <col min="782" max="782" width="7.33203125" style="235" customWidth="1"/>
    <col min="783" max="783" width="6.88671875" style="235" customWidth="1"/>
    <col min="784" max="787" width="5.5546875" style="235" customWidth="1"/>
    <col min="788" max="1025" width="8.88671875" style="235"/>
    <col min="1026" max="1026" width="5" style="235" customWidth="1"/>
    <col min="1027" max="1027" width="30.44140625" style="235" bestFit="1" customWidth="1"/>
    <col min="1028" max="1028" width="8.6640625" style="235" customWidth="1"/>
    <col min="1029" max="1029" width="3.109375" style="235" customWidth="1"/>
    <col min="1030" max="1030" width="8.5546875" style="235" bestFit="1" customWidth="1"/>
    <col min="1031" max="1031" width="11.109375" style="235" customWidth="1"/>
    <col min="1032" max="1032" width="10.109375" style="235" customWidth="1"/>
    <col min="1033" max="1033" width="15.88671875" style="235" customWidth="1"/>
    <col min="1034" max="1034" width="9.44140625" style="235" customWidth="1"/>
    <col min="1035" max="1035" width="14.33203125" style="235" customWidth="1"/>
    <col min="1036" max="1036" width="8.88671875" style="235" customWidth="1"/>
    <col min="1037" max="1037" width="4.6640625" style="235" customWidth="1"/>
    <col min="1038" max="1038" width="7.33203125" style="235" customWidth="1"/>
    <col min="1039" max="1039" width="6.88671875" style="235" customWidth="1"/>
    <col min="1040" max="1043" width="5.5546875" style="235" customWidth="1"/>
    <col min="1044" max="1281" width="8.88671875" style="235"/>
    <col min="1282" max="1282" width="5" style="235" customWidth="1"/>
    <col min="1283" max="1283" width="30.44140625" style="235" bestFit="1" customWidth="1"/>
    <col min="1284" max="1284" width="8.6640625" style="235" customWidth="1"/>
    <col min="1285" max="1285" width="3.109375" style="235" customWidth="1"/>
    <col min="1286" max="1286" width="8.5546875" style="235" bestFit="1" customWidth="1"/>
    <col min="1287" max="1287" width="11.109375" style="235" customWidth="1"/>
    <col min="1288" max="1288" width="10.109375" style="235" customWidth="1"/>
    <col min="1289" max="1289" width="15.88671875" style="235" customWidth="1"/>
    <col min="1290" max="1290" width="9.44140625" style="235" customWidth="1"/>
    <col min="1291" max="1291" width="14.33203125" style="235" customWidth="1"/>
    <col min="1292" max="1292" width="8.88671875" style="235" customWidth="1"/>
    <col min="1293" max="1293" width="4.6640625" style="235" customWidth="1"/>
    <col min="1294" max="1294" width="7.33203125" style="235" customWidth="1"/>
    <col min="1295" max="1295" width="6.88671875" style="235" customWidth="1"/>
    <col min="1296" max="1299" width="5.5546875" style="235" customWidth="1"/>
    <col min="1300" max="1537" width="8.88671875" style="235"/>
    <col min="1538" max="1538" width="5" style="235" customWidth="1"/>
    <col min="1539" max="1539" width="30.44140625" style="235" bestFit="1" customWidth="1"/>
    <col min="1540" max="1540" width="8.6640625" style="235" customWidth="1"/>
    <col min="1541" max="1541" width="3.109375" style="235" customWidth="1"/>
    <col min="1542" max="1542" width="8.5546875" style="235" bestFit="1" customWidth="1"/>
    <col min="1543" max="1543" width="11.109375" style="235" customWidth="1"/>
    <col min="1544" max="1544" width="10.109375" style="235" customWidth="1"/>
    <col min="1545" max="1545" width="15.88671875" style="235" customWidth="1"/>
    <col min="1546" max="1546" width="9.44140625" style="235" customWidth="1"/>
    <col min="1547" max="1547" width="14.33203125" style="235" customWidth="1"/>
    <col min="1548" max="1548" width="8.88671875" style="235" customWidth="1"/>
    <col min="1549" max="1549" width="4.6640625" style="235" customWidth="1"/>
    <col min="1550" max="1550" width="7.33203125" style="235" customWidth="1"/>
    <col min="1551" max="1551" width="6.88671875" style="235" customWidth="1"/>
    <col min="1552" max="1555" width="5.5546875" style="235" customWidth="1"/>
    <col min="1556" max="1793" width="8.88671875" style="235"/>
    <col min="1794" max="1794" width="5" style="235" customWidth="1"/>
    <col min="1795" max="1795" width="30.44140625" style="235" bestFit="1" customWidth="1"/>
    <col min="1796" max="1796" width="8.6640625" style="235" customWidth="1"/>
    <col min="1797" max="1797" width="3.109375" style="235" customWidth="1"/>
    <col min="1798" max="1798" width="8.5546875" style="235" bestFit="1" customWidth="1"/>
    <col min="1799" max="1799" width="11.109375" style="235" customWidth="1"/>
    <col min="1800" max="1800" width="10.109375" style="235" customWidth="1"/>
    <col min="1801" max="1801" width="15.88671875" style="235" customWidth="1"/>
    <col min="1802" max="1802" width="9.44140625" style="235" customWidth="1"/>
    <col min="1803" max="1803" width="14.33203125" style="235" customWidth="1"/>
    <col min="1804" max="1804" width="8.88671875" style="235" customWidth="1"/>
    <col min="1805" max="1805" width="4.6640625" style="235" customWidth="1"/>
    <col min="1806" max="1806" width="7.33203125" style="235" customWidth="1"/>
    <col min="1807" max="1807" width="6.88671875" style="235" customWidth="1"/>
    <col min="1808" max="1811" width="5.5546875" style="235" customWidth="1"/>
    <col min="1812" max="2049" width="8.88671875" style="235"/>
    <col min="2050" max="2050" width="5" style="235" customWidth="1"/>
    <col min="2051" max="2051" width="30.44140625" style="235" bestFit="1" customWidth="1"/>
    <col min="2052" max="2052" width="8.6640625" style="235" customWidth="1"/>
    <col min="2053" max="2053" width="3.109375" style="235" customWidth="1"/>
    <col min="2054" max="2054" width="8.5546875" style="235" bestFit="1" customWidth="1"/>
    <col min="2055" max="2055" width="11.109375" style="235" customWidth="1"/>
    <col min="2056" max="2056" width="10.109375" style="235" customWidth="1"/>
    <col min="2057" max="2057" width="15.88671875" style="235" customWidth="1"/>
    <col min="2058" max="2058" width="9.44140625" style="235" customWidth="1"/>
    <col min="2059" max="2059" width="14.33203125" style="235" customWidth="1"/>
    <col min="2060" max="2060" width="8.88671875" style="235" customWidth="1"/>
    <col min="2061" max="2061" width="4.6640625" style="235" customWidth="1"/>
    <col min="2062" max="2062" width="7.33203125" style="235" customWidth="1"/>
    <col min="2063" max="2063" width="6.88671875" style="235" customWidth="1"/>
    <col min="2064" max="2067" width="5.5546875" style="235" customWidth="1"/>
    <col min="2068" max="2305" width="8.88671875" style="235"/>
    <col min="2306" max="2306" width="5" style="235" customWidth="1"/>
    <col min="2307" max="2307" width="30.44140625" style="235" bestFit="1" customWidth="1"/>
    <col min="2308" max="2308" width="8.6640625" style="235" customWidth="1"/>
    <col min="2309" max="2309" width="3.109375" style="235" customWidth="1"/>
    <col min="2310" max="2310" width="8.5546875" style="235" bestFit="1" customWidth="1"/>
    <col min="2311" max="2311" width="11.109375" style="235" customWidth="1"/>
    <col min="2312" max="2312" width="10.109375" style="235" customWidth="1"/>
    <col min="2313" max="2313" width="15.88671875" style="235" customWidth="1"/>
    <col min="2314" max="2314" width="9.44140625" style="235" customWidth="1"/>
    <col min="2315" max="2315" width="14.33203125" style="235" customWidth="1"/>
    <col min="2316" max="2316" width="8.88671875" style="235" customWidth="1"/>
    <col min="2317" max="2317" width="4.6640625" style="235" customWidth="1"/>
    <col min="2318" max="2318" width="7.33203125" style="235" customWidth="1"/>
    <col min="2319" max="2319" width="6.88671875" style="235" customWidth="1"/>
    <col min="2320" max="2323" width="5.5546875" style="235" customWidth="1"/>
    <col min="2324" max="2561" width="8.88671875" style="235"/>
    <col min="2562" max="2562" width="5" style="235" customWidth="1"/>
    <col min="2563" max="2563" width="30.44140625" style="235" bestFit="1" customWidth="1"/>
    <col min="2564" max="2564" width="8.6640625" style="235" customWidth="1"/>
    <col min="2565" max="2565" width="3.109375" style="235" customWidth="1"/>
    <col min="2566" max="2566" width="8.5546875" style="235" bestFit="1" customWidth="1"/>
    <col min="2567" max="2567" width="11.109375" style="235" customWidth="1"/>
    <col min="2568" max="2568" width="10.109375" style="235" customWidth="1"/>
    <col min="2569" max="2569" width="15.88671875" style="235" customWidth="1"/>
    <col min="2570" max="2570" width="9.44140625" style="235" customWidth="1"/>
    <col min="2571" max="2571" width="14.33203125" style="235" customWidth="1"/>
    <col min="2572" max="2572" width="8.88671875" style="235" customWidth="1"/>
    <col min="2573" max="2573" width="4.6640625" style="235" customWidth="1"/>
    <col min="2574" max="2574" width="7.33203125" style="235" customWidth="1"/>
    <col min="2575" max="2575" width="6.88671875" style="235" customWidth="1"/>
    <col min="2576" max="2579" width="5.5546875" style="235" customWidth="1"/>
    <col min="2580" max="2817" width="8.88671875" style="235"/>
    <col min="2818" max="2818" width="5" style="235" customWidth="1"/>
    <col min="2819" max="2819" width="30.44140625" style="235" bestFit="1" customWidth="1"/>
    <col min="2820" max="2820" width="8.6640625" style="235" customWidth="1"/>
    <col min="2821" max="2821" width="3.109375" style="235" customWidth="1"/>
    <col min="2822" max="2822" width="8.5546875" style="235" bestFit="1" customWidth="1"/>
    <col min="2823" max="2823" width="11.109375" style="235" customWidth="1"/>
    <col min="2824" max="2824" width="10.109375" style="235" customWidth="1"/>
    <col min="2825" max="2825" width="15.88671875" style="235" customWidth="1"/>
    <col min="2826" max="2826" width="9.44140625" style="235" customWidth="1"/>
    <col min="2827" max="2827" width="14.33203125" style="235" customWidth="1"/>
    <col min="2828" max="2828" width="8.88671875" style="235" customWidth="1"/>
    <col min="2829" max="2829" width="4.6640625" style="235" customWidth="1"/>
    <col min="2830" max="2830" width="7.33203125" style="235" customWidth="1"/>
    <col min="2831" max="2831" width="6.88671875" style="235" customWidth="1"/>
    <col min="2832" max="2835" width="5.5546875" style="235" customWidth="1"/>
    <col min="2836" max="3073" width="8.88671875" style="235"/>
    <col min="3074" max="3074" width="5" style="235" customWidth="1"/>
    <col min="3075" max="3075" width="30.44140625" style="235" bestFit="1" customWidth="1"/>
    <col min="3076" max="3076" width="8.6640625" style="235" customWidth="1"/>
    <col min="3077" max="3077" width="3.109375" style="235" customWidth="1"/>
    <col min="3078" max="3078" width="8.5546875" style="235" bestFit="1" customWidth="1"/>
    <col min="3079" max="3079" width="11.109375" style="235" customWidth="1"/>
    <col min="3080" max="3080" width="10.109375" style="235" customWidth="1"/>
    <col min="3081" max="3081" width="15.88671875" style="235" customWidth="1"/>
    <col min="3082" max="3082" width="9.44140625" style="235" customWidth="1"/>
    <col min="3083" max="3083" width="14.33203125" style="235" customWidth="1"/>
    <col min="3084" max="3084" width="8.88671875" style="235" customWidth="1"/>
    <col min="3085" max="3085" width="4.6640625" style="235" customWidth="1"/>
    <col min="3086" max="3086" width="7.33203125" style="235" customWidth="1"/>
    <col min="3087" max="3087" width="6.88671875" style="235" customWidth="1"/>
    <col min="3088" max="3091" width="5.5546875" style="235" customWidth="1"/>
    <col min="3092" max="3329" width="8.88671875" style="235"/>
    <col min="3330" max="3330" width="5" style="235" customWidth="1"/>
    <col min="3331" max="3331" width="30.44140625" style="235" bestFit="1" customWidth="1"/>
    <col min="3332" max="3332" width="8.6640625" style="235" customWidth="1"/>
    <col min="3333" max="3333" width="3.109375" style="235" customWidth="1"/>
    <col min="3334" max="3334" width="8.5546875" style="235" bestFit="1" customWidth="1"/>
    <col min="3335" max="3335" width="11.109375" style="235" customWidth="1"/>
    <col min="3336" max="3336" width="10.109375" style="235" customWidth="1"/>
    <col min="3337" max="3337" width="15.88671875" style="235" customWidth="1"/>
    <col min="3338" max="3338" width="9.44140625" style="235" customWidth="1"/>
    <col min="3339" max="3339" width="14.33203125" style="235" customWidth="1"/>
    <col min="3340" max="3340" width="8.88671875" style="235" customWidth="1"/>
    <col min="3341" max="3341" width="4.6640625" style="235" customWidth="1"/>
    <col min="3342" max="3342" width="7.33203125" style="235" customWidth="1"/>
    <col min="3343" max="3343" width="6.88671875" style="235" customWidth="1"/>
    <col min="3344" max="3347" width="5.5546875" style="235" customWidth="1"/>
    <col min="3348" max="3585" width="8.88671875" style="235"/>
    <col min="3586" max="3586" width="5" style="235" customWidth="1"/>
    <col min="3587" max="3587" width="30.44140625" style="235" bestFit="1" customWidth="1"/>
    <col min="3588" max="3588" width="8.6640625" style="235" customWidth="1"/>
    <col min="3589" max="3589" width="3.109375" style="235" customWidth="1"/>
    <col min="3590" max="3590" width="8.5546875" style="235" bestFit="1" customWidth="1"/>
    <col min="3591" max="3591" width="11.109375" style="235" customWidth="1"/>
    <col min="3592" max="3592" width="10.109375" style="235" customWidth="1"/>
    <col min="3593" max="3593" width="15.88671875" style="235" customWidth="1"/>
    <col min="3594" max="3594" width="9.44140625" style="235" customWidth="1"/>
    <col min="3595" max="3595" width="14.33203125" style="235" customWidth="1"/>
    <col min="3596" max="3596" width="8.88671875" style="235" customWidth="1"/>
    <col min="3597" max="3597" width="4.6640625" style="235" customWidth="1"/>
    <col min="3598" max="3598" width="7.33203125" style="235" customWidth="1"/>
    <col min="3599" max="3599" width="6.88671875" style="235" customWidth="1"/>
    <col min="3600" max="3603" width="5.5546875" style="235" customWidth="1"/>
    <col min="3604" max="3841" width="8.88671875" style="235"/>
    <col min="3842" max="3842" width="5" style="235" customWidth="1"/>
    <col min="3843" max="3843" width="30.44140625" style="235" bestFit="1" customWidth="1"/>
    <col min="3844" max="3844" width="8.6640625" style="235" customWidth="1"/>
    <col min="3845" max="3845" width="3.109375" style="235" customWidth="1"/>
    <col min="3846" max="3846" width="8.5546875" style="235" bestFit="1" customWidth="1"/>
    <col min="3847" max="3847" width="11.109375" style="235" customWidth="1"/>
    <col min="3848" max="3848" width="10.109375" style="235" customWidth="1"/>
    <col min="3849" max="3849" width="15.88671875" style="235" customWidth="1"/>
    <col min="3850" max="3850" width="9.44140625" style="235" customWidth="1"/>
    <col min="3851" max="3851" width="14.33203125" style="235" customWidth="1"/>
    <col min="3852" max="3852" width="8.88671875" style="235" customWidth="1"/>
    <col min="3853" max="3853" width="4.6640625" style="235" customWidth="1"/>
    <col min="3854" max="3854" width="7.33203125" style="235" customWidth="1"/>
    <col min="3855" max="3855" width="6.88671875" style="235" customWidth="1"/>
    <col min="3856" max="3859" width="5.5546875" style="235" customWidth="1"/>
    <col min="3860" max="4097" width="8.88671875" style="235"/>
    <col min="4098" max="4098" width="5" style="235" customWidth="1"/>
    <col min="4099" max="4099" width="30.44140625" style="235" bestFit="1" customWidth="1"/>
    <col min="4100" max="4100" width="8.6640625" style="235" customWidth="1"/>
    <col min="4101" max="4101" width="3.109375" style="235" customWidth="1"/>
    <col min="4102" max="4102" width="8.5546875" style="235" bestFit="1" customWidth="1"/>
    <col min="4103" max="4103" width="11.109375" style="235" customWidth="1"/>
    <col min="4104" max="4104" width="10.109375" style="235" customWidth="1"/>
    <col min="4105" max="4105" width="15.88671875" style="235" customWidth="1"/>
    <col min="4106" max="4106" width="9.44140625" style="235" customWidth="1"/>
    <col min="4107" max="4107" width="14.33203125" style="235" customWidth="1"/>
    <col min="4108" max="4108" width="8.88671875" style="235" customWidth="1"/>
    <col min="4109" max="4109" width="4.6640625" style="235" customWidth="1"/>
    <col min="4110" max="4110" width="7.33203125" style="235" customWidth="1"/>
    <col min="4111" max="4111" width="6.88671875" style="235" customWidth="1"/>
    <col min="4112" max="4115" width="5.5546875" style="235" customWidth="1"/>
    <col min="4116" max="4353" width="8.88671875" style="235"/>
    <col min="4354" max="4354" width="5" style="235" customWidth="1"/>
    <col min="4355" max="4355" width="30.44140625" style="235" bestFit="1" customWidth="1"/>
    <col min="4356" max="4356" width="8.6640625" style="235" customWidth="1"/>
    <col min="4357" max="4357" width="3.109375" style="235" customWidth="1"/>
    <col min="4358" max="4358" width="8.5546875" style="235" bestFit="1" customWidth="1"/>
    <col min="4359" max="4359" width="11.109375" style="235" customWidth="1"/>
    <col min="4360" max="4360" width="10.109375" style="235" customWidth="1"/>
    <col min="4361" max="4361" width="15.88671875" style="235" customWidth="1"/>
    <col min="4362" max="4362" width="9.44140625" style="235" customWidth="1"/>
    <col min="4363" max="4363" width="14.33203125" style="235" customWidth="1"/>
    <col min="4364" max="4364" width="8.88671875" style="235" customWidth="1"/>
    <col min="4365" max="4365" width="4.6640625" style="235" customWidth="1"/>
    <col min="4366" max="4366" width="7.33203125" style="235" customWidth="1"/>
    <col min="4367" max="4367" width="6.88671875" style="235" customWidth="1"/>
    <col min="4368" max="4371" width="5.5546875" style="235" customWidth="1"/>
    <col min="4372" max="4609" width="8.88671875" style="235"/>
    <col min="4610" max="4610" width="5" style="235" customWidth="1"/>
    <col min="4611" max="4611" width="30.44140625" style="235" bestFit="1" customWidth="1"/>
    <col min="4612" max="4612" width="8.6640625" style="235" customWidth="1"/>
    <col min="4613" max="4613" width="3.109375" style="235" customWidth="1"/>
    <col min="4614" max="4614" width="8.5546875" style="235" bestFit="1" customWidth="1"/>
    <col min="4615" max="4615" width="11.109375" style="235" customWidth="1"/>
    <col min="4616" max="4616" width="10.109375" style="235" customWidth="1"/>
    <col min="4617" max="4617" width="15.88671875" style="235" customWidth="1"/>
    <col min="4618" max="4618" width="9.44140625" style="235" customWidth="1"/>
    <col min="4619" max="4619" width="14.33203125" style="235" customWidth="1"/>
    <col min="4620" max="4620" width="8.88671875" style="235" customWidth="1"/>
    <col min="4621" max="4621" width="4.6640625" style="235" customWidth="1"/>
    <col min="4622" max="4622" width="7.33203125" style="235" customWidth="1"/>
    <col min="4623" max="4623" width="6.88671875" style="235" customWidth="1"/>
    <col min="4624" max="4627" width="5.5546875" style="235" customWidth="1"/>
    <col min="4628" max="4865" width="8.88671875" style="235"/>
    <col min="4866" max="4866" width="5" style="235" customWidth="1"/>
    <col min="4867" max="4867" width="30.44140625" style="235" bestFit="1" customWidth="1"/>
    <col min="4868" max="4868" width="8.6640625" style="235" customWidth="1"/>
    <col min="4869" max="4869" width="3.109375" style="235" customWidth="1"/>
    <col min="4870" max="4870" width="8.5546875" style="235" bestFit="1" customWidth="1"/>
    <col min="4871" max="4871" width="11.109375" style="235" customWidth="1"/>
    <col min="4872" max="4872" width="10.109375" style="235" customWidth="1"/>
    <col min="4873" max="4873" width="15.88671875" style="235" customWidth="1"/>
    <col min="4874" max="4874" width="9.44140625" style="235" customWidth="1"/>
    <col min="4875" max="4875" width="14.33203125" style="235" customWidth="1"/>
    <col min="4876" max="4876" width="8.88671875" style="235" customWidth="1"/>
    <col min="4877" max="4877" width="4.6640625" style="235" customWidth="1"/>
    <col min="4878" max="4878" width="7.33203125" style="235" customWidth="1"/>
    <col min="4879" max="4879" width="6.88671875" style="235" customWidth="1"/>
    <col min="4880" max="4883" width="5.5546875" style="235" customWidth="1"/>
    <col min="4884" max="5121" width="8.88671875" style="235"/>
    <col min="5122" max="5122" width="5" style="235" customWidth="1"/>
    <col min="5123" max="5123" width="30.44140625" style="235" bestFit="1" customWidth="1"/>
    <col min="5124" max="5124" width="8.6640625" style="235" customWidth="1"/>
    <col min="5125" max="5125" width="3.109375" style="235" customWidth="1"/>
    <col min="5126" max="5126" width="8.5546875" style="235" bestFit="1" customWidth="1"/>
    <col min="5127" max="5127" width="11.109375" style="235" customWidth="1"/>
    <col min="5128" max="5128" width="10.109375" style="235" customWidth="1"/>
    <col min="5129" max="5129" width="15.88671875" style="235" customWidth="1"/>
    <col min="5130" max="5130" width="9.44140625" style="235" customWidth="1"/>
    <col min="5131" max="5131" width="14.33203125" style="235" customWidth="1"/>
    <col min="5132" max="5132" width="8.88671875" style="235" customWidth="1"/>
    <col min="5133" max="5133" width="4.6640625" style="235" customWidth="1"/>
    <col min="5134" max="5134" width="7.33203125" style="235" customWidth="1"/>
    <col min="5135" max="5135" width="6.88671875" style="235" customWidth="1"/>
    <col min="5136" max="5139" width="5.5546875" style="235" customWidth="1"/>
    <col min="5140" max="5377" width="8.88671875" style="235"/>
    <col min="5378" max="5378" width="5" style="235" customWidth="1"/>
    <col min="5379" max="5379" width="30.44140625" style="235" bestFit="1" customWidth="1"/>
    <col min="5380" max="5380" width="8.6640625" style="235" customWidth="1"/>
    <col min="5381" max="5381" width="3.109375" style="235" customWidth="1"/>
    <col min="5382" max="5382" width="8.5546875" style="235" bestFit="1" customWidth="1"/>
    <col min="5383" max="5383" width="11.109375" style="235" customWidth="1"/>
    <col min="5384" max="5384" width="10.109375" style="235" customWidth="1"/>
    <col min="5385" max="5385" width="15.88671875" style="235" customWidth="1"/>
    <col min="5386" max="5386" width="9.44140625" style="235" customWidth="1"/>
    <col min="5387" max="5387" width="14.33203125" style="235" customWidth="1"/>
    <col min="5388" max="5388" width="8.88671875" style="235" customWidth="1"/>
    <col min="5389" max="5389" width="4.6640625" style="235" customWidth="1"/>
    <col min="5390" max="5390" width="7.33203125" style="235" customWidth="1"/>
    <col min="5391" max="5391" width="6.88671875" style="235" customWidth="1"/>
    <col min="5392" max="5395" width="5.5546875" style="235" customWidth="1"/>
    <col min="5396" max="5633" width="8.88671875" style="235"/>
    <col min="5634" max="5634" width="5" style="235" customWidth="1"/>
    <col min="5635" max="5635" width="30.44140625" style="235" bestFit="1" customWidth="1"/>
    <col min="5636" max="5636" width="8.6640625" style="235" customWidth="1"/>
    <col min="5637" max="5637" width="3.109375" style="235" customWidth="1"/>
    <col min="5638" max="5638" width="8.5546875" style="235" bestFit="1" customWidth="1"/>
    <col min="5639" max="5639" width="11.109375" style="235" customWidth="1"/>
    <col min="5640" max="5640" width="10.109375" style="235" customWidth="1"/>
    <col min="5641" max="5641" width="15.88671875" style="235" customWidth="1"/>
    <col min="5642" max="5642" width="9.44140625" style="235" customWidth="1"/>
    <col min="5643" max="5643" width="14.33203125" style="235" customWidth="1"/>
    <col min="5644" max="5644" width="8.88671875" style="235" customWidth="1"/>
    <col min="5645" max="5645" width="4.6640625" style="235" customWidth="1"/>
    <col min="5646" max="5646" width="7.33203125" style="235" customWidth="1"/>
    <col min="5647" max="5647" width="6.88671875" style="235" customWidth="1"/>
    <col min="5648" max="5651" width="5.5546875" style="235" customWidth="1"/>
    <col min="5652" max="5889" width="8.88671875" style="235"/>
    <col min="5890" max="5890" width="5" style="235" customWidth="1"/>
    <col min="5891" max="5891" width="30.44140625" style="235" bestFit="1" customWidth="1"/>
    <col min="5892" max="5892" width="8.6640625" style="235" customWidth="1"/>
    <col min="5893" max="5893" width="3.109375" style="235" customWidth="1"/>
    <col min="5894" max="5894" width="8.5546875" style="235" bestFit="1" customWidth="1"/>
    <col min="5895" max="5895" width="11.109375" style="235" customWidth="1"/>
    <col min="5896" max="5896" width="10.109375" style="235" customWidth="1"/>
    <col min="5897" max="5897" width="15.88671875" style="235" customWidth="1"/>
    <col min="5898" max="5898" width="9.44140625" style="235" customWidth="1"/>
    <col min="5899" max="5899" width="14.33203125" style="235" customWidth="1"/>
    <col min="5900" max="5900" width="8.88671875" style="235" customWidth="1"/>
    <col min="5901" max="5901" width="4.6640625" style="235" customWidth="1"/>
    <col min="5902" max="5902" width="7.33203125" style="235" customWidth="1"/>
    <col min="5903" max="5903" width="6.88671875" style="235" customWidth="1"/>
    <col min="5904" max="5907" width="5.5546875" style="235" customWidth="1"/>
    <col min="5908" max="6145" width="8.88671875" style="235"/>
    <col min="6146" max="6146" width="5" style="235" customWidth="1"/>
    <col min="6147" max="6147" width="30.44140625" style="235" bestFit="1" customWidth="1"/>
    <col min="6148" max="6148" width="8.6640625" style="235" customWidth="1"/>
    <col min="6149" max="6149" width="3.109375" style="235" customWidth="1"/>
    <col min="6150" max="6150" width="8.5546875" style="235" bestFit="1" customWidth="1"/>
    <col min="6151" max="6151" width="11.109375" style="235" customWidth="1"/>
    <col min="6152" max="6152" width="10.109375" style="235" customWidth="1"/>
    <col min="6153" max="6153" width="15.88671875" style="235" customWidth="1"/>
    <col min="6154" max="6154" width="9.44140625" style="235" customWidth="1"/>
    <col min="6155" max="6155" width="14.33203125" style="235" customWidth="1"/>
    <col min="6156" max="6156" width="8.88671875" style="235" customWidth="1"/>
    <col min="6157" max="6157" width="4.6640625" style="235" customWidth="1"/>
    <col min="6158" max="6158" width="7.33203125" style="235" customWidth="1"/>
    <col min="6159" max="6159" width="6.88671875" style="235" customWidth="1"/>
    <col min="6160" max="6163" width="5.5546875" style="235" customWidth="1"/>
    <col min="6164" max="6401" width="8.88671875" style="235"/>
    <col min="6402" max="6402" width="5" style="235" customWidth="1"/>
    <col min="6403" max="6403" width="30.44140625" style="235" bestFit="1" customWidth="1"/>
    <col min="6404" max="6404" width="8.6640625" style="235" customWidth="1"/>
    <col min="6405" max="6405" width="3.109375" style="235" customWidth="1"/>
    <col min="6406" max="6406" width="8.5546875" style="235" bestFit="1" customWidth="1"/>
    <col min="6407" max="6407" width="11.109375" style="235" customWidth="1"/>
    <col min="6408" max="6408" width="10.109375" style="235" customWidth="1"/>
    <col min="6409" max="6409" width="15.88671875" style="235" customWidth="1"/>
    <col min="6410" max="6410" width="9.44140625" style="235" customWidth="1"/>
    <col min="6411" max="6411" width="14.33203125" style="235" customWidth="1"/>
    <col min="6412" max="6412" width="8.88671875" style="235" customWidth="1"/>
    <col min="6413" max="6413" width="4.6640625" style="235" customWidth="1"/>
    <col min="6414" max="6414" width="7.33203125" style="235" customWidth="1"/>
    <col min="6415" max="6415" width="6.88671875" style="235" customWidth="1"/>
    <col min="6416" max="6419" width="5.5546875" style="235" customWidth="1"/>
    <col min="6420" max="6657" width="8.88671875" style="235"/>
    <col min="6658" max="6658" width="5" style="235" customWidth="1"/>
    <col min="6659" max="6659" width="30.44140625" style="235" bestFit="1" customWidth="1"/>
    <col min="6660" max="6660" width="8.6640625" style="235" customWidth="1"/>
    <col min="6661" max="6661" width="3.109375" style="235" customWidth="1"/>
    <col min="6662" max="6662" width="8.5546875" style="235" bestFit="1" customWidth="1"/>
    <col min="6663" max="6663" width="11.109375" style="235" customWidth="1"/>
    <col min="6664" max="6664" width="10.109375" style="235" customWidth="1"/>
    <col min="6665" max="6665" width="15.88671875" style="235" customWidth="1"/>
    <col min="6666" max="6666" width="9.44140625" style="235" customWidth="1"/>
    <col min="6667" max="6667" width="14.33203125" style="235" customWidth="1"/>
    <col min="6668" max="6668" width="8.88671875" style="235" customWidth="1"/>
    <col min="6669" max="6669" width="4.6640625" style="235" customWidth="1"/>
    <col min="6670" max="6670" width="7.33203125" style="235" customWidth="1"/>
    <col min="6671" max="6671" width="6.88671875" style="235" customWidth="1"/>
    <col min="6672" max="6675" width="5.5546875" style="235" customWidth="1"/>
    <col min="6676" max="6913" width="8.88671875" style="235"/>
    <col min="6914" max="6914" width="5" style="235" customWidth="1"/>
    <col min="6915" max="6915" width="30.44140625" style="235" bestFit="1" customWidth="1"/>
    <col min="6916" max="6916" width="8.6640625" style="235" customWidth="1"/>
    <col min="6917" max="6917" width="3.109375" style="235" customWidth="1"/>
    <col min="6918" max="6918" width="8.5546875" style="235" bestFit="1" customWidth="1"/>
    <col min="6919" max="6919" width="11.109375" style="235" customWidth="1"/>
    <col min="6920" max="6920" width="10.109375" style="235" customWidth="1"/>
    <col min="6921" max="6921" width="15.88671875" style="235" customWidth="1"/>
    <col min="6922" max="6922" width="9.44140625" style="235" customWidth="1"/>
    <col min="6923" max="6923" width="14.33203125" style="235" customWidth="1"/>
    <col min="6924" max="6924" width="8.88671875" style="235" customWidth="1"/>
    <col min="6925" max="6925" width="4.6640625" style="235" customWidth="1"/>
    <col min="6926" max="6926" width="7.33203125" style="235" customWidth="1"/>
    <col min="6927" max="6927" width="6.88671875" style="235" customWidth="1"/>
    <col min="6928" max="6931" width="5.5546875" style="235" customWidth="1"/>
    <col min="6932" max="7169" width="8.88671875" style="235"/>
    <col min="7170" max="7170" width="5" style="235" customWidth="1"/>
    <col min="7171" max="7171" width="30.44140625" style="235" bestFit="1" customWidth="1"/>
    <col min="7172" max="7172" width="8.6640625" style="235" customWidth="1"/>
    <col min="7173" max="7173" width="3.109375" style="235" customWidth="1"/>
    <col min="7174" max="7174" width="8.5546875" style="235" bestFit="1" customWidth="1"/>
    <col min="7175" max="7175" width="11.109375" style="235" customWidth="1"/>
    <col min="7176" max="7176" width="10.109375" style="235" customWidth="1"/>
    <col min="7177" max="7177" width="15.88671875" style="235" customWidth="1"/>
    <col min="7178" max="7178" width="9.44140625" style="235" customWidth="1"/>
    <col min="7179" max="7179" width="14.33203125" style="235" customWidth="1"/>
    <col min="7180" max="7180" width="8.88671875" style="235" customWidth="1"/>
    <col min="7181" max="7181" width="4.6640625" style="235" customWidth="1"/>
    <col min="7182" max="7182" width="7.33203125" style="235" customWidth="1"/>
    <col min="7183" max="7183" width="6.88671875" style="235" customWidth="1"/>
    <col min="7184" max="7187" width="5.5546875" style="235" customWidth="1"/>
    <col min="7188" max="7425" width="8.88671875" style="235"/>
    <col min="7426" max="7426" width="5" style="235" customWidth="1"/>
    <col min="7427" max="7427" width="30.44140625" style="235" bestFit="1" customWidth="1"/>
    <col min="7428" max="7428" width="8.6640625" style="235" customWidth="1"/>
    <col min="7429" max="7429" width="3.109375" style="235" customWidth="1"/>
    <col min="7430" max="7430" width="8.5546875" style="235" bestFit="1" customWidth="1"/>
    <col min="7431" max="7431" width="11.109375" style="235" customWidth="1"/>
    <col min="7432" max="7432" width="10.109375" style="235" customWidth="1"/>
    <col min="7433" max="7433" width="15.88671875" style="235" customWidth="1"/>
    <col min="7434" max="7434" width="9.44140625" style="235" customWidth="1"/>
    <col min="7435" max="7435" width="14.33203125" style="235" customWidth="1"/>
    <col min="7436" max="7436" width="8.88671875" style="235" customWidth="1"/>
    <col min="7437" max="7437" width="4.6640625" style="235" customWidth="1"/>
    <col min="7438" max="7438" width="7.33203125" style="235" customWidth="1"/>
    <col min="7439" max="7439" width="6.88671875" style="235" customWidth="1"/>
    <col min="7440" max="7443" width="5.5546875" style="235" customWidth="1"/>
    <col min="7444" max="7681" width="8.88671875" style="235"/>
    <col min="7682" max="7682" width="5" style="235" customWidth="1"/>
    <col min="7683" max="7683" width="30.44140625" style="235" bestFit="1" customWidth="1"/>
    <col min="7684" max="7684" width="8.6640625" style="235" customWidth="1"/>
    <col min="7685" max="7685" width="3.109375" style="235" customWidth="1"/>
    <col min="7686" max="7686" width="8.5546875" style="235" bestFit="1" customWidth="1"/>
    <col min="7687" max="7687" width="11.109375" style="235" customWidth="1"/>
    <col min="7688" max="7688" width="10.109375" style="235" customWidth="1"/>
    <col min="7689" max="7689" width="15.88671875" style="235" customWidth="1"/>
    <col min="7690" max="7690" width="9.44140625" style="235" customWidth="1"/>
    <col min="7691" max="7691" width="14.33203125" style="235" customWidth="1"/>
    <col min="7692" max="7692" width="8.88671875" style="235" customWidth="1"/>
    <col min="7693" max="7693" width="4.6640625" style="235" customWidth="1"/>
    <col min="7694" max="7694" width="7.33203125" style="235" customWidth="1"/>
    <col min="7695" max="7695" width="6.88671875" style="235" customWidth="1"/>
    <col min="7696" max="7699" width="5.5546875" style="235" customWidth="1"/>
    <col min="7700" max="7937" width="8.88671875" style="235"/>
    <col min="7938" max="7938" width="5" style="235" customWidth="1"/>
    <col min="7939" max="7939" width="30.44140625" style="235" bestFit="1" customWidth="1"/>
    <col min="7940" max="7940" width="8.6640625" style="235" customWidth="1"/>
    <col min="7941" max="7941" width="3.109375" style="235" customWidth="1"/>
    <col min="7942" max="7942" width="8.5546875" style="235" bestFit="1" customWidth="1"/>
    <col min="7943" max="7943" width="11.109375" style="235" customWidth="1"/>
    <col min="7944" max="7944" width="10.109375" style="235" customWidth="1"/>
    <col min="7945" max="7945" width="15.88671875" style="235" customWidth="1"/>
    <col min="7946" max="7946" width="9.44140625" style="235" customWidth="1"/>
    <col min="7947" max="7947" width="14.33203125" style="235" customWidth="1"/>
    <col min="7948" max="7948" width="8.88671875" style="235" customWidth="1"/>
    <col min="7949" max="7949" width="4.6640625" style="235" customWidth="1"/>
    <col min="7950" max="7950" width="7.33203125" style="235" customWidth="1"/>
    <col min="7951" max="7951" width="6.88671875" style="235" customWidth="1"/>
    <col min="7952" max="7955" width="5.5546875" style="235" customWidth="1"/>
    <col min="7956" max="8193" width="8.88671875" style="235"/>
    <col min="8194" max="8194" width="5" style="235" customWidth="1"/>
    <col min="8195" max="8195" width="30.44140625" style="235" bestFit="1" customWidth="1"/>
    <col min="8196" max="8196" width="8.6640625" style="235" customWidth="1"/>
    <col min="8197" max="8197" width="3.109375" style="235" customWidth="1"/>
    <col min="8198" max="8198" width="8.5546875" style="235" bestFit="1" customWidth="1"/>
    <col min="8199" max="8199" width="11.109375" style="235" customWidth="1"/>
    <col min="8200" max="8200" width="10.109375" style="235" customWidth="1"/>
    <col min="8201" max="8201" width="15.88671875" style="235" customWidth="1"/>
    <col min="8202" max="8202" width="9.44140625" style="235" customWidth="1"/>
    <col min="8203" max="8203" width="14.33203125" style="235" customWidth="1"/>
    <col min="8204" max="8204" width="8.88671875" style="235" customWidth="1"/>
    <col min="8205" max="8205" width="4.6640625" style="235" customWidth="1"/>
    <col min="8206" max="8206" width="7.33203125" style="235" customWidth="1"/>
    <col min="8207" max="8207" width="6.88671875" style="235" customWidth="1"/>
    <col min="8208" max="8211" width="5.5546875" style="235" customWidth="1"/>
    <col min="8212" max="8449" width="8.88671875" style="235"/>
    <col min="8450" max="8450" width="5" style="235" customWidth="1"/>
    <col min="8451" max="8451" width="30.44140625" style="235" bestFit="1" customWidth="1"/>
    <col min="8452" max="8452" width="8.6640625" style="235" customWidth="1"/>
    <col min="8453" max="8453" width="3.109375" style="235" customWidth="1"/>
    <col min="8454" max="8454" width="8.5546875" style="235" bestFit="1" customWidth="1"/>
    <col min="8455" max="8455" width="11.109375" style="235" customWidth="1"/>
    <col min="8456" max="8456" width="10.109375" style="235" customWidth="1"/>
    <col min="8457" max="8457" width="15.88671875" style="235" customWidth="1"/>
    <col min="8458" max="8458" width="9.44140625" style="235" customWidth="1"/>
    <col min="8459" max="8459" width="14.33203125" style="235" customWidth="1"/>
    <col min="8460" max="8460" width="8.88671875" style="235" customWidth="1"/>
    <col min="8461" max="8461" width="4.6640625" style="235" customWidth="1"/>
    <col min="8462" max="8462" width="7.33203125" style="235" customWidth="1"/>
    <col min="8463" max="8463" width="6.88671875" style="235" customWidth="1"/>
    <col min="8464" max="8467" width="5.5546875" style="235" customWidth="1"/>
    <col min="8468" max="8705" width="8.88671875" style="235"/>
    <col min="8706" max="8706" width="5" style="235" customWidth="1"/>
    <col min="8707" max="8707" width="30.44140625" style="235" bestFit="1" customWidth="1"/>
    <col min="8708" max="8708" width="8.6640625" style="235" customWidth="1"/>
    <col min="8709" max="8709" width="3.109375" style="235" customWidth="1"/>
    <col min="8710" max="8710" width="8.5546875" style="235" bestFit="1" customWidth="1"/>
    <col min="8711" max="8711" width="11.109375" style="235" customWidth="1"/>
    <col min="8712" max="8712" width="10.109375" style="235" customWidth="1"/>
    <col min="8713" max="8713" width="15.88671875" style="235" customWidth="1"/>
    <col min="8714" max="8714" width="9.44140625" style="235" customWidth="1"/>
    <col min="8715" max="8715" width="14.33203125" style="235" customWidth="1"/>
    <col min="8716" max="8716" width="8.88671875" style="235" customWidth="1"/>
    <col min="8717" max="8717" width="4.6640625" style="235" customWidth="1"/>
    <col min="8718" max="8718" width="7.33203125" style="235" customWidth="1"/>
    <col min="8719" max="8719" width="6.88671875" style="235" customWidth="1"/>
    <col min="8720" max="8723" width="5.5546875" style="235" customWidth="1"/>
    <col min="8724" max="8961" width="8.88671875" style="235"/>
    <col min="8962" max="8962" width="5" style="235" customWidth="1"/>
    <col min="8963" max="8963" width="30.44140625" style="235" bestFit="1" customWidth="1"/>
    <col min="8964" max="8964" width="8.6640625" style="235" customWidth="1"/>
    <col min="8965" max="8965" width="3.109375" style="235" customWidth="1"/>
    <col min="8966" max="8966" width="8.5546875" style="235" bestFit="1" customWidth="1"/>
    <col min="8967" max="8967" width="11.109375" style="235" customWidth="1"/>
    <col min="8968" max="8968" width="10.109375" style="235" customWidth="1"/>
    <col min="8969" max="8969" width="15.88671875" style="235" customWidth="1"/>
    <col min="8970" max="8970" width="9.44140625" style="235" customWidth="1"/>
    <col min="8971" max="8971" width="14.33203125" style="235" customWidth="1"/>
    <col min="8972" max="8972" width="8.88671875" style="235" customWidth="1"/>
    <col min="8973" max="8973" width="4.6640625" style="235" customWidth="1"/>
    <col min="8974" max="8974" width="7.33203125" style="235" customWidth="1"/>
    <col min="8975" max="8975" width="6.88671875" style="235" customWidth="1"/>
    <col min="8976" max="8979" width="5.5546875" style="235" customWidth="1"/>
    <col min="8980" max="9217" width="8.88671875" style="235"/>
    <col min="9218" max="9218" width="5" style="235" customWidth="1"/>
    <col min="9219" max="9219" width="30.44140625" style="235" bestFit="1" customWidth="1"/>
    <col min="9220" max="9220" width="8.6640625" style="235" customWidth="1"/>
    <col min="9221" max="9221" width="3.109375" style="235" customWidth="1"/>
    <col min="9222" max="9222" width="8.5546875" style="235" bestFit="1" customWidth="1"/>
    <col min="9223" max="9223" width="11.109375" style="235" customWidth="1"/>
    <col min="9224" max="9224" width="10.109375" style="235" customWidth="1"/>
    <col min="9225" max="9225" width="15.88671875" style="235" customWidth="1"/>
    <col min="9226" max="9226" width="9.44140625" style="235" customWidth="1"/>
    <col min="9227" max="9227" width="14.33203125" style="235" customWidth="1"/>
    <col min="9228" max="9228" width="8.88671875" style="235" customWidth="1"/>
    <col min="9229" max="9229" width="4.6640625" style="235" customWidth="1"/>
    <col min="9230" max="9230" width="7.33203125" style="235" customWidth="1"/>
    <col min="9231" max="9231" width="6.88671875" style="235" customWidth="1"/>
    <col min="9232" max="9235" width="5.5546875" style="235" customWidth="1"/>
    <col min="9236" max="9473" width="8.88671875" style="235"/>
    <col min="9474" max="9474" width="5" style="235" customWidth="1"/>
    <col min="9475" max="9475" width="30.44140625" style="235" bestFit="1" customWidth="1"/>
    <col min="9476" max="9476" width="8.6640625" style="235" customWidth="1"/>
    <col min="9477" max="9477" width="3.109375" style="235" customWidth="1"/>
    <col min="9478" max="9478" width="8.5546875" style="235" bestFit="1" customWidth="1"/>
    <col min="9479" max="9479" width="11.109375" style="235" customWidth="1"/>
    <col min="9480" max="9480" width="10.109375" style="235" customWidth="1"/>
    <col min="9481" max="9481" width="15.88671875" style="235" customWidth="1"/>
    <col min="9482" max="9482" width="9.44140625" style="235" customWidth="1"/>
    <col min="9483" max="9483" width="14.33203125" style="235" customWidth="1"/>
    <col min="9484" max="9484" width="8.88671875" style="235" customWidth="1"/>
    <col min="9485" max="9485" width="4.6640625" style="235" customWidth="1"/>
    <col min="9486" max="9486" width="7.33203125" style="235" customWidth="1"/>
    <col min="9487" max="9487" width="6.88671875" style="235" customWidth="1"/>
    <col min="9488" max="9491" width="5.5546875" style="235" customWidth="1"/>
    <col min="9492" max="9729" width="8.88671875" style="235"/>
    <col min="9730" max="9730" width="5" style="235" customWidth="1"/>
    <col min="9731" max="9731" width="30.44140625" style="235" bestFit="1" customWidth="1"/>
    <col min="9732" max="9732" width="8.6640625" style="235" customWidth="1"/>
    <col min="9733" max="9733" width="3.109375" style="235" customWidth="1"/>
    <col min="9734" max="9734" width="8.5546875" style="235" bestFit="1" customWidth="1"/>
    <col min="9735" max="9735" width="11.109375" style="235" customWidth="1"/>
    <col min="9736" max="9736" width="10.109375" style="235" customWidth="1"/>
    <col min="9737" max="9737" width="15.88671875" style="235" customWidth="1"/>
    <col min="9738" max="9738" width="9.44140625" style="235" customWidth="1"/>
    <col min="9739" max="9739" width="14.33203125" style="235" customWidth="1"/>
    <col min="9740" max="9740" width="8.88671875" style="235" customWidth="1"/>
    <col min="9741" max="9741" width="4.6640625" style="235" customWidth="1"/>
    <col min="9742" max="9742" width="7.33203125" style="235" customWidth="1"/>
    <col min="9743" max="9743" width="6.88671875" style="235" customWidth="1"/>
    <col min="9744" max="9747" width="5.5546875" style="235" customWidth="1"/>
    <col min="9748" max="9985" width="8.88671875" style="235"/>
    <col min="9986" max="9986" width="5" style="235" customWidth="1"/>
    <col min="9987" max="9987" width="30.44140625" style="235" bestFit="1" customWidth="1"/>
    <col min="9988" max="9988" width="8.6640625" style="235" customWidth="1"/>
    <col min="9989" max="9989" width="3.109375" style="235" customWidth="1"/>
    <col min="9990" max="9990" width="8.5546875" style="235" bestFit="1" customWidth="1"/>
    <col min="9991" max="9991" width="11.109375" style="235" customWidth="1"/>
    <col min="9992" max="9992" width="10.109375" style="235" customWidth="1"/>
    <col min="9993" max="9993" width="15.88671875" style="235" customWidth="1"/>
    <col min="9994" max="9994" width="9.44140625" style="235" customWidth="1"/>
    <col min="9995" max="9995" width="14.33203125" style="235" customWidth="1"/>
    <col min="9996" max="9996" width="8.88671875" style="235" customWidth="1"/>
    <col min="9997" max="9997" width="4.6640625" style="235" customWidth="1"/>
    <col min="9998" max="9998" width="7.33203125" style="235" customWidth="1"/>
    <col min="9999" max="9999" width="6.88671875" style="235" customWidth="1"/>
    <col min="10000" max="10003" width="5.5546875" style="235" customWidth="1"/>
    <col min="10004" max="10241" width="8.88671875" style="235"/>
    <col min="10242" max="10242" width="5" style="235" customWidth="1"/>
    <col min="10243" max="10243" width="30.44140625" style="235" bestFit="1" customWidth="1"/>
    <col min="10244" max="10244" width="8.6640625" style="235" customWidth="1"/>
    <col min="10245" max="10245" width="3.109375" style="235" customWidth="1"/>
    <col min="10246" max="10246" width="8.5546875" style="235" bestFit="1" customWidth="1"/>
    <col min="10247" max="10247" width="11.109375" style="235" customWidth="1"/>
    <col min="10248" max="10248" width="10.109375" style="235" customWidth="1"/>
    <col min="10249" max="10249" width="15.88671875" style="235" customWidth="1"/>
    <col min="10250" max="10250" width="9.44140625" style="235" customWidth="1"/>
    <col min="10251" max="10251" width="14.33203125" style="235" customWidth="1"/>
    <col min="10252" max="10252" width="8.88671875" style="235" customWidth="1"/>
    <col min="10253" max="10253" width="4.6640625" style="235" customWidth="1"/>
    <col min="10254" max="10254" width="7.33203125" style="235" customWidth="1"/>
    <col min="10255" max="10255" width="6.88671875" style="235" customWidth="1"/>
    <col min="10256" max="10259" width="5.5546875" style="235" customWidth="1"/>
    <col min="10260" max="10497" width="8.88671875" style="235"/>
    <col min="10498" max="10498" width="5" style="235" customWidth="1"/>
    <col min="10499" max="10499" width="30.44140625" style="235" bestFit="1" customWidth="1"/>
    <col min="10500" max="10500" width="8.6640625" style="235" customWidth="1"/>
    <col min="10501" max="10501" width="3.109375" style="235" customWidth="1"/>
    <col min="10502" max="10502" width="8.5546875" style="235" bestFit="1" customWidth="1"/>
    <col min="10503" max="10503" width="11.109375" style="235" customWidth="1"/>
    <col min="10504" max="10504" width="10.109375" style="235" customWidth="1"/>
    <col min="10505" max="10505" width="15.88671875" style="235" customWidth="1"/>
    <col min="10506" max="10506" width="9.44140625" style="235" customWidth="1"/>
    <col min="10507" max="10507" width="14.33203125" style="235" customWidth="1"/>
    <col min="10508" max="10508" width="8.88671875" style="235" customWidth="1"/>
    <col min="10509" max="10509" width="4.6640625" style="235" customWidth="1"/>
    <col min="10510" max="10510" width="7.33203125" style="235" customWidth="1"/>
    <col min="10511" max="10511" width="6.88671875" style="235" customWidth="1"/>
    <col min="10512" max="10515" width="5.5546875" style="235" customWidth="1"/>
    <col min="10516" max="10753" width="8.88671875" style="235"/>
    <col min="10754" max="10754" width="5" style="235" customWidth="1"/>
    <col min="10755" max="10755" width="30.44140625" style="235" bestFit="1" customWidth="1"/>
    <col min="10756" max="10756" width="8.6640625" style="235" customWidth="1"/>
    <col min="10757" max="10757" width="3.109375" style="235" customWidth="1"/>
    <col min="10758" max="10758" width="8.5546875" style="235" bestFit="1" customWidth="1"/>
    <col min="10759" max="10759" width="11.109375" style="235" customWidth="1"/>
    <col min="10760" max="10760" width="10.109375" style="235" customWidth="1"/>
    <col min="10761" max="10761" width="15.88671875" style="235" customWidth="1"/>
    <col min="10762" max="10762" width="9.44140625" style="235" customWidth="1"/>
    <col min="10763" max="10763" width="14.33203125" style="235" customWidth="1"/>
    <col min="10764" max="10764" width="8.88671875" style="235" customWidth="1"/>
    <col min="10765" max="10765" width="4.6640625" style="235" customWidth="1"/>
    <col min="10766" max="10766" width="7.33203125" style="235" customWidth="1"/>
    <col min="10767" max="10767" width="6.88671875" style="235" customWidth="1"/>
    <col min="10768" max="10771" width="5.5546875" style="235" customWidth="1"/>
    <col min="10772" max="11009" width="8.88671875" style="235"/>
    <col min="11010" max="11010" width="5" style="235" customWidth="1"/>
    <col min="11011" max="11011" width="30.44140625" style="235" bestFit="1" customWidth="1"/>
    <col min="11012" max="11012" width="8.6640625" style="235" customWidth="1"/>
    <col min="11013" max="11013" width="3.109375" style="235" customWidth="1"/>
    <col min="11014" max="11014" width="8.5546875" style="235" bestFit="1" customWidth="1"/>
    <col min="11015" max="11015" width="11.109375" style="235" customWidth="1"/>
    <col min="11016" max="11016" width="10.109375" style="235" customWidth="1"/>
    <col min="11017" max="11017" width="15.88671875" style="235" customWidth="1"/>
    <col min="11018" max="11018" width="9.44140625" style="235" customWidth="1"/>
    <col min="11019" max="11019" width="14.33203125" style="235" customWidth="1"/>
    <col min="11020" max="11020" width="8.88671875" style="235" customWidth="1"/>
    <col min="11021" max="11021" width="4.6640625" style="235" customWidth="1"/>
    <col min="11022" max="11022" width="7.33203125" style="235" customWidth="1"/>
    <col min="11023" max="11023" width="6.88671875" style="235" customWidth="1"/>
    <col min="11024" max="11027" width="5.5546875" style="235" customWidth="1"/>
    <col min="11028" max="11265" width="8.88671875" style="235"/>
    <col min="11266" max="11266" width="5" style="235" customWidth="1"/>
    <col min="11267" max="11267" width="30.44140625" style="235" bestFit="1" customWidth="1"/>
    <col min="11268" max="11268" width="8.6640625" style="235" customWidth="1"/>
    <col min="11269" max="11269" width="3.109375" style="235" customWidth="1"/>
    <col min="11270" max="11270" width="8.5546875" style="235" bestFit="1" customWidth="1"/>
    <col min="11271" max="11271" width="11.109375" style="235" customWidth="1"/>
    <col min="11272" max="11272" width="10.109375" style="235" customWidth="1"/>
    <col min="11273" max="11273" width="15.88671875" style="235" customWidth="1"/>
    <col min="11274" max="11274" width="9.44140625" style="235" customWidth="1"/>
    <col min="11275" max="11275" width="14.33203125" style="235" customWidth="1"/>
    <col min="11276" max="11276" width="8.88671875" style="235" customWidth="1"/>
    <col min="11277" max="11277" width="4.6640625" style="235" customWidth="1"/>
    <col min="11278" max="11278" width="7.33203125" style="235" customWidth="1"/>
    <col min="11279" max="11279" width="6.88671875" style="235" customWidth="1"/>
    <col min="11280" max="11283" width="5.5546875" style="235" customWidth="1"/>
    <col min="11284" max="11521" width="8.88671875" style="235"/>
    <col min="11522" max="11522" width="5" style="235" customWidth="1"/>
    <col min="11523" max="11523" width="30.44140625" style="235" bestFit="1" customWidth="1"/>
    <col min="11524" max="11524" width="8.6640625" style="235" customWidth="1"/>
    <col min="11525" max="11525" width="3.109375" style="235" customWidth="1"/>
    <col min="11526" max="11526" width="8.5546875" style="235" bestFit="1" customWidth="1"/>
    <col min="11527" max="11527" width="11.109375" style="235" customWidth="1"/>
    <col min="11528" max="11528" width="10.109375" style="235" customWidth="1"/>
    <col min="11529" max="11529" width="15.88671875" style="235" customWidth="1"/>
    <col min="11530" max="11530" width="9.44140625" style="235" customWidth="1"/>
    <col min="11531" max="11531" width="14.33203125" style="235" customWidth="1"/>
    <col min="11532" max="11532" width="8.88671875" style="235" customWidth="1"/>
    <col min="11533" max="11533" width="4.6640625" style="235" customWidth="1"/>
    <col min="11534" max="11534" width="7.33203125" style="235" customWidth="1"/>
    <col min="11535" max="11535" width="6.88671875" style="235" customWidth="1"/>
    <col min="11536" max="11539" width="5.5546875" style="235" customWidth="1"/>
    <col min="11540" max="11777" width="8.88671875" style="235"/>
    <col min="11778" max="11778" width="5" style="235" customWidth="1"/>
    <col min="11779" max="11779" width="30.44140625" style="235" bestFit="1" customWidth="1"/>
    <col min="11780" max="11780" width="8.6640625" style="235" customWidth="1"/>
    <col min="11781" max="11781" width="3.109375" style="235" customWidth="1"/>
    <col min="11782" max="11782" width="8.5546875" style="235" bestFit="1" customWidth="1"/>
    <col min="11783" max="11783" width="11.109375" style="235" customWidth="1"/>
    <col min="11784" max="11784" width="10.109375" style="235" customWidth="1"/>
    <col min="11785" max="11785" width="15.88671875" style="235" customWidth="1"/>
    <col min="11786" max="11786" width="9.44140625" style="235" customWidth="1"/>
    <col min="11787" max="11787" width="14.33203125" style="235" customWidth="1"/>
    <col min="11788" max="11788" width="8.88671875" style="235" customWidth="1"/>
    <col min="11789" max="11789" width="4.6640625" style="235" customWidth="1"/>
    <col min="11790" max="11790" width="7.33203125" style="235" customWidth="1"/>
    <col min="11791" max="11791" width="6.88671875" style="235" customWidth="1"/>
    <col min="11792" max="11795" width="5.5546875" style="235" customWidth="1"/>
    <col min="11796" max="12033" width="8.88671875" style="235"/>
    <col min="12034" max="12034" width="5" style="235" customWidth="1"/>
    <col min="12035" max="12035" width="30.44140625" style="235" bestFit="1" customWidth="1"/>
    <col min="12036" max="12036" width="8.6640625" style="235" customWidth="1"/>
    <col min="12037" max="12037" width="3.109375" style="235" customWidth="1"/>
    <col min="12038" max="12038" width="8.5546875" style="235" bestFit="1" customWidth="1"/>
    <col min="12039" max="12039" width="11.109375" style="235" customWidth="1"/>
    <col min="12040" max="12040" width="10.109375" style="235" customWidth="1"/>
    <col min="12041" max="12041" width="15.88671875" style="235" customWidth="1"/>
    <col min="12042" max="12042" width="9.44140625" style="235" customWidth="1"/>
    <col min="12043" max="12043" width="14.33203125" style="235" customWidth="1"/>
    <col min="12044" max="12044" width="8.88671875" style="235" customWidth="1"/>
    <col min="12045" max="12045" width="4.6640625" style="235" customWidth="1"/>
    <col min="12046" max="12046" width="7.33203125" style="235" customWidth="1"/>
    <col min="12047" max="12047" width="6.88671875" style="235" customWidth="1"/>
    <col min="12048" max="12051" width="5.5546875" style="235" customWidth="1"/>
    <col min="12052" max="12289" width="8.88671875" style="235"/>
    <col min="12290" max="12290" width="5" style="235" customWidth="1"/>
    <col min="12291" max="12291" width="30.44140625" style="235" bestFit="1" customWidth="1"/>
    <col min="12292" max="12292" width="8.6640625" style="235" customWidth="1"/>
    <col min="12293" max="12293" width="3.109375" style="235" customWidth="1"/>
    <col min="12294" max="12294" width="8.5546875" style="235" bestFit="1" customWidth="1"/>
    <col min="12295" max="12295" width="11.109375" style="235" customWidth="1"/>
    <col min="12296" max="12296" width="10.109375" style="235" customWidth="1"/>
    <col min="12297" max="12297" width="15.88671875" style="235" customWidth="1"/>
    <col min="12298" max="12298" width="9.44140625" style="235" customWidth="1"/>
    <col min="12299" max="12299" width="14.33203125" style="235" customWidth="1"/>
    <col min="12300" max="12300" width="8.88671875" style="235" customWidth="1"/>
    <col min="12301" max="12301" width="4.6640625" style="235" customWidth="1"/>
    <col min="12302" max="12302" width="7.33203125" style="235" customWidth="1"/>
    <col min="12303" max="12303" width="6.88671875" style="235" customWidth="1"/>
    <col min="12304" max="12307" width="5.5546875" style="235" customWidth="1"/>
    <col min="12308" max="12545" width="8.88671875" style="235"/>
    <col min="12546" max="12546" width="5" style="235" customWidth="1"/>
    <col min="12547" max="12547" width="30.44140625" style="235" bestFit="1" customWidth="1"/>
    <col min="12548" max="12548" width="8.6640625" style="235" customWidth="1"/>
    <col min="12549" max="12549" width="3.109375" style="235" customWidth="1"/>
    <col min="12550" max="12550" width="8.5546875" style="235" bestFit="1" customWidth="1"/>
    <col min="12551" max="12551" width="11.109375" style="235" customWidth="1"/>
    <col min="12552" max="12552" width="10.109375" style="235" customWidth="1"/>
    <col min="12553" max="12553" width="15.88671875" style="235" customWidth="1"/>
    <col min="12554" max="12554" width="9.44140625" style="235" customWidth="1"/>
    <col min="12555" max="12555" width="14.33203125" style="235" customWidth="1"/>
    <col min="12556" max="12556" width="8.88671875" style="235" customWidth="1"/>
    <col min="12557" max="12557" width="4.6640625" style="235" customWidth="1"/>
    <col min="12558" max="12558" width="7.33203125" style="235" customWidth="1"/>
    <col min="12559" max="12559" width="6.88671875" style="235" customWidth="1"/>
    <col min="12560" max="12563" width="5.5546875" style="235" customWidth="1"/>
    <col min="12564" max="12801" width="8.88671875" style="235"/>
    <col min="12802" max="12802" width="5" style="235" customWidth="1"/>
    <col min="12803" max="12803" width="30.44140625" style="235" bestFit="1" customWidth="1"/>
    <col min="12804" max="12804" width="8.6640625" style="235" customWidth="1"/>
    <col min="12805" max="12805" width="3.109375" style="235" customWidth="1"/>
    <col min="12806" max="12806" width="8.5546875" style="235" bestFit="1" customWidth="1"/>
    <col min="12807" max="12807" width="11.109375" style="235" customWidth="1"/>
    <col min="12808" max="12808" width="10.109375" style="235" customWidth="1"/>
    <col min="12809" max="12809" width="15.88671875" style="235" customWidth="1"/>
    <col min="12810" max="12810" width="9.44140625" style="235" customWidth="1"/>
    <col min="12811" max="12811" width="14.33203125" style="235" customWidth="1"/>
    <col min="12812" max="12812" width="8.88671875" style="235" customWidth="1"/>
    <col min="12813" max="12813" width="4.6640625" style="235" customWidth="1"/>
    <col min="12814" max="12814" width="7.33203125" style="235" customWidth="1"/>
    <col min="12815" max="12815" width="6.88671875" style="235" customWidth="1"/>
    <col min="12816" max="12819" width="5.5546875" style="235" customWidth="1"/>
    <col min="12820" max="13057" width="8.88671875" style="235"/>
    <col min="13058" max="13058" width="5" style="235" customWidth="1"/>
    <col min="13059" max="13059" width="30.44140625" style="235" bestFit="1" customWidth="1"/>
    <col min="13060" max="13060" width="8.6640625" style="235" customWidth="1"/>
    <col min="13061" max="13061" width="3.109375" style="235" customWidth="1"/>
    <col min="13062" max="13062" width="8.5546875" style="235" bestFit="1" customWidth="1"/>
    <col min="13063" max="13063" width="11.109375" style="235" customWidth="1"/>
    <col min="13064" max="13064" width="10.109375" style="235" customWidth="1"/>
    <col min="13065" max="13065" width="15.88671875" style="235" customWidth="1"/>
    <col min="13066" max="13066" width="9.44140625" style="235" customWidth="1"/>
    <col min="13067" max="13067" width="14.33203125" style="235" customWidth="1"/>
    <col min="13068" max="13068" width="8.88671875" style="235" customWidth="1"/>
    <col min="13069" max="13069" width="4.6640625" style="235" customWidth="1"/>
    <col min="13070" max="13070" width="7.33203125" style="235" customWidth="1"/>
    <col min="13071" max="13071" width="6.88671875" style="235" customWidth="1"/>
    <col min="13072" max="13075" width="5.5546875" style="235" customWidth="1"/>
    <col min="13076" max="13313" width="8.88671875" style="235"/>
    <col min="13314" max="13314" width="5" style="235" customWidth="1"/>
    <col min="13315" max="13315" width="30.44140625" style="235" bestFit="1" customWidth="1"/>
    <col min="13316" max="13316" width="8.6640625" style="235" customWidth="1"/>
    <col min="13317" max="13317" width="3.109375" style="235" customWidth="1"/>
    <col min="13318" max="13318" width="8.5546875" style="235" bestFit="1" customWidth="1"/>
    <col min="13319" max="13319" width="11.109375" style="235" customWidth="1"/>
    <col min="13320" max="13320" width="10.109375" style="235" customWidth="1"/>
    <col min="13321" max="13321" width="15.88671875" style="235" customWidth="1"/>
    <col min="13322" max="13322" width="9.44140625" style="235" customWidth="1"/>
    <col min="13323" max="13323" width="14.33203125" style="235" customWidth="1"/>
    <col min="13324" max="13324" width="8.88671875" style="235" customWidth="1"/>
    <col min="13325" max="13325" width="4.6640625" style="235" customWidth="1"/>
    <col min="13326" max="13326" width="7.33203125" style="235" customWidth="1"/>
    <col min="13327" max="13327" width="6.88671875" style="235" customWidth="1"/>
    <col min="13328" max="13331" width="5.5546875" style="235" customWidth="1"/>
    <col min="13332" max="13569" width="8.88671875" style="235"/>
    <col min="13570" max="13570" width="5" style="235" customWidth="1"/>
    <col min="13571" max="13571" width="30.44140625" style="235" bestFit="1" customWidth="1"/>
    <col min="13572" max="13572" width="8.6640625" style="235" customWidth="1"/>
    <col min="13573" max="13573" width="3.109375" style="235" customWidth="1"/>
    <col min="13574" max="13574" width="8.5546875" style="235" bestFit="1" customWidth="1"/>
    <col min="13575" max="13575" width="11.109375" style="235" customWidth="1"/>
    <col min="13576" max="13576" width="10.109375" style="235" customWidth="1"/>
    <col min="13577" max="13577" width="15.88671875" style="235" customWidth="1"/>
    <col min="13578" max="13578" width="9.44140625" style="235" customWidth="1"/>
    <col min="13579" max="13579" width="14.33203125" style="235" customWidth="1"/>
    <col min="13580" max="13580" width="8.88671875" style="235" customWidth="1"/>
    <col min="13581" max="13581" width="4.6640625" style="235" customWidth="1"/>
    <col min="13582" max="13582" width="7.33203125" style="235" customWidth="1"/>
    <col min="13583" max="13583" width="6.88671875" style="235" customWidth="1"/>
    <col min="13584" max="13587" width="5.5546875" style="235" customWidth="1"/>
    <col min="13588" max="13825" width="8.88671875" style="235"/>
    <col min="13826" max="13826" width="5" style="235" customWidth="1"/>
    <col min="13827" max="13827" width="30.44140625" style="235" bestFit="1" customWidth="1"/>
    <col min="13828" max="13828" width="8.6640625" style="235" customWidth="1"/>
    <col min="13829" max="13829" width="3.109375" style="235" customWidth="1"/>
    <col min="13830" max="13830" width="8.5546875" style="235" bestFit="1" customWidth="1"/>
    <col min="13831" max="13831" width="11.109375" style="235" customWidth="1"/>
    <col min="13832" max="13832" width="10.109375" style="235" customWidth="1"/>
    <col min="13833" max="13833" width="15.88671875" style="235" customWidth="1"/>
    <col min="13834" max="13834" width="9.44140625" style="235" customWidth="1"/>
    <col min="13835" max="13835" width="14.33203125" style="235" customWidth="1"/>
    <col min="13836" max="13836" width="8.88671875" style="235" customWidth="1"/>
    <col min="13837" max="13837" width="4.6640625" style="235" customWidth="1"/>
    <col min="13838" max="13838" width="7.33203125" style="235" customWidth="1"/>
    <col min="13839" max="13839" width="6.88671875" style="235" customWidth="1"/>
    <col min="13840" max="13843" width="5.5546875" style="235" customWidth="1"/>
    <col min="13844" max="14081" width="8.88671875" style="235"/>
    <col min="14082" max="14082" width="5" style="235" customWidth="1"/>
    <col min="14083" max="14083" width="30.44140625" style="235" bestFit="1" customWidth="1"/>
    <col min="14084" max="14084" width="8.6640625" style="235" customWidth="1"/>
    <col min="14085" max="14085" width="3.109375" style="235" customWidth="1"/>
    <col min="14086" max="14086" width="8.5546875" style="235" bestFit="1" customWidth="1"/>
    <col min="14087" max="14087" width="11.109375" style="235" customWidth="1"/>
    <col min="14088" max="14088" width="10.109375" style="235" customWidth="1"/>
    <col min="14089" max="14089" width="15.88671875" style="235" customWidth="1"/>
    <col min="14090" max="14090" width="9.44140625" style="235" customWidth="1"/>
    <col min="14091" max="14091" width="14.33203125" style="235" customWidth="1"/>
    <col min="14092" max="14092" width="8.88671875" style="235" customWidth="1"/>
    <col min="14093" max="14093" width="4.6640625" style="235" customWidth="1"/>
    <col min="14094" max="14094" width="7.33203125" style="235" customWidth="1"/>
    <col min="14095" max="14095" width="6.88671875" style="235" customWidth="1"/>
    <col min="14096" max="14099" width="5.5546875" style="235" customWidth="1"/>
    <col min="14100" max="14337" width="8.88671875" style="235"/>
    <col min="14338" max="14338" width="5" style="235" customWidth="1"/>
    <col min="14339" max="14339" width="30.44140625" style="235" bestFit="1" customWidth="1"/>
    <col min="14340" max="14340" width="8.6640625" style="235" customWidth="1"/>
    <col min="14341" max="14341" width="3.109375" style="235" customWidth="1"/>
    <col min="14342" max="14342" width="8.5546875" style="235" bestFit="1" customWidth="1"/>
    <col min="14343" max="14343" width="11.109375" style="235" customWidth="1"/>
    <col min="14344" max="14344" width="10.109375" style="235" customWidth="1"/>
    <col min="14345" max="14345" width="15.88671875" style="235" customWidth="1"/>
    <col min="14346" max="14346" width="9.44140625" style="235" customWidth="1"/>
    <col min="14347" max="14347" width="14.33203125" style="235" customWidth="1"/>
    <col min="14348" max="14348" width="8.88671875" style="235" customWidth="1"/>
    <col min="14349" max="14349" width="4.6640625" style="235" customWidth="1"/>
    <col min="14350" max="14350" width="7.33203125" style="235" customWidth="1"/>
    <col min="14351" max="14351" width="6.88671875" style="235" customWidth="1"/>
    <col min="14352" max="14355" width="5.5546875" style="235" customWidth="1"/>
    <col min="14356" max="14593" width="8.88671875" style="235"/>
    <col min="14594" max="14594" width="5" style="235" customWidth="1"/>
    <col min="14595" max="14595" width="30.44140625" style="235" bestFit="1" customWidth="1"/>
    <col min="14596" max="14596" width="8.6640625" style="235" customWidth="1"/>
    <col min="14597" max="14597" width="3.109375" style="235" customWidth="1"/>
    <col min="14598" max="14598" width="8.5546875" style="235" bestFit="1" customWidth="1"/>
    <col min="14599" max="14599" width="11.109375" style="235" customWidth="1"/>
    <col min="14600" max="14600" width="10.109375" style="235" customWidth="1"/>
    <col min="14601" max="14601" width="15.88671875" style="235" customWidth="1"/>
    <col min="14602" max="14602" width="9.44140625" style="235" customWidth="1"/>
    <col min="14603" max="14603" width="14.33203125" style="235" customWidth="1"/>
    <col min="14604" max="14604" width="8.88671875" style="235" customWidth="1"/>
    <col min="14605" max="14605" width="4.6640625" style="235" customWidth="1"/>
    <col min="14606" max="14606" width="7.33203125" style="235" customWidth="1"/>
    <col min="14607" max="14607" width="6.88671875" style="235" customWidth="1"/>
    <col min="14608" max="14611" width="5.5546875" style="235" customWidth="1"/>
    <col min="14612" max="14849" width="8.88671875" style="235"/>
    <col min="14850" max="14850" width="5" style="235" customWidth="1"/>
    <col min="14851" max="14851" width="30.44140625" style="235" bestFit="1" customWidth="1"/>
    <col min="14852" max="14852" width="8.6640625" style="235" customWidth="1"/>
    <col min="14853" max="14853" width="3.109375" style="235" customWidth="1"/>
    <col min="14854" max="14854" width="8.5546875" style="235" bestFit="1" customWidth="1"/>
    <col min="14855" max="14855" width="11.109375" style="235" customWidth="1"/>
    <col min="14856" max="14856" width="10.109375" style="235" customWidth="1"/>
    <col min="14857" max="14857" width="15.88671875" style="235" customWidth="1"/>
    <col min="14858" max="14858" width="9.44140625" style="235" customWidth="1"/>
    <col min="14859" max="14859" width="14.33203125" style="235" customWidth="1"/>
    <col min="14860" max="14860" width="8.88671875" style="235" customWidth="1"/>
    <col min="14861" max="14861" width="4.6640625" style="235" customWidth="1"/>
    <col min="14862" max="14862" width="7.33203125" style="235" customWidth="1"/>
    <col min="14863" max="14863" width="6.88671875" style="235" customWidth="1"/>
    <col min="14864" max="14867" width="5.5546875" style="235" customWidth="1"/>
    <col min="14868" max="15105" width="8.88671875" style="235"/>
    <col min="15106" max="15106" width="5" style="235" customWidth="1"/>
    <col min="15107" max="15107" width="30.44140625" style="235" bestFit="1" customWidth="1"/>
    <col min="15108" max="15108" width="8.6640625" style="235" customWidth="1"/>
    <col min="15109" max="15109" width="3.109375" style="235" customWidth="1"/>
    <col min="15110" max="15110" width="8.5546875" style="235" bestFit="1" customWidth="1"/>
    <col min="15111" max="15111" width="11.109375" style="235" customWidth="1"/>
    <col min="15112" max="15112" width="10.109375" style="235" customWidth="1"/>
    <col min="15113" max="15113" width="15.88671875" style="235" customWidth="1"/>
    <col min="15114" max="15114" width="9.44140625" style="235" customWidth="1"/>
    <col min="15115" max="15115" width="14.33203125" style="235" customWidth="1"/>
    <col min="15116" max="15116" width="8.88671875" style="235" customWidth="1"/>
    <col min="15117" max="15117" width="4.6640625" style="235" customWidth="1"/>
    <col min="15118" max="15118" width="7.33203125" style="235" customWidth="1"/>
    <col min="15119" max="15119" width="6.88671875" style="235" customWidth="1"/>
    <col min="15120" max="15123" width="5.5546875" style="235" customWidth="1"/>
    <col min="15124" max="15361" width="8.88671875" style="235"/>
    <col min="15362" max="15362" width="5" style="235" customWidth="1"/>
    <col min="15363" max="15363" width="30.44140625" style="235" bestFit="1" customWidth="1"/>
    <col min="15364" max="15364" width="8.6640625" style="235" customWidth="1"/>
    <col min="15365" max="15365" width="3.109375" style="235" customWidth="1"/>
    <col min="15366" max="15366" width="8.5546875" style="235" bestFit="1" customWidth="1"/>
    <col min="15367" max="15367" width="11.109375" style="235" customWidth="1"/>
    <col min="15368" max="15368" width="10.109375" style="235" customWidth="1"/>
    <col min="15369" max="15369" width="15.88671875" style="235" customWidth="1"/>
    <col min="15370" max="15370" width="9.44140625" style="235" customWidth="1"/>
    <col min="15371" max="15371" width="14.33203125" style="235" customWidth="1"/>
    <col min="15372" max="15372" width="8.88671875" style="235" customWidth="1"/>
    <col min="15373" max="15373" width="4.6640625" style="235" customWidth="1"/>
    <col min="15374" max="15374" width="7.33203125" style="235" customWidth="1"/>
    <col min="15375" max="15375" width="6.88671875" style="235" customWidth="1"/>
    <col min="15376" max="15379" width="5.5546875" style="235" customWidth="1"/>
    <col min="15380" max="15617" width="8.88671875" style="235"/>
    <col min="15618" max="15618" width="5" style="235" customWidth="1"/>
    <col min="15619" max="15619" width="30.44140625" style="235" bestFit="1" customWidth="1"/>
    <col min="15620" max="15620" width="8.6640625" style="235" customWidth="1"/>
    <col min="15621" max="15621" width="3.109375" style="235" customWidth="1"/>
    <col min="15622" max="15622" width="8.5546875" style="235" bestFit="1" customWidth="1"/>
    <col min="15623" max="15623" width="11.109375" style="235" customWidth="1"/>
    <col min="15624" max="15624" width="10.109375" style="235" customWidth="1"/>
    <col min="15625" max="15625" width="15.88671875" style="235" customWidth="1"/>
    <col min="15626" max="15626" width="9.44140625" style="235" customWidth="1"/>
    <col min="15627" max="15627" width="14.33203125" style="235" customWidth="1"/>
    <col min="15628" max="15628" width="8.88671875" style="235" customWidth="1"/>
    <col min="15629" max="15629" width="4.6640625" style="235" customWidth="1"/>
    <col min="15630" max="15630" width="7.33203125" style="235" customWidth="1"/>
    <col min="15631" max="15631" width="6.88671875" style="235" customWidth="1"/>
    <col min="15632" max="15635" width="5.5546875" style="235" customWidth="1"/>
    <col min="15636" max="15873" width="8.88671875" style="235"/>
    <col min="15874" max="15874" width="5" style="235" customWidth="1"/>
    <col min="15875" max="15875" width="30.44140625" style="235" bestFit="1" customWidth="1"/>
    <col min="15876" max="15876" width="8.6640625" style="235" customWidth="1"/>
    <col min="15877" max="15877" width="3.109375" style="235" customWidth="1"/>
    <col min="15878" max="15878" width="8.5546875" style="235" bestFit="1" customWidth="1"/>
    <col min="15879" max="15879" width="11.109375" style="235" customWidth="1"/>
    <col min="15880" max="15880" width="10.109375" style="235" customWidth="1"/>
    <col min="15881" max="15881" width="15.88671875" style="235" customWidth="1"/>
    <col min="15882" max="15882" width="9.44140625" style="235" customWidth="1"/>
    <col min="15883" max="15883" width="14.33203125" style="235" customWidth="1"/>
    <col min="15884" max="15884" width="8.88671875" style="235" customWidth="1"/>
    <col min="15885" max="15885" width="4.6640625" style="235" customWidth="1"/>
    <col min="15886" max="15886" width="7.33203125" style="235" customWidth="1"/>
    <col min="15887" max="15887" width="6.88671875" style="235" customWidth="1"/>
    <col min="15888" max="15891" width="5.5546875" style="235" customWidth="1"/>
    <col min="15892" max="16129" width="8.88671875" style="235"/>
    <col min="16130" max="16130" width="5" style="235" customWidth="1"/>
    <col min="16131" max="16131" width="30.44140625" style="235" bestFit="1" customWidth="1"/>
    <col min="16132" max="16132" width="8.6640625" style="235" customWidth="1"/>
    <col min="16133" max="16133" width="3.109375" style="235" customWidth="1"/>
    <col min="16134" max="16134" width="8.5546875" style="235" bestFit="1" customWidth="1"/>
    <col min="16135" max="16135" width="11.109375" style="235" customWidth="1"/>
    <col min="16136" max="16136" width="10.109375" style="235" customWidth="1"/>
    <col min="16137" max="16137" width="15.88671875" style="235" customWidth="1"/>
    <col min="16138" max="16138" width="9.44140625" style="235" customWidth="1"/>
    <col min="16139" max="16139" width="14.33203125" style="235" customWidth="1"/>
    <col min="16140" max="16140" width="8.88671875" style="235" customWidth="1"/>
    <col min="16141" max="16141" width="4.6640625" style="235" customWidth="1"/>
    <col min="16142" max="16142" width="7.33203125" style="235" customWidth="1"/>
    <col min="16143" max="16143" width="6.88671875" style="235" customWidth="1"/>
    <col min="16144" max="16147" width="5.5546875" style="235" customWidth="1"/>
    <col min="16148" max="16384" width="8.88671875" style="235"/>
  </cols>
  <sheetData>
    <row r="1" spans="1:20" ht="27" customHeight="1" thickBot="1" x14ac:dyDescent="0.3">
      <c r="A1" s="703" t="s">
        <v>1245</v>
      </c>
      <c r="B1" s="703"/>
      <c r="C1" s="703"/>
      <c r="D1" s="703"/>
      <c r="E1" s="703"/>
      <c r="F1" s="703"/>
      <c r="G1" s="703"/>
      <c r="H1" s="703"/>
      <c r="I1" s="703"/>
      <c r="J1" s="703"/>
      <c r="K1" s="703"/>
      <c r="L1" s="703"/>
    </row>
    <row r="2" spans="1:20" ht="15.75" customHeight="1" thickBot="1" x14ac:dyDescent="0.3">
      <c r="A2" s="704" t="s">
        <v>242</v>
      </c>
      <c r="B2" s="704"/>
      <c r="C2" s="705"/>
      <c r="D2" s="704" t="s">
        <v>140</v>
      </c>
      <c r="E2" s="704"/>
      <c r="F2" s="704"/>
      <c r="G2" s="704"/>
      <c r="H2" s="706"/>
      <c r="I2" s="704"/>
      <c r="J2" s="704"/>
      <c r="K2" s="704"/>
      <c r="L2" s="704"/>
      <c r="M2" s="236"/>
      <c r="N2" s="237"/>
      <c r="O2" s="237"/>
    </row>
    <row r="3" spans="1:20" ht="15.75" customHeight="1" thickTop="1" thickBot="1" x14ac:dyDescent="0.3">
      <c r="A3" s="238"/>
      <c r="B3" s="238"/>
      <c r="C3" s="238" t="s">
        <v>141</v>
      </c>
      <c r="D3" s="721" t="s">
        <v>325</v>
      </c>
      <c r="E3" s="722"/>
      <c r="F3" s="722"/>
      <c r="G3" s="734"/>
      <c r="H3" s="721" t="s">
        <v>142</v>
      </c>
      <c r="I3" s="722"/>
      <c r="J3" s="722"/>
      <c r="K3" s="722"/>
      <c r="L3" s="553"/>
      <c r="M3" s="236"/>
      <c r="N3" s="237"/>
      <c r="O3" s="237"/>
    </row>
    <row r="4" spans="1:20" ht="13.5" customHeight="1" thickTop="1" x14ac:dyDescent="0.25">
      <c r="A4" s="238"/>
      <c r="B4" s="238"/>
      <c r="C4" s="239" t="s">
        <v>143</v>
      </c>
      <c r="D4" s="710" t="s">
        <v>144</v>
      </c>
      <c r="E4" s="711"/>
      <c r="F4" s="540" t="s">
        <v>145</v>
      </c>
      <c r="G4" s="240" t="s">
        <v>146</v>
      </c>
      <c r="H4" s="711" t="s">
        <v>147</v>
      </c>
      <c r="I4" s="711"/>
      <c r="J4" s="540" t="s">
        <v>145</v>
      </c>
      <c r="K4" s="540" t="s">
        <v>146</v>
      </c>
      <c r="L4" s="728" t="s">
        <v>1211</v>
      </c>
      <c r="M4" s="241"/>
      <c r="N4" s="236"/>
      <c r="P4" s="242"/>
      <c r="Q4" s="243"/>
      <c r="R4" s="242"/>
      <c r="S4" s="242"/>
    </row>
    <row r="5" spans="1:20" ht="12.9" customHeight="1" x14ac:dyDescent="0.25">
      <c r="A5" s="244" t="s">
        <v>148</v>
      </c>
      <c r="B5" s="244" t="s">
        <v>149</v>
      </c>
      <c r="C5" s="245" t="s">
        <v>150</v>
      </c>
      <c r="D5" s="246" t="s">
        <v>151</v>
      </c>
      <c r="E5" s="247" t="s">
        <v>152</v>
      </c>
      <c r="F5" s="247" t="s">
        <v>153</v>
      </c>
      <c r="G5" s="249" t="s">
        <v>154</v>
      </c>
      <c r="H5" s="250" t="s">
        <v>151</v>
      </c>
      <c r="I5" s="247" t="s">
        <v>152</v>
      </c>
      <c r="J5" s="247" t="s">
        <v>153</v>
      </c>
      <c r="K5" s="248" t="s">
        <v>154</v>
      </c>
      <c r="L5" s="728"/>
      <c r="M5" s="251"/>
      <c r="N5" s="252"/>
      <c r="O5" s="252"/>
      <c r="P5" s="253"/>
      <c r="Q5" s="254"/>
      <c r="S5" s="253"/>
    </row>
    <row r="6" spans="1:20" ht="12.9" customHeight="1" x14ac:dyDescent="0.25">
      <c r="A6" s="154" t="s">
        <v>702</v>
      </c>
      <c r="B6" s="155" t="s">
        <v>1212</v>
      </c>
      <c r="C6" s="156">
        <v>63.3</v>
      </c>
      <c r="D6" s="157">
        <v>49.8</v>
      </c>
      <c r="E6" s="158">
        <v>46</v>
      </c>
      <c r="F6" s="158" t="s">
        <v>1213</v>
      </c>
      <c r="G6" s="348" t="s">
        <v>1213</v>
      </c>
      <c r="H6" s="158">
        <v>56.6</v>
      </c>
      <c r="I6" s="158">
        <v>52.6</v>
      </c>
      <c r="J6" s="158" t="s">
        <v>1213</v>
      </c>
      <c r="K6" s="158" t="s">
        <v>1213</v>
      </c>
      <c r="L6" s="157" t="s">
        <v>1214</v>
      </c>
      <c r="M6" s="255"/>
      <c r="N6" s="256"/>
      <c r="O6" s="257"/>
      <c r="P6" s="148"/>
      <c r="Q6" s="253"/>
      <c r="R6" s="253"/>
      <c r="S6" s="148"/>
      <c r="T6" s="148"/>
    </row>
    <row r="7" spans="1:20" ht="12.9" customHeight="1" x14ac:dyDescent="0.25">
      <c r="A7" s="149" t="s">
        <v>707</v>
      </c>
      <c r="B7" s="150" t="s">
        <v>1023</v>
      </c>
      <c r="C7" s="151">
        <v>62.2</v>
      </c>
      <c r="D7" s="152">
        <v>46.2</v>
      </c>
      <c r="E7" s="153">
        <v>42.5</v>
      </c>
      <c r="F7" s="153" t="s">
        <v>1215</v>
      </c>
      <c r="G7" s="349" t="s">
        <v>1213</v>
      </c>
      <c r="H7" s="153">
        <v>56</v>
      </c>
      <c r="I7" s="153">
        <v>52.4</v>
      </c>
      <c r="J7" s="153" t="s">
        <v>1215</v>
      </c>
      <c r="K7" s="153" t="s">
        <v>1213</v>
      </c>
      <c r="L7" s="152"/>
      <c r="M7" s="255"/>
      <c r="N7" s="256"/>
      <c r="O7" s="257"/>
      <c r="P7" s="148"/>
      <c r="Q7" s="253"/>
      <c r="R7" s="253"/>
      <c r="S7" s="148"/>
      <c r="T7" s="148"/>
    </row>
    <row r="8" spans="1:20" ht="12.9" customHeight="1" x14ac:dyDescent="0.25">
      <c r="A8" s="154" t="s">
        <v>707</v>
      </c>
      <c r="B8" s="155" t="s">
        <v>1216</v>
      </c>
      <c r="C8" s="156">
        <v>61.3</v>
      </c>
      <c r="D8" s="157">
        <v>48.6</v>
      </c>
      <c r="E8" s="158">
        <v>46.9</v>
      </c>
      <c r="F8" s="158" t="s">
        <v>1213</v>
      </c>
      <c r="G8" s="348" t="s">
        <v>1213</v>
      </c>
      <c r="H8" s="158">
        <v>56.2</v>
      </c>
      <c r="I8" s="158">
        <v>53.8</v>
      </c>
      <c r="J8" s="158" t="s">
        <v>1213</v>
      </c>
      <c r="K8" s="158" t="s">
        <v>1213</v>
      </c>
      <c r="L8" s="554" t="s">
        <v>1217</v>
      </c>
      <c r="M8" s="255"/>
      <c r="N8" s="256"/>
      <c r="O8" s="257"/>
      <c r="P8" s="148"/>
      <c r="Q8" s="253"/>
      <c r="R8" s="253"/>
      <c r="S8" s="148"/>
      <c r="T8" s="148"/>
    </row>
    <row r="9" spans="1:20" ht="12.9" customHeight="1" x14ac:dyDescent="0.25">
      <c r="A9" s="149" t="s">
        <v>707</v>
      </c>
      <c r="B9" s="150" t="s">
        <v>1024</v>
      </c>
      <c r="C9" s="151">
        <v>61.1</v>
      </c>
      <c r="D9" s="152">
        <v>45.1</v>
      </c>
      <c r="E9" s="153">
        <v>44</v>
      </c>
      <c r="F9" s="153" t="s">
        <v>1218</v>
      </c>
      <c r="G9" s="349" t="s">
        <v>1213</v>
      </c>
      <c r="H9" s="153">
        <v>46.9</v>
      </c>
      <c r="I9" s="153">
        <v>45.3</v>
      </c>
      <c r="J9" s="153" t="s">
        <v>1213</v>
      </c>
      <c r="K9" s="153" t="s">
        <v>1213</v>
      </c>
      <c r="L9" s="152" t="s">
        <v>324</v>
      </c>
      <c r="M9" s="255"/>
      <c r="N9" s="256"/>
      <c r="O9" s="257"/>
      <c r="P9" s="148"/>
      <c r="Q9" s="253"/>
      <c r="R9" s="253"/>
      <c r="S9" s="148"/>
      <c r="T9" s="148"/>
    </row>
    <row r="10" spans="1:20" ht="12.9" customHeight="1" x14ac:dyDescent="0.25">
      <c r="A10" s="154" t="s">
        <v>707</v>
      </c>
      <c r="B10" s="155" t="s">
        <v>1219</v>
      </c>
      <c r="C10" s="156">
        <v>61.1</v>
      </c>
      <c r="D10" s="157">
        <v>47.6</v>
      </c>
      <c r="E10" s="158">
        <v>44.7</v>
      </c>
      <c r="F10" s="158" t="s">
        <v>1218</v>
      </c>
      <c r="G10" s="348" t="s">
        <v>1213</v>
      </c>
      <c r="H10" s="158">
        <v>61.3</v>
      </c>
      <c r="I10" s="158">
        <v>59.4</v>
      </c>
      <c r="J10" s="158" t="s">
        <v>1213</v>
      </c>
      <c r="K10" s="158" t="s">
        <v>1215</v>
      </c>
      <c r="L10" s="157"/>
      <c r="M10" s="255"/>
      <c r="N10" s="256"/>
      <c r="O10" s="257"/>
      <c r="P10" s="148"/>
      <c r="Q10" s="253"/>
      <c r="R10" s="253"/>
      <c r="S10" s="148"/>
      <c r="T10" s="148"/>
    </row>
    <row r="11" spans="1:20" ht="12.9" customHeight="1" x14ac:dyDescent="0.25">
      <c r="A11" s="149" t="s">
        <v>707</v>
      </c>
      <c r="B11" s="150" t="s">
        <v>1220</v>
      </c>
      <c r="C11" s="151">
        <v>60.5</v>
      </c>
      <c r="D11" s="152">
        <v>48.5</v>
      </c>
      <c r="E11" s="153">
        <v>43.9</v>
      </c>
      <c r="F11" s="153" t="s">
        <v>1213</v>
      </c>
      <c r="G11" s="349" t="s">
        <v>1213</v>
      </c>
      <c r="H11" s="153">
        <v>64</v>
      </c>
      <c r="I11" s="153">
        <v>57.9</v>
      </c>
      <c r="J11" s="153" t="s">
        <v>1218</v>
      </c>
      <c r="K11" s="153" t="s">
        <v>1213</v>
      </c>
      <c r="L11" s="152"/>
      <c r="M11" s="255"/>
      <c r="N11" s="256"/>
      <c r="O11" s="257"/>
      <c r="P11" s="148"/>
      <c r="Q11" s="253"/>
      <c r="R11" s="253"/>
      <c r="S11" s="148"/>
      <c r="T11" s="148"/>
    </row>
    <row r="12" spans="1:20" ht="12.9" customHeight="1" x14ac:dyDescent="0.25">
      <c r="A12" s="154" t="s">
        <v>707</v>
      </c>
      <c r="B12" s="155" t="s">
        <v>1025</v>
      </c>
      <c r="C12" s="156">
        <v>59.9</v>
      </c>
      <c r="D12" s="157">
        <v>48.5</v>
      </c>
      <c r="E12" s="158">
        <v>47.2</v>
      </c>
      <c r="F12" s="158" t="s">
        <v>1218</v>
      </c>
      <c r="G12" s="348" t="s">
        <v>1213</v>
      </c>
      <c r="H12" s="158">
        <v>59</v>
      </c>
      <c r="I12" s="158">
        <v>53.8</v>
      </c>
      <c r="J12" s="158" t="s">
        <v>1213</v>
      </c>
      <c r="K12" s="158" t="s">
        <v>1218</v>
      </c>
      <c r="L12" s="157" t="s">
        <v>1221</v>
      </c>
      <c r="M12" s="255"/>
      <c r="N12" s="256"/>
      <c r="O12" s="257"/>
      <c r="P12" s="148"/>
      <c r="Q12" s="253"/>
      <c r="R12" s="253"/>
      <c r="S12" s="148"/>
      <c r="T12" s="148"/>
    </row>
    <row r="13" spans="1:20" ht="12.9" customHeight="1" x14ac:dyDescent="0.25">
      <c r="A13" s="149" t="s">
        <v>707</v>
      </c>
      <c r="B13" s="150" t="s">
        <v>1026</v>
      </c>
      <c r="C13" s="151">
        <v>59.7</v>
      </c>
      <c r="D13" s="152">
        <v>43</v>
      </c>
      <c r="E13" s="153">
        <v>42.7</v>
      </c>
      <c r="F13" s="153" t="s">
        <v>1213</v>
      </c>
      <c r="G13" s="349" t="s">
        <v>1213</v>
      </c>
      <c r="H13" s="153">
        <v>47.7</v>
      </c>
      <c r="I13" s="153">
        <v>46.6</v>
      </c>
      <c r="J13" s="153" t="s">
        <v>1213</v>
      </c>
      <c r="K13" s="153" t="s">
        <v>1213</v>
      </c>
      <c r="L13" s="152" t="s">
        <v>1222</v>
      </c>
      <c r="O13" s="258"/>
      <c r="P13" s="259"/>
    </row>
    <row r="14" spans="1:20" ht="12.9" customHeight="1" x14ac:dyDescent="0.25">
      <c r="A14" s="154" t="s">
        <v>704</v>
      </c>
      <c r="B14" s="155" t="s">
        <v>1027</v>
      </c>
      <c r="C14" s="156">
        <v>57.8</v>
      </c>
      <c r="D14" s="157">
        <v>43.8</v>
      </c>
      <c r="E14" s="158">
        <v>43.7</v>
      </c>
      <c r="F14" s="158" t="s">
        <v>1218</v>
      </c>
      <c r="G14" s="348" t="s">
        <v>1213</v>
      </c>
      <c r="H14" s="158">
        <v>47.6</v>
      </c>
      <c r="I14" s="158">
        <v>43.4</v>
      </c>
      <c r="J14" s="158" t="s">
        <v>1213</v>
      </c>
      <c r="K14" s="158" t="s">
        <v>1213</v>
      </c>
      <c r="L14" s="157" t="s">
        <v>1214</v>
      </c>
      <c r="M14" s="255"/>
      <c r="N14" s="256"/>
      <c r="O14" s="257"/>
      <c r="P14" s="148"/>
      <c r="Q14" s="253"/>
      <c r="R14" s="253"/>
      <c r="S14" s="148"/>
      <c r="T14" s="148"/>
    </row>
    <row r="15" spans="1:20" s="264" customFormat="1" ht="11.85" customHeight="1" thickBot="1" x14ac:dyDescent="0.25">
      <c r="A15" s="260"/>
      <c r="B15" s="260" t="s">
        <v>12</v>
      </c>
      <c r="C15" s="261">
        <f>AVERAGE(C6:C14)</f>
        <v>60.766666666666666</v>
      </c>
      <c r="D15" s="262">
        <f>AVERAGE(D6:D14)</f>
        <v>46.788888888888884</v>
      </c>
      <c r="E15" s="261">
        <f>AVERAGE(E6:E14)</f>
        <v>44.62222222222222</v>
      </c>
      <c r="F15" s="261"/>
      <c r="G15" s="263"/>
      <c r="H15" s="261">
        <f>AVERAGE(H6:H14)</f>
        <v>55.033333333333331</v>
      </c>
      <c r="I15" s="261">
        <f>AVERAGE(I6:I14)</f>
        <v>51.68888888888889</v>
      </c>
      <c r="J15" s="261"/>
      <c r="K15" s="261"/>
      <c r="L15" s="262"/>
      <c r="O15" s="344"/>
      <c r="Q15" s="344"/>
    </row>
    <row r="16" spans="1:20" s="264" customFormat="1" ht="11.85" customHeight="1" x14ac:dyDescent="0.2">
      <c r="A16" s="265"/>
      <c r="B16" s="266"/>
      <c r="C16" s="159"/>
      <c r="D16" s="160"/>
      <c r="E16" s="160"/>
      <c r="F16" s="160"/>
      <c r="G16" s="160"/>
      <c r="H16" s="160"/>
      <c r="I16" s="160"/>
      <c r="J16" s="160"/>
      <c r="K16" s="160"/>
      <c r="L16" s="160"/>
    </row>
    <row r="17" spans="1:15" s="264" customFormat="1" ht="11.85" customHeight="1" x14ac:dyDescent="0.2">
      <c r="B17" s="161"/>
      <c r="H17" s="162"/>
    </row>
    <row r="18" spans="1:15" ht="11.85" customHeight="1" x14ac:dyDescent="0.25">
      <c r="A18" s="264"/>
      <c r="B18" s="161"/>
      <c r="C18" s="264"/>
      <c r="D18" s="264"/>
      <c r="E18" s="264"/>
      <c r="F18" s="264"/>
      <c r="G18" s="264"/>
      <c r="H18" s="162"/>
      <c r="I18" s="264"/>
      <c r="J18" s="264"/>
      <c r="K18" s="264"/>
      <c r="L18" s="264"/>
      <c r="M18" s="264"/>
      <c r="O18" s="235" t="s">
        <v>27</v>
      </c>
    </row>
    <row r="19" spans="1:15" x14ac:dyDescent="0.25">
      <c r="A19" s="264"/>
      <c r="B19" s="161"/>
      <c r="C19" s="264"/>
      <c r="H19" s="162"/>
      <c r="I19" s="264"/>
      <c r="J19" s="264"/>
      <c r="K19" s="264"/>
      <c r="L19" s="264"/>
      <c r="M19" s="264"/>
    </row>
    <row r="20" spans="1:15" x14ac:dyDescent="0.25">
      <c r="A20" s="264"/>
      <c r="B20" s="267"/>
      <c r="C20" s="264"/>
      <c r="D20" s="264"/>
      <c r="E20" s="264"/>
      <c r="F20" s="264"/>
      <c r="G20" s="264"/>
      <c r="H20" s="264"/>
      <c r="I20" s="264"/>
      <c r="J20" s="264"/>
      <c r="K20" s="264"/>
      <c r="L20" s="264"/>
    </row>
  </sheetData>
  <mergeCells count="8">
    <mergeCell ref="D4:E4"/>
    <mergeCell ref="H4:I4"/>
    <mergeCell ref="L4:L5"/>
    <mergeCell ref="A1:L1"/>
    <mergeCell ref="A2:C2"/>
    <mergeCell ref="D2:L2"/>
    <mergeCell ref="D3:G3"/>
    <mergeCell ref="H3:K3"/>
  </mergeCells>
  <pageMargins left="0.5" right="0.5" top="0.5" bottom="0.5" header="0.3" footer="0.3"/>
  <pageSetup scale="96"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1">
    <pageSetUpPr fitToPage="1"/>
  </sheetPr>
  <dimension ref="A1:MG150"/>
  <sheetViews>
    <sheetView topLeftCell="B1" zoomScaleNormal="100" workbookViewId="0">
      <selection activeCell="Q16" sqref="Q16"/>
    </sheetView>
  </sheetViews>
  <sheetFormatPr defaultColWidth="9.109375" defaultRowHeight="13.2" x14ac:dyDescent="0.25"/>
  <cols>
    <col min="1" max="1" width="14.77734375" style="129" hidden="1" customWidth="1"/>
    <col min="2" max="2" width="26.33203125" style="213" customWidth="1"/>
    <col min="3" max="3" width="6.109375" style="171" customWidth="1"/>
    <col min="4" max="4" width="9.33203125" style="171" customWidth="1"/>
    <col min="5" max="5" width="14.5546875" style="172" customWidth="1"/>
    <col min="6" max="6" width="8.44140625" style="171" customWidth="1"/>
    <col min="7" max="7" width="6.6640625" style="171" customWidth="1"/>
    <col min="8" max="8" width="8.88671875" style="171" customWidth="1"/>
    <col min="9" max="9" width="8" style="171" customWidth="1"/>
    <col min="10" max="10" width="7" style="171" customWidth="1"/>
    <col min="11" max="11" width="19.21875" style="172" customWidth="1"/>
    <col min="12" max="26" width="9.109375" style="129"/>
    <col min="27" max="345" width="9.109375" style="519"/>
    <col min="346" max="16384" width="9.109375" style="129"/>
  </cols>
  <sheetData>
    <row r="1" spans="1:345" s="166" customFormat="1" ht="13.8" thickBot="1" x14ac:dyDescent="0.3">
      <c r="B1" s="735" t="s">
        <v>372</v>
      </c>
      <c r="C1" s="735"/>
      <c r="D1" s="735"/>
      <c r="E1" s="735"/>
      <c r="F1" s="735"/>
      <c r="G1" s="735"/>
      <c r="H1" s="735"/>
      <c r="I1" s="735"/>
      <c r="J1" s="735"/>
      <c r="K1" s="735"/>
      <c r="AA1" s="168"/>
      <c r="AB1" s="168"/>
      <c r="AC1" s="168"/>
      <c r="AD1" s="168"/>
      <c r="AE1" s="168"/>
      <c r="AF1" s="168"/>
      <c r="AG1" s="168"/>
      <c r="AH1" s="168"/>
      <c r="AI1" s="168"/>
      <c r="AJ1" s="168"/>
      <c r="AK1" s="168"/>
      <c r="AL1" s="168"/>
      <c r="AM1" s="168"/>
      <c r="AN1" s="168"/>
      <c r="AO1" s="168"/>
      <c r="AP1" s="168"/>
      <c r="AQ1" s="168"/>
      <c r="AR1" s="168"/>
      <c r="AS1" s="168"/>
      <c r="AT1" s="168"/>
      <c r="AU1" s="168"/>
      <c r="AV1" s="168"/>
      <c r="AW1" s="168"/>
      <c r="AX1" s="168"/>
      <c r="AY1" s="168"/>
      <c r="AZ1" s="168"/>
      <c r="BA1" s="168"/>
      <c r="BB1" s="168"/>
      <c r="BC1" s="168"/>
      <c r="BD1" s="168"/>
      <c r="BE1" s="168"/>
      <c r="BF1" s="168"/>
      <c r="BG1" s="168"/>
      <c r="BH1" s="168"/>
      <c r="BI1" s="168"/>
      <c r="BJ1" s="168"/>
      <c r="BK1" s="168"/>
      <c r="BL1" s="168"/>
      <c r="BM1" s="168"/>
      <c r="BN1" s="168"/>
      <c r="BO1" s="168"/>
      <c r="BP1" s="168"/>
      <c r="BQ1" s="168"/>
      <c r="BR1" s="168"/>
      <c r="BS1" s="168"/>
      <c r="BT1" s="168"/>
      <c r="BU1" s="168"/>
      <c r="BV1" s="168"/>
      <c r="BW1" s="168"/>
      <c r="BX1" s="168"/>
      <c r="BY1" s="168"/>
      <c r="BZ1" s="168"/>
      <c r="CA1" s="168"/>
      <c r="CB1" s="168"/>
      <c r="CC1" s="168"/>
      <c r="CD1" s="168"/>
      <c r="CE1" s="168"/>
      <c r="CF1" s="168"/>
      <c r="CG1" s="168"/>
      <c r="CH1" s="168"/>
      <c r="CI1" s="168"/>
      <c r="CJ1" s="168"/>
      <c r="CK1" s="168"/>
      <c r="CL1" s="168"/>
      <c r="CM1" s="168"/>
      <c r="CN1" s="168"/>
      <c r="CO1" s="168"/>
      <c r="CP1" s="168"/>
      <c r="CQ1" s="168"/>
      <c r="CR1" s="168"/>
      <c r="CS1" s="168"/>
      <c r="CT1" s="168"/>
      <c r="CU1" s="168"/>
      <c r="CV1" s="168"/>
      <c r="CW1" s="168"/>
      <c r="CX1" s="168"/>
      <c r="CY1" s="168"/>
      <c r="CZ1" s="168"/>
      <c r="DA1" s="168"/>
      <c r="DB1" s="168"/>
      <c r="DC1" s="168"/>
      <c r="DD1" s="168"/>
      <c r="DE1" s="168"/>
      <c r="DF1" s="168"/>
      <c r="DG1" s="168"/>
      <c r="DH1" s="168"/>
      <c r="DI1" s="168"/>
      <c r="DJ1" s="168"/>
      <c r="DK1" s="168"/>
      <c r="DL1" s="168"/>
      <c r="DM1" s="168"/>
      <c r="DN1" s="168"/>
      <c r="DO1" s="168"/>
      <c r="DP1" s="168"/>
      <c r="DQ1" s="168"/>
      <c r="DR1" s="168"/>
      <c r="DS1" s="168"/>
      <c r="DT1" s="168"/>
      <c r="DU1" s="168"/>
      <c r="DV1" s="168"/>
      <c r="DW1" s="168"/>
      <c r="DX1" s="168"/>
      <c r="DY1" s="168"/>
      <c r="DZ1" s="168"/>
      <c r="EA1" s="168"/>
      <c r="EB1" s="168"/>
      <c r="EC1" s="168"/>
      <c r="ED1" s="168"/>
      <c r="EE1" s="168"/>
      <c r="EF1" s="168"/>
      <c r="EG1" s="168"/>
      <c r="EH1" s="168"/>
      <c r="EI1" s="168"/>
      <c r="EJ1" s="168"/>
      <c r="EK1" s="168"/>
      <c r="EL1" s="168"/>
      <c r="EM1" s="168"/>
      <c r="EN1" s="168"/>
      <c r="EO1" s="168"/>
      <c r="EP1" s="168"/>
      <c r="EQ1" s="168"/>
      <c r="ER1" s="168"/>
      <c r="ES1" s="168"/>
      <c r="ET1" s="168"/>
      <c r="EU1" s="168"/>
      <c r="EV1" s="168"/>
      <c r="EW1" s="168"/>
      <c r="EX1" s="168"/>
      <c r="EY1" s="168"/>
      <c r="EZ1" s="168"/>
      <c r="FA1" s="168"/>
      <c r="FB1" s="168"/>
      <c r="FC1" s="168"/>
      <c r="FD1" s="168"/>
      <c r="FE1" s="168"/>
      <c r="FF1" s="168"/>
      <c r="FG1" s="168"/>
      <c r="FH1" s="168"/>
      <c r="FI1" s="168"/>
      <c r="FJ1" s="168"/>
      <c r="FK1" s="168"/>
      <c r="FL1" s="168"/>
      <c r="FM1" s="168"/>
      <c r="FN1" s="168"/>
      <c r="FO1" s="168"/>
      <c r="FP1" s="168"/>
      <c r="FQ1" s="168"/>
      <c r="FR1" s="168"/>
      <c r="FS1" s="168"/>
      <c r="FT1" s="168"/>
      <c r="FU1" s="168"/>
      <c r="FV1" s="168"/>
      <c r="FW1" s="168"/>
      <c r="FX1" s="168"/>
      <c r="FY1" s="168"/>
      <c r="FZ1" s="168"/>
      <c r="GA1" s="168"/>
      <c r="GB1" s="168"/>
      <c r="GC1" s="168"/>
      <c r="GD1" s="168"/>
      <c r="GE1" s="168"/>
      <c r="GF1" s="168"/>
      <c r="GG1" s="168"/>
      <c r="GH1" s="168"/>
      <c r="GI1" s="168"/>
      <c r="GJ1" s="168"/>
      <c r="GK1" s="168"/>
      <c r="GL1" s="168"/>
      <c r="GM1" s="168"/>
      <c r="GN1" s="168"/>
      <c r="GO1" s="168"/>
      <c r="GP1" s="168"/>
      <c r="GQ1" s="168"/>
      <c r="GR1" s="168"/>
      <c r="GS1" s="168"/>
      <c r="GT1" s="168"/>
      <c r="GU1" s="168"/>
      <c r="GV1" s="168"/>
      <c r="GW1" s="168"/>
      <c r="GX1" s="168"/>
      <c r="GY1" s="168"/>
      <c r="GZ1" s="168"/>
      <c r="HA1" s="168"/>
      <c r="HB1" s="168"/>
      <c r="HC1" s="168"/>
      <c r="HD1" s="168"/>
      <c r="HE1" s="168"/>
      <c r="HF1" s="168"/>
      <c r="HG1" s="168"/>
      <c r="HH1" s="168"/>
      <c r="HI1" s="168"/>
      <c r="HJ1" s="168"/>
      <c r="HK1" s="168"/>
      <c r="HL1" s="168"/>
      <c r="HM1" s="168"/>
      <c r="HN1" s="168"/>
      <c r="HO1" s="168"/>
      <c r="HP1" s="168"/>
      <c r="HQ1" s="168"/>
      <c r="HR1" s="168"/>
      <c r="HS1" s="168"/>
      <c r="HT1" s="168"/>
      <c r="HU1" s="168"/>
      <c r="HV1" s="168"/>
      <c r="HW1" s="168"/>
      <c r="HX1" s="168"/>
      <c r="HY1" s="168"/>
      <c r="HZ1" s="168"/>
      <c r="IA1" s="168"/>
      <c r="IB1" s="168"/>
      <c r="IC1" s="168"/>
      <c r="ID1" s="168"/>
      <c r="IE1" s="168"/>
      <c r="IF1" s="168"/>
      <c r="IG1" s="168"/>
      <c r="IH1" s="168"/>
      <c r="II1" s="168"/>
      <c r="IJ1" s="168"/>
      <c r="IK1" s="168"/>
      <c r="IL1" s="168"/>
      <c r="IM1" s="168"/>
      <c r="IN1" s="168"/>
      <c r="IO1" s="168"/>
      <c r="IP1" s="168"/>
      <c r="IQ1" s="168"/>
      <c r="IR1" s="168"/>
      <c r="IS1" s="168"/>
      <c r="IT1" s="168"/>
      <c r="IU1" s="168"/>
      <c r="IV1" s="168"/>
      <c r="IW1" s="168"/>
      <c r="IX1" s="168"/>
      <c r="IY1" s="168"/>
      <c r="IZ1" s="168"/>
      <c r="JA1" s="168"/>
      <c r="JB1" s="168"/>
      <c r="JC1" s="168"/>
      <c r="JD1" s="168"/>
      <c r="JE1" s="168"/>
      <c r="JF1" s="168"/>
      <c r="JG1" s="168"/>
      <c r="JH1" s="168"/>
      <c r="JI1" s="168"/>
      <c r="JJ1" s="168"/>
      <c r="JK1" s="168"/>
      <c r="JL1" s="168"/>
      <c r="JM1" s="168"/>
      <c r="JN1" s="168"/>
      <c r="JO1" s="168"/>
      <c r="JP1" s="168"/>
      <c r="JQ1" s="168"/>
      <c r="JR1" s="168"/>
      <c r="JS1" s="168"/>
      <c r="JT1" s="168"/>
      <c r="JU1" s="168"/>
      <c r="JV1" s="168"/>
      <c r="JW1" s="168"/>
      <c r="JX1" s="168"/>
      <c r="JY1" s="168"/>
      <c r="JZ1" s="168"/>
      <c r="KA1" s="168"/>
      <c r="KB1" s="168"/>
      <c r="KC1" s="168"/>
      <c r="KD1" s="168"/>
      <c r="KE1" s="168"/>
      <c r="KF1" s="168"/>
      <c r="KG1" s="168"/>
      <c r="KH1" s="168"/>
      <c r="KI1" s="168"/>
      <c r="KJ1" s="168"/>
      <c r="KK1" s="168"/>
      <c r="KL1" s="168"/>
      <c r="KM1" s="168"/>
      <c r="KN1" s="168"/>
      <c r="KO1" s="168"/>
      <c r="KP1" s="168"/>
      <c r="KQ1" s="168"/>
      <c r="KR1" s="168"/>
      <c r="KS1" s="168"/>
      <c r="KT1" s="168"/>
      <c r="KU1" s="168"/>
      <c r="KV1" s="168"/>
      <c r="KW1" s="168"/>
      <c r="KX1" s="168"/>
      <c r="KY1" s="168"/>
      <c r="KZ1" s="168"/>
      <c r="LA1" s="168"/>
      <c r="LB1" s="168"/>
      <c r="LC1" s="168"/>
      <c r="LD1" s="168"/>
      <c r="LE1" s="168"/>
      <c r="LF1" s="168"/>
      <c r="LG1" s="168"/>
      <c r="LH1" s="168"/>
      <c r="LI1" s="168"/>
      <c r="LJ1" s="168"/>
      <c r="LK1" s="168"/>
      <c r="LL1" s="168"/>
      <c r="LM1" s="168"/>
      <c r="LN1" s="168"/>
      <c r="LO1" s="168"/>
      <c r="LP1" s="168"/>
      <c r="LQ1" s="168"/>
      <c r="LR1" s="168"/>
      <c r="LS1" s="168"/>
      <c r="LT1" s="168"/>
      <c r="LU1" s="168"/>
      <c r="LV1" s="168"/>
      <c r="LW1" s="168"/>
      <c r="LX1" s="168"/>
      <c r="LY1" s="168"/>
      <c r="LZ1" s="168"/>
      <c r="MA1" s="168"/>
      <c r="MB1" s="168"/>
      <c r="MC1" s="168"/>
      <c r="MD1" s="168"/>
      <c r="ME1" s="168"/>
      <c r="MF1" s="168"/>
      <c r="MG1" s="168"/>
    </row>
    <row r="2" spans="1:345" s="167" customFormat="1" ht="28.8" x14ac:dyDescent="0.25">
      <c r="B2" s="113" t="s">
        <v>149</v>
      </c>
      <c r="C2" s="407" t="s">
        <v>239</v>
      </c>
      <c r="D2" s="407" t="s">
        <v>238</v>
      </c>
      <c r="E2" s="407" t="s">
        <v>240</v>
      </c>
      <c r="F2" s="407" t="s">
        <v>191</v>
      </c>
      <c r="G2" s="407" t="s">
        <v>192</v>
      </c>
      <c r="H2" s="407" t="s">
        <v>193</v>
      </c>
      <c r="I2" s="407" t="s">
        <v>194</v>
      </c>
      <c r="J2" s="407" t="s">
        <v>241</v>
      </c>
      <c r="K2" s="407" t="s">
        <v>59</v>
      </c>
      <c r="AA2" s="518"/>
      <c r="AB2" s="518"/>
      <c r="AC2" s="518"/>
      <c r="AD2" s="518"/>
      <c r="AE2" s="518"/>
      <c r="AF2" s="518"/>
      <c r="AG2" s="518"/>
      <c r="AH2" s="518"/>
      <c r="AI2" s="518"/>
      <c r="AJ2" s="518"/>
      <c r="AK2" s="518"/>
      <c r="AL2" s="518"/>
      <c r="AM2" s="518"/>
      <c r="AN2" s="518"/>
      <c r="AO2" s="518"/>
      <c r="AP2" s="518"/>
      <c r="AQ2" s="518"/>
      <c r="AR2" s="518"/>
      <c r="AS2" s="518"/>
      <c r="AT2" s="518"/>
      <c r="AU2" s="518"/>
      <c r="AV2" s="518"/>
      <c r="AW2" s="518"/>
      <c r="AX2" s="518"/>
      <c r="AY2" s="518"/>
      <c r="AZ2" s="518"/>
      <c r="BA2" s="518"/>
      <c r="BB2" s="518"/>
      <c r="BC2" s="518"/>
      <c r="BD2" s="518"/>
      <c r="BE2" s="518"/>
      <c r="BF2" s="518"/>
      <c r="BG2" s="518"/>
      <c r="BH2" s="518"/>
      <c r="BI2" s="518"/>
      <c r="BJ2" s="518"/>
      <c r="BK2" s="518"/>
      <c r="BL2" s="518"/>
      <c r="BM2" s="518"/>
      <c r="BN2" s="518"/>
      <c r="BO2" s="518"/>
      <c r="BP2" s="518"/>
      <c r="BQ2" s="518"/>
      <c r="BR2" s="518"/>
      <c r="BS2" s="518"/>
      <c r="BT2" s="518"/>
      <c r="BU2" s="518"/>
      <c r="BV2" s="518"/>
      <c r="BW2" s="518"/>
      <c r="BX2" s="518"/>
      <c r="BY2" s="518"/>
      <c r="BZ2" s="518"/>
      <c r="CA2" s="518"/>
      <c r="CB2" s="518"/>
      <c r="CC2" s="518"/>
      <c r="CD2" s="518"/>
      <c r="CE2" s="518"/>
      <c r="CF2" s="518"/>
      <c r="CG2" s="518"/>
      <c r="CH2" s="518"/>
      <c r="CI2" s="518"/>
      <c r="CJ2" s="518"/>
      <c r="CK2" s="518"/>
      <c r="CL2" s="518"/>
      <c r="CM2" s="518"/>
      <c r="CN2" s="518"/>
      <c r="CO2" s="518"/>
      <c r="CP2" s="518"/>
      <c r="CQ2" s="518"/>
      <c r="CR2" s="518"/>
      <c r="CS2" s="518"/>
      <c r="CT2" s="518"/>
      <c r="CU2" s="518"/>
      <c r="CV2" s="518"/>
      <c r="CW2" s="518"/>
      <c r="CX2" s="518"/>
      <c r="CY2" s="518"/>
      <c r="CZ2" s="518"/>
      <c r="DA2" s="518"/>
      <c r="DB2" s="518"/>
      <c r="DC2" s="518"/>
      <c r="DD2" s="518"/>
      <c r="DE2" s="518"/>
      <c r="DF2" s="518"/>
      <c r="DG2" s="518"/>
      <c r="DH2" s="518"/>
      <c r="DI2" s="518"/>
      <c r="DJ2" s="518"/>
      <c r="DK2" s="518"/>
      <c r="DL2" s="518"/>
      <c r="DM2" s="518"/>
      <c r="DN2" s="518"/>
      <c r="DO2" s="518"/>
      <c r="DP2" s="518"/>
      <c r="DQ2" s="518"/>
      <c r="DR2" s="518"/>
      <c r="DS2" s="518"/>
      <c r="DT2" s="518"/>
      <c r="DU2" s="518"/>
      <c r="DV2" s="518"/>
      <c r="DW2" s="518"/>
      <c r="DX2" s="518"/>
      <c r="DY2" s="518"/>
      <c r="DZ2" s="518"/>
      <c r="EA2" s="518"/>
      <c r="EB2" s="518"/>
      <c r="EC2" s="518"/>
      <c r="ED2" s="518"/>
      <c r="EE2" s="518"/>
      <c r="EF2" s="518"/>
      <c r="EG2" s="518"/>
      <c r="EH2" s="518"/>
      <c r="EI2" s="518"/>
      <c r="EJ2" s="518"/>
      <c r="EK2" s="518"/>
      <c r="EL2" s="518"/>
      <c r="EM2" s="518"/>
      <c r="EN2" s="518"/>
      <c r="EO2" s="518"/>
      <c r="EP2" s="518"/>
      <c r="EQ2" s="518"/>
      <c r="ER2" s="518"/>
      <c r="ES2" s="518"/>
      <c r="ET2" s="518"/>
      <c r="EU2" s="518"/>
      <c r="EV2" s="518"/>
      <c r="EW2" s="518"/>
      <c r="EX2" s="518"/>
      <c r="EY2" s="518"/>
      <c r="EZ2" s="518"/>
      <c r="FA2" s="518"/>
      <c r="FB2" s="518"/>
      <c r="FC2" s="518"/>
      <c r="FD2" s="518"/>
      <c r="FE2" s="518"/>
      <c r="FF2" s="518"/>
      <c r="FG2" s="518"/>
      <c r="FH2" s="518"/>
      <c r="FI2" s="518"/>
      <c r="FJ2" s="518"/>
      <c r="FK2" s="518"/>
      <c r="FL2" s="518"/>
      <c r="FM2" s="518"/>
      <c r="FN2" s="518"/>
      <c r="FO2" s="518"/>
      <c r="FP2" s="518"/>
      <c r="FQ2" s="518"/>
      <c r="FR2" s="518"/>
      <c r="FS2" s="518"/>
      <c r="FT2" s="518"/>
      <c r="FU2" s="518"/>
      <c r="FV2" s="518"/>
      <c r="FW2" s="518"/>
      <c r="FX2" s="518"/>
      <c r="FY2" s="518"/>
      <c r="FZ2" s="518"/>
      <c r="GA2" s="518"/>
      <c r="GB2" s="518"/>
      <c r="GC2" s="518"/>
      <c r="GD2" s="518"/>
      <c r="GE2" s="518"/>
      <c r="GF2" s="518"/>
      <c r="GG2" s="518"/>
      <c r="GH2" s="518"/>
      <c r="GI2" s="518"/>
      <c r="GJ2" s="518"/>
      <c r="GK2" s="518"/>
      <c r="GL2" s="518"/>
      <c r="GM2" s="518"/>
      <c r="GN2" s="518"/>
      <c r="GO2" s="518"/>
      <c r="GP2" s="518"/>
      <c r="GQ2" s="518"/>
      <c r="GR2" s="518"/>
      <c r="GS2" s="518"/>
      <c r="GT2" s="518"/>
      <c r="GU2" s="518"/>
      <c r="GV2" s="518"/>
      <c r="GW2" s="518"/>
      <c r="GX2" s="518"/>
      <c r="GY2" s="518"/>
      <c r="GZ2" s="518"/>
      <c r="HA2" s="518"/>
      <c r="HB2" s="518"/>
      <c r="HC2" s="518"/>
      <c r="HD2" s="518"/>
      <c r="HE2" s="518"/>
      <c r="HF2" s="518"/>
      <c r="HG2" s="518"/>
      <c r="HH2" s="518"/>
      <c r="HI2" s="518"/>
      <c r="HJ2" s="518"/>
      <c r="HK2" s="518"/>
      <c r="HL2" s="518"/>
      <c r="HM2" s="518"/>
      <c r="HN2" s="518"/>
      <c r="HO2" s="518"/>
      <c r="HP2" s="518"/>
      <c r="HQ2" s="518"/>
      <c r="HR2" s="518"/>
      <c r="HS2" s="518"/>
      <c r="HT2" s="518"/>
      <c r="HU2" s="518"/>
      <c r="HV2" s="518"/>
      <c r="HW2" s="518"/>
      <c r="HX2" s="518"/>
      <c r="HY2" s="518"/>
      <c r="HZ2" s="518"/>
      <c r="IA2" s="518"/>
      <c r="IB2" s="518"/>
      <c r="IC2" s="518"/>
      <c r="ID2" s="518"/>
      <c r="IE2" s="518"/>
      <c r="IF2" s="518"/>
      <c r="IG2" s="518"/>
      <c r="IH2" s="518"/>
      <c r="II2" s="518"/>
      <c r="IJ2" s="518"/>
      <c r="IK2" s="518"/>
      <c r="IL2" s="518"/>
      <c r="IM2" s="518"/>
      <c r="IN2" s="518"/>
      <c r="IO2" s="518"/>
      <c r="IP2" s="518"/>
      <c r="IQ2" s="518"/>
      <c r="IR2" s="518"/>
      <c r="IS2" s="518"/>
      <c r="IT2" s="518"/>
      <c r="IU2" s="518"/>
      <c r="IV2" s="518"/>
      <c r="IW2" s="518"/>
      <c r="IX2" s="518"/>
      <c r="IY2" s="518"/>
      <c r="IZ2" s="518"/>
      <c r="JA2" s="518"/>
      <c r="JB2" s="518"/>
      <c r="JC2" s="518"/>
      <c r="JD2" s="518"/>
      <c r="JE2" s="518"/>
      <c r="JF2" s="518"/>
      <c r="JG2" s="518"/>
      <c r="JH2" s="518"/>
      <c r="JI2" s="518"/>
      <c r="JJ2" s="518"/>
      <c r="JK2" s="518"/>
      <c r="JL2" s="518"/>
      <c r="JM2" s="518"/>
      <c r="JN2" s="518"/>
      <c r="JO2" s="518"/>
      <c r="JP2" s="518"/>
      <c r="JQ2" s="518"/>
      <c r="JR2" s="518"/>
      <c r="JS2" s="518"/>
      <c r="JT2" s="518"/>
      <c r="JU2" s="518"/>
      <c r="JV2" s="518"/>
      <c r="JW2" s="518"/>
      <c r="JX2" s="518"/>
      <c r="JY2" s="518"/>
      <c r="JZ2" s="518"/>
      <c r="KA2" s="518"/>
      <c r="KB2" s="518"/>
      <c r="KC2" s="518"/>
      <c r="KD2" s="518"/>
      <c r="KE2" s="518"/>
      <c r="KF2" s="518"/>
      <c r="KG2" s="518"/>
      <c r="KH2" s="518"/>
      <c r="KI2" s="518"/>
      <c r="KJ2" s="518"/>
      <c r="KK2" s="518"/>
      <c r="KL2" s="518"/>
      <c r="KM2" s="518"/>
      <c r="KN2" s="518"/>
      <c r="KO2" s="518"/>
      <c r="KP2" s="518"/>
      <c r="KQ2" s="518"/>
      <c r="KR2" s="518"/>
      <c r="KS2" s="518"/>
      <c r="KT2" s="518"/>
      <c r="KU2" s="518"/>
      <c r="KV2" s="518"/>
      <c r="KW2" s="518"/>
      <c r="KX2" s="518"/>
      <c r="KY2" s="518"/>
      <c r="KZ2" s="518"/>
      <c r="LA2" s="518"/>
      <c r="LB2" s="518"/>
      <c r="LC2" s="518"/>
      <c r="LD2" s="518"/>
      <c r="LE2" s="518"/>
      <c r="LF2" s="518"/>
      <c r="LG2" s="518"/>
      <c r="LH2" s="518"/>
      <c r="LI2" s="518"/>
      <c r="LJ2" s="518"/>
      <c r="LK2" s="518"/>
      <c r="LL2" s="518"/>
      <c r="LM2" s="518"/>
      <c r="LN2" s="518"/>
      <c r="LO2" s="518"/>
      <c r="LP2" s="518"/>
      <c r="LQ2" s="518"/>
      <c r="LR2" s="518"/>
      <c r="LS2" s="518"/>
      <c r="LT2" s="518"/>
      <c r="LU2" s="518"/>
      <c r="LV2" s="518"/>
      <c r="LW2" s="518"/>
      <c r="LX2" s="518"/>
      <c r="LY2" s="518"/>
      <c r="LZ2" s="518"/>
      <c r="MA2" s="518"/>
      <c r="MB2" s="518"/>
      <c r="MC2" s="518"/>
      <c r="MD2" s="518"/>
      <c r="ME2" s="518"/>
      <c r="MF2" s="518"/>
      <c r="MG2" s="518"/>
    </row>
    <row r="3" spans="1:345" s="166" customFormat="1" hidden="1" x14ac:dyDescent="0.25">
      <c r="B3" s="214" t="s">
        <v>42</v>
      </c>
      <c r="C3" s="203" t="s">
        <v>43</v>
      </c>
      <c r="D3" s="204" t="s">
        <v>44</v>
      </c>
      <c r="E3" s="205" t="s">
        <v>46</v>
      </c>
      <c r="F3" s="204" t="s">
        <v>47</v>
      </c>
      <c r="G3" s="204" t="s">
        <v>48</v>
      </c>
      <c r="H3" s="204" t="s">
        <v>49</v>
      </c>
      <c r="I3" s="204" t="s">
        <v>195</v>
      </c>
      <c r="J3" s="204" t="s">
        <v>196</v>
      </c>
      <c r="K3" s="205" t="s">
        <v>197</v>
      </c>
      <c r="L3" s="168"/>
      <c r="M3" s="168"/>
      <c r="AA3" s="168"/>
      <c r="AB3" s="168"/>
      <c r="AC3" s="168"/>
      <c r="AD3" s="168"/>
      <c r="AE3" s="168"/>
      <c r="AF3" s="168"/>
      <c r="AG3" s="168"/>
      <c r="AH3" s="168"/>
      <c r="AI3" s="168"/>
      <c r="AJ3" s="168"/>
      <c r="AK3" s="168"/>
      <c r="AL3" s="168"/>
      <c r="AM3" s="168"/>
      <c r="AN3" s="168"/>
      <c r="AO3" s="168"/>
      <c r="AP3" s="168"/>
      <c r="AQ3" s="168"/>
      <c r="AR3" s="168"/>
      <c r="AS3" s="168"/>
      <c r="AT3" s="168"/>
      <c r="AU3" s="168"/>
      <c r="AV3" s="168"/>
      <c r="AW3" s="168"/>
      <c r="AX3" s="168"/>
      <c r="AY3" s="168"/>
      <c r="AZ3" s="168"/>
      <c r="BA3" s="168"/>
      <c r="BB3" s="168"/>
      <c r="BC3" s="168"/>
      <c r="BD3" s="168"/>
      <c r="BE3" s="168"/>
      <c r="BF3" s="168"/>
      <c r="BG3" s="168"/>
      <c r="BH3" s="168"/>
      <c r="BI3" s="168"/>
      <c r="BJ3" s="168"/>
      <c r="BK3" s="168"/>
      <c r="BL3" s="168"/>
      <c r="BM3" s="168"/>
      <c r="BN3" s="168"/>
      <c r="BO3" s="168"/>
      <c r="BP3" s="168"/>
      <c r="BQ3" s="168"/>
      <c r="BR3" s="168"/>
      <c r="BS3" s="168"/>
      <c r="BT3" s="168"/>
      <c r="BU3" s="168"/>
      <c r="BV3" s="168"/>
      <c r="BW3" s="168"/>
      <c r="BX3" s="168"/>
      <c r="BY3" s="168"/>
      <c r="BZ3" s="168"/>
      <c r="CA3" s="168"/>
      <c r="CB3" s="168"/>
      <c r="CC3" s="168"/>
      <c r="CD3" s="168"/>
      <c r="CE3" s="168"/>
      <c r="CF3" s="168"/>
      <c r="CG3" s="168"/>
      <c r="CH3" s="168"/>
      <c r="CI3" s="168"/>
      <c r="CJ3" s="168"/>
      <c r="CK3" s="168"/>
      <c r="CL3" s="168"/>
      <c r="CM3" s="168"/>
      <c r="CN3" s="168"/>
      <c r="CO3" s="168"/>
      <c r="CP3" s="168"/>
      <c r="CQ3" s="168"/>
      <c r="CR3" s="168"/>
      <c r="CS3" s="168"/>
      <c r="CT3" s="168"/>
      <c r="CU3" s="168"/>
      <c r="CV3" s="168"/>
      <c r="CW3" s="168"/>
      <c r="CX3" s="168"/>
      <c r="CY3" s="168"/>
      <c r="CZ3" s="168"/>
      <c r="DA3" s="168"/>
      <c r="DB3" s="168"/>
      <c r="DC3" s="168"/>
      <c r="DD3" s="168"/>
      <c r="DE3" s="168"/>
      <c r="DF3" s="168"/>
      <c r="DG3" s="168"/>
      <c r="DH3" s="168"/>
      <c r="DI3" s="168"/>
      <c r="DJ3" s="168"/>
      <c r="DK3" s="168"/>
      <c r="DL3" s="168"/>
      <c r="DM3" s="168"/>
      <c r="DN3" s="168"/>
      <c r="DO3" s="168"/>
      <c r="DP3" s="168"/>
      <c r="DQ3" s="168"/>
      <c r="DR3" s="168"/>
      <c r="DS3" s="168"/>
      <c r="DT3" s="168"/>
      <c r="DU3" s="168"/>
      <c r="DV3" s="168"/>
      <c r="DW3" s="168"/>
      <c r="DX3" s="168"/>
      <c r="DY3" s="168"/>
      <c r="DZ3" s="168"/>
      <c r="EA3" s="168"/>
      <c r="EB3" s="168"/>
      <c r="EC3" s="168"/>
      <c r="ED3" s="168"/>
      <c r="EE3" s="168"/>
      <c r="EF3" s="168"/>
      <c r="EG3" s="168"/>
      <c r="EH3" s="168"/>
      <c r="EI3" s="168"/>
      <c r="EJ3" s="168"/>
      <c r="EK3" s="168"/>
      <c r="EL3" s="168"/>
      <c r="EM3" s="168"/>
      <c r="EN3" s="168"/>
      <c r="EO3" s="168"/>
      <c r="EP3" s="168"/>
      <c r="EQ3" s="168"/>
      <c r="ER3" s="168"/>
      <c r="ES3" s="168"/>
      <c r="ET3" s="168"/>
      <c r="EU3" s="168"/>
      <c r="EV3" s="168"/>
      <c r="EW3" s="168"/>
      <c r="EX3" s="168"/>
      <c r="EY3" s="168"/>
      <c r="EZ3" s="168"/>
      <c r="FA3" s="168"/>
      <c r="FB3" s="168"/>
      <c r="FC3" s="168"/>
      <c r="FD3" s="168"/>
      <c r="FE3" s="168"/>
      <c r="FF3" s="168"/>
      <c r="FG3" s="168"/>
      <c r="FH3" s="168"/>
      <c r="FI3" s="168"/>
      <c r="FJ3" s="168"/>
      <c r="FK3" s="168"/>
      <c r="FL3" s="168"/>
      <c r="FM3" s="168"/>
      <c r="FN3" s="168"/>
      <c r="FO3" s="168"/>
      <c r="FP3" s="168"/>
      <c r="FQ3" s="168"/>
      <c r="FR3" s="168"/>
      <c r="FS3" s="168"/>
      <c r="FT3" s="168"/>
      <c r="FU3" s="168"/>
      <c r="FV3" s="168"/>
      <c r="FW3" s="168"/>
      <c r="FX3" s="168"/>
      <c r="FY3" s="168"/>
      <c r="FZ3" s="168"/>
      <c r="GA3" s="168"/>
      <c r="GB3" s="168"/>
      <c r="GC3" s="168"/>
      <c r="GD3" s="168"/>
      <c r="GE3" s="168"/>
      <c r="GF3" s="168"/>
      <c r="GG3" s="168"/>
      <c r="GH3" s="168"/>
      <c r="GI3" s="168"/>
      <c r="GJ3" s="168"/>
      <c r="GK3" s="168"/>
      <c r="GL3" s="168"/>
      <c r="GM3" s="168"/>
      <c r="GN3" s="168"/>
      <c r="GO3" s="168"/>
      <c r="GP3" s="168"/>
      <c r="GQ3" s="168"/>
      <c r="GR3" s="168"/>
      <c r="GS3" s="168"/>
      <c r="GT3" s="168"/>
      <c r="GU3" s="168"/>
      <c r="GV3" s="168"/>
      <c r="GW3" s="168"/>
      <c r="GX3" s="168"/>
      <c r="GY3" s="168"/>
      <c r="GZ3" s="168"/>
      <c r="HA3" s="168"/>
      <c r="HB3" s="168"/>
      <c r="HC3" s="168"/>
      <c r="HD3" s="168"/>
      <c r="HE3" s="168"/>
      <c r="HF3" s="168"/>
      <c r="HG3" s="168"/>
      <c r="HH3" s="168"/>
      <c r="HI3" s="168"/>
      <c r="HJ3" s="168"/>
      <c r="HK3" s="168"/>
      <c r="HL3" s="168"/>
      <c r="HM3" s="168"/>
      <c r="HN3" s="168"/>
      <c r="HO3" s="168"/>
      <c r="HP3" s="168"/>
      <c r="HQ3" s="168"/>
      <c r="HR3" s="168"/>
      <c r="HS3" s="168"/>
      <c r="HT3" s="168"/>
      <c r="HU3" s="168"/>
      <c r="HV3" s="168"/>
      <c r="HW3" s="168"/>
      <c r="HX3" s="168"/>
      <c r="HY3" s="168"/>
      <c r="HZ3" s="168"/>
      <c r="IA3" s="168"/>
      <c r="IB3" s="168"/>
      <c r="IC3" s="168"/>
      <c r="ID3" s="168"/>
      <c r="IE3" s="168"/>
      <c r="IF3" s="168"/>
      <c r="IG3" s="168"/>
      <c r="IH3" s="168"/>
      <c r="II3" s="168"/>
      <c r="IJ3" s="168"/>
      <c r="IK3" s="168"/>
      <c r="IL3" s="168"/>
      <c r="IM3" s="168"/>
      <c r="IN3" s="168"/>
      <c r="IO3" s="168"/>
      <c r="IP3" s="168"/>
      <c r="IQ3" s="168"/>
      <c r="IR3" s="168"/>
      <c r="IS3" s="168"/>
      <c r="IT3" s="168"/>
      <c r="IU3" s="168"/>
      <c r="IV3" s="168"/>
      <c r="IW3" s="168"/>
      <c r="IX3" s="168"/>
      <c r="IY3" s="168"/>
      <c r="IZ3" s="168"/>
      <c r="JA3" s="168"/>
      <c r="JB3" s="168"/>
      <c r="JC3" s="168"/>
      <c r="JD3" s="168"/>
      <c r="JE3" s="168"/>
      <c r="JF3" s="168"/>
      <c r="JG3" s="168"/>
      <c r="JH3" s="168"/>
      <c r="JI3" s="168"/>
      <c r="JJ3" s="168"/>
      <c r="JK3" s="168"/>
      <c r="JL3" s="168"/>
      <c r="JM3" s="168"/>
      <c r="JN3" s="168"/>
      <c r="JO3" s="168"/>
      <c r="JP3" s="168"/>
      <c r="JQ3" s="168"/>
      <c r="JR3" s="168"/>
      <c r="JS3" s="168"/>
      <c r="JT3" s="168"/>
      <c r="JU3" s="168"/>
      <c r="JV3" s="168"/>
      <c r="JW3" s="168"/>
      <c r="JX3" s="168"/>
      <c r="JY3" s="168"/>
      <c r="JZ3" s="168"/>
      <c r="KA3" s="168"/>
      <c r="KB3" s="168"/>
      <c r="KC3" s="168"/>
      <c r="KD3" s="168"/>
      <c r="KE3" s="168"/>
      <c r="KF3" s="168"/>
      <c r="KG3" s="168"/>
      <c r="KH3" s="168"/>
      <c r="KI3" s="168"/>
      <c r="KJ3" s="168"/>
      <c r="KK3" s="168"/>
      <c r="KL3" s="168"/>
      <c r="KM3" s="168"/>
      <c r="KN3" s="168"/>
      <c r="KO3" s="168"/>
      <c r="KP3" s="168"/>
      <c r="KQ3" s="168"/>
      <c r="KR3" s="168"/>
      <c r="KS3" s="168"/>
      <c r="KT3" s="168"/>
      <c r="KU3" s="168"/>
      <c r="KV3" s="168"/>
      <c r="KW3" s="168"/>
      <c r="KX3" s="168"/>
      <c r="KY3" s="168"/>
      <c r="KZ3" s="168"/>
      <c r="LA3" s="168"/>
      <c r="LB3" s="168"/>
      <c r="LC3" s="168"/>
      <c r="LD3" s="168"/>
      <c r="LE3" s="168"/>
      <c r="LF3" s="168"/>
      <c r="LG3" s="168"/>
      <c r="LH3" s="168"/>
      <c r="LI3" s="168"/>
      <c r="LJ3" s="168"/>
      <c r="LK3" s="168"/>
      <c r="LL3" s="168"/>
      <c r="LM3" s="168"/>
      <c r="LN3" s="168"/>
      <c r="LO3" s="168"/>
      <c r="LP3" s="168"/>
      <c r="LQ3" s="168"/>
      <c r="LR3" s="168"/>
      <c r="LS3" s="168"/>
      <c r="LT3" s="168"/>
      <c r="LU3" s="168"/>
      <c r="LV3" s="168"/>
      <c r="LW3" s="168"/>
      <c r="LX3" s="168"/>
      <c r="LY3" s="168"/>
      <c r="LZ3" s="168"/>
      <c r="MA3" s="168"/>
      <c r="MB3" s="168"/>
      <c r="MC3" s="168"/>
      <c r="MD3" s="168"/>
      <c r="ME3" s="168"/>
      <c r="MF3" s="168"/>
      <c r="MG3" s="168"/>
    </row>
    <row r="4" spans="1:345" s="166" customFormat="1" ht="26.4" x14ac:dyDescent="0.25">
      <c r="A4" s="400" t="s">
        <v>420</v>
      </c>
      <c r="B4" s="520" t="s">
        <v>617</v>
      </c>
      <c r="C4" s="521">
        <v>3.6</v>
      </c>
      <c r="D4" s="522" t="s">
        <v>187</v>
      </c>
      <c r="E4" s="520" t="s">
        <v>559</v>
      </c>
      <c r="F4" s="522"/>
      <c r="G4" s="522"/>
      <c r="H4" s="522" t="s">
        <v>8</v>
      </c>
      <c r="I4" s="522"/>
      <c r="J4" s="522"/>
      <c r="K4" s="520" t="s">
        <v>560</v>
      </c>
      <c r="L4" s="168"/>
      <c r="M4" s="168"/>
      <c r="AA4" s="168"/>
      <c r="AB4" s="168"/>
      <c r="AC4" s="168"/>
      <c r="AD4" s="168"/>
      <c r="AE4" s="168"/>
      <c r="AF4" s="168"/>
      <c r="AG4" s="168"/>
      <c r="AH4" s="168"/>
      <c r="AI4" s="168"/>
      <c r="AJ4" s="168"/>
      <c r="AK4" s="168"/>
      <c r="AL4" s="168"/>
      <c r="AM4" s="168"/>
      <c r="AN4" s="168"/>
      <c r="AO4" s="168"/>
      <c r="AP4" s="168"/>
      <c r="AQ4" s="168"/>
      <c r="AR4" s="168"/>
      <c r="AS4" s="168"/>
      <c r="AT4" s="168"/>
      <c r="AU4" s="168"/>
      <c r="AV4" s="168"/>
      <c r="AW4" s="168"/>
      <c r="AX4" s="168"/>
      <c r="AY4" s="168"/>
      <c r="AZ4" s="168"/>
      <c r="BA4" s="168"/>
      <c r="BB4" s="168"/>
      <c r="BC4" s="168"/>
      <c r="BD4" s="168"/>
      <c r="BE4" s="168"/>
      <c r="BF4" s="168"/>
      <c r="BG4" s="168"/>
      <c r="BH4" s="168"/>
      <c r="BI4" s="168"/>
      <c r="BJ4" s="168"/>
      <c r="BK4" s="168"/>
      <c r="BL4" s="168"/>
      <c r="BM4" s="168"/>
      <c r="BN4" s="168"/>
      <c r="BO4" s="168"/>
      <c r="BP4" s="168"/>
      <c r="BQ4" s="168"/>
      <c r="BR4" s="168"/>
      <c r="BS4" s="168"/>
      <c r="BT4" s="168"/>
      <c r="BU4" s="168"/>
      <c r="BV4" s="168"/>
      <c r="BW4" s="168"/>
      <c r="BX4" s="168"/>
      <c r="BY4" s="168"/>
      <c r="BZ4" s="168"/>
      <c r="CA4" s="168"/>
      <c r="CB4" s="168"/>
      <c r="CC4" s="168"/>
      <c r="CD4" s="168"/>
      <c r="CE4" s="168"/>
      <c r="CF4" s="168"/>
      <c r="CG4" s="168"/>
      <c r="CH4" s="168"/>
      <c r="CI4" s="168"/>
      <c r="CJ4" s="168"/>
      <c r="CK4" s="168"/>
      <c r="CL4" s="168"/>
      <c r="CM4" s="168"/>
      <c r="CN4" s="168"/>
      <c r="CO4" s="168"/>
      <c r="CP4" s="168"/>
      <c r="CQ4" s="168"/>
      <c r="CR4" s="168"/>
      <c r="CS4" s="168"/>
      <c r="CT4" s="168"/>
      <c r="CU4" s="168"/>
      <c r="CV4" s="168"/>
      <c r="CW4" s="168"/>
      <c r="CX4" s="168"/>
      <c r="CY4" s="168"/>
      <c r="CZ4" s="168"/>
      <c r="DA4" s="168"/>
      <c r="DB4" s="168"/>
      <c r="DC4" s="168"/>
      <c r="DD4" s="168"/>
      <c r="DE4" s="168"/>
      <c r="DF4" s="168"/>
      <c r="DG4" s="168"/>
      <c r="DH4" s="168"/>
      <c r="DI4" s="168"/>
      <c r="DJ4" s="168"/>
      <c r="DK4" s="168"/>
      <c r="DL4" s="168"/>
      <c r="DM4" s="168"/>
      <c r="DN4" s="168"/>
      <c r="DO4" s="168"/>
      <c r="DP4" s="168"/>
      <c r="DQ4" s="168"/>
      <c r="DR4" s="168"/>
      <c r="DS4" s="168"/>
      <c r="DT4" s="168"/>
      <c r="DU4" s="168"/>
      <c r="DV4" s="168"/>
      <c r="DW4" s="168"/>
      <c r="DX4" s="168"/>
      <c r="DY4" s="168"/>
      <c r="DZ4" s="168"/>
      <c r="EA4" s="168"/>
      <c r="EB4" s="168"/>
      <c r="EC4" s="168"/>
      <c r="ED4" s="168"/>
      <c r="EE4" s="168"/>
      <c r="EF4" s="168"/>
      <c r="EG4" s="168"/>
      <c r="EH4" s="168"/>
      <c r="EI4" s="168"/>
      <c r="EJ4" s="168"/>
      <c r="EK4" s="168"/>
      <c r="EL4" s="168"/>
      <c r="EM4" s="168"/>
      <c r="EN4" s="168"/>
      <c r="EO4" s="168"/>
      <c r="EP4" s="168"/>
      <c r="EQ4" s="168"/>
      <c r="ER4" s="168"/>
      <c r="ES4" s="168"/>
      <c r="ET4" s="168"/>
      <c r="EU4" s="168"/>
      <c r="EV4" s="168"/>
      <c r="EW4" s="168"/>
      <c r="EX4" s="168"/>
      <c r="EY4" s="168"/>
      <c r="EZ4" s="168"/>
      <c r="FA4" s="168"/>
      <c r="FB4" s="168"/>
      <c r="FC4" s="168"/>
      <c r="FD4" s="168"/>
      <c r="FE4" s="168"/>
      <c r="FF4" s="168"/>
      <c r="FG4" s="168"/>
      <c r="FH4" s="168"/>
      <c r="FI4" s="168"/>
      <c r="FJ4" s="168"/>
      <c r="FK4" s="168"/>
      <c r="FL4" s="168"/>
      <c r="FM4" s="168"/>
      <c r="FN4" s="168"/>
      <c r="FO4" s="168"/>
      <c r="FP4" s="168"/>
      <c r="FQ4" s="168"/>
      <c r="FR4" s="168"/>
      <c r="FS4" s="168"/>
      <c r="FT4" s="168"/>
      <c r="FU4" s="168"/>
      <c r="FV4" s="168"/>
      <c r="FW4" s="168"/>
      <c r="FX4" s="168"/>
      <c r="FY4" s="168"/>
      <c r="FZ4" s="168"/>
      <c r="GA4" s="168"/>
      <c r="GB4" s="168"/>
      <c r="GC4" s="168"/>
      <c r="GD4" s="168"/>
      <c r="GE4" s="168"/>
      <c r="GF4" s="168"/>
      <c r="GG4" s="168"/>
      <c r="GH4" s="168"/>
      <c r="GI4" s="168"/>
      <c r="GJ4" s="168"/>
      <c r="GK4" s="168"/>
      <c r="GL4" s="168"/>
      <c r="GM4" s="168"/>
      <c r="GN4" s="168"/>
      <c r="GO4" s="168"/>
      <c r="GP4" s="168"/>
      <c r="GQ4" s="168"/>
      <c r="GR4" s="168"/>
      <c r="GS4" s="168"/>
      <c r="GT4" s="168"/>
      <c r="GU4" s="168"/>
      <c r="GV4" s="168"/>
      <c r="GW4" s="168"/>
      <c r="GX4" s="168"/>
      <c r="GY4" s="168"/>
      <c r="GZ4" s="168"/>
      <c r="HA4" s="168"/>
      <c r="HB4" s="168"/>
      <c r="HC4" s="168"/>
      <c r="HD4" s="168"/>
      <c r="HE4" s="168"/>
      <c r="HF4" s="168"/>
      <c r="HG4" s="168"/>
      <c r="HH4" s="168"/>
      <c r="HI4" s="168"/>
      <c r="HJ4" s="168"/>
      <c r="HK4" s="168"/>
      <c r="HL4" s="168"/>
      <c r="HM4" s="168"/>
      <c r="HN4" s="168"/>
      <c r="HO4" s="168"/>
      <c r="HP4" s="168"/>
      <c r="HQ4" s="168"/>
      <c r="HR4" s="168"/>
      <c r="HS4" s="168"/>
      <c r="HT4" s="168"/>
      <c r="HU4" s="168"/>
      <c r="HV4" s="168"/>
      <c r="HW4" s="168"/>
      <c r="HX4" s="168"/>
      <c r="HY4" s="168"/>
      <c r="HZ4" s="168"/>
      <c r="IA4" s="168"/>
      <c r="IB4" s="168"/>
      <c r="IC4" s="168"/>
      <c r="ID4" s="168"/>
      <c r="IE4" s="168"/>
      <c r="IF4" s="168"/>
      <c r="IG4" s="168"/>
      <c r="IH4" s="168"/>
      <c r="II4" s="168"/>
      <c r="IJ4" s="168"/>
      <c r="IK4" s="168"/>
      <c r="IL4" s="168"/>
      <c r="IM4" s="168"/>
      <c r="IN4" s="168"/>
      <c r="IO4" s="168"/>
      <c r="IP4" s="168"/>
      <c r="IQ4" s="168"/>
      <c r="IR4" s="168"/>
      <c r="IS4" s="168"/>
      <c r="IT4" s="168"/>
      <c r="IU4" s="168"/>
      <c r="IV4" s="168"/>
      <c r="IW4" s="168"/>
      <c r="IX4" s="168"/>
      <c r="IY4" s="168"/>
      <c r="IZ4" s="168"/>
      <c r="JA4" s="168"/>
      <c r="JB4" s="168"/>
      <c r="JC4" s="168"/>
      <c r="JD4" s="168"/>
      <c r="JE4" s="168"/>
      <c r="JF4" s="168"/>
      <c r="JG4" s="168"/>
      <c r="JH4" s="168"/>
      <c r="JI4" s="168"/>
      <c r="JJ4" s="168"/>
      <c r="JK4" s="168"/>
      <c r="JL4" s="168"/>
      <c r="JM4" s="168"/>
      <c r="JN4" s="168"/>
      <c r="JO4" s="168"/>
      <c r="JP4" s="168"/>
      <c r="JQ4" s="168"/>
      <c r="JR4" s="168"/>
      <c r="JS4" s="168"/>
      <c r="JT4" s="168"/>
      <c r="JU4" s="168"/>
      <c r="JV4" s="168"/>
      <c r="JW4" s="168"/>
      <c r="JX4" s="168"/>
      <c r="JY4" s="168"/>
      <c r="JZ4" s="168"/>
      <c r="KA4" s="168"/>
      <c r="KB4" s="168"/>
      <c r="KC4" s="168"/>
      <c r="KD4" s="168"/>
      <c r="KE4" s="168"/>
      <c r="KF4" s="168"/>
      <c r="KG4" s="168"/>
      <c r="KH4" s="168"/>
      <c r="KI4" s="168"/>
      <c r="KJ4" s="168"/>
      <c r="KK4" s="168"/>
      <c r="KL4" s="168"/>
      <c r="KM4" s="168"/>
      <c r="KN4" s="168"/>
      <c r="KO4" s="168"/>
      <c r="KP4" s="168"/>
      <c r="KQ4" s="168"/>
      <c r="KR4" s="168"/>
      <c r="KS4" s="168"/>
      <c r="KT4" s="168"/>
      <c r="KU4" s="168"/>
      <c r="KV4" s="168"/>
      <c r="KW4" s="168"/>
      <c r="KX4" s="168"/>
      <c r="KY4" s="168"/>
      <c r="KZ4" s="168"/>
      <c r="LA4" s="168"/>
      <c r="LB4" s="168"/>
      <c r="LC4" s="168"/>
      <c r="LD4" s="168"/>
      <c r="LE4" s="168"/>
      <c r="LF4" s="168"/>
      <c r="LG4" s="168"/>
      <c r="LH4" s="168"/>
      <c r="LI4" s="168"/>
      <c r="LJ4" s="168"/>
      <c r="LK4" s="168"/>
      <c r="LL4" s="168"/>
      <c r="LM4" s="168"/>
      <c r="LN4" s="168"/>
      <c r="LO4" s="168"/>
      <c r="LP4" s="168"/>
      <c r="LQ4" s="168"/>
      <c r="LR4" s="168"/>
      <c r="LS4" s="168"/>
      <c r="LT4" s="168"/>
      <c r="LU4" s="168"/>
      <c r="LV4" s="168"/>
      <c r="LW4" s="168"/>
      <c r="LX4" s="168"/>
      <c r="LY4" s="168"/>
      <c r="LZ4" s="168"/>
      <c r="MA4" s="168"/>
      <c r="MB4" s="168"/>
      <c r="MC4" s="168"/>
      <c r="MD4" s="168"/>
      <c r="ME4" s="168"/>
      <c r="MF4" s="168"/>
      <c r="MG4" s="168"/>
    </row>
    <row r="5" spans="1:345" s="166" customFormat="1" ht="26.4" x14ac:dyDescent="0.25">
      <c r="A5" s="400" t="s">
        <v>421</v>
      </c>
      <c r="B5" s="520" t="s">
        <v>277</v>
      </c>
      <c r="C5" s="521">
        <v>3.7</v>
      </c>
      <c r="D5" s="522" t="s">
        <v>187</v>
      </c>
      <c r="E5" s="520" t="s">
        <v>559</v>
      </c>
      <c r="F5" s="522" t="s">
        <v>8</v>
      </c>
      <c r="G5" s="522" t="s">
        <v>8</v>
      </c>
      <c r="H5" s="522" t="s">
        <v>8</v>
      </c>
      <c r="I5" s="522" t="s">
        <v>58</v>
      </c>
      <c r="J5" s="522" t="s">
        <v>201</v>
      </c>
      <c r="K5" s="520" t="s">
        <v>560</v>
      </c>
      <c r="L5" s="168"/>
      <c r="M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c r="AZ5" s="168"/>
      <c r="BA5" s="168"/>
      <c r="BB5" s="168"/>
      <c r="BC5" s="168"/>
      <c r="BD5" s="168"/>
      <c r="BE5" s="168"/>
      <c r="BF5" s="168"/>
      <c r="BG5" s="168"/>
      <c r="BH5" s="168"/>
      <c r="BI5" s="168"/>
      <c r="BJ5" s="168"/>
      <c r="BK5" s="168"/>
      <c r="BL5" s="168"/>
      <c r="BM5" s="168"/>
      <c r="BN5" s="168"/>
      <c r="BO5" s="168"/>
      <c r="BP5" s="168"/>
      <c r="BQ5" s="168"/>
      <c r="BR5" s="168"/>
      <c r="BS5" s="168"/>
      <c r="BT5" s="168"/>
      <c r="BU5" s="168"/>
      <c r="BV5" s="168"/>
      <c r="BW5" s="168"/>
      <c r="BX5" s="168"/>
      <c r="BY5" s="168"/>
      <c r="BZ5" s="168"/>
      <c r="CA5" s="168"/>
      <c r="CB5" s="168"/>
      <c r="CC5" s="168"/>
      <c r="CD5" s="168"/>
      <c r="CE5" s="168"/>
      <c r="CF5" s="168"/>
      <c r="CG5" s="168"/>
      <c r="CH5" s="168"/>
      <c r="CI5" s="168"/>
      <c r="CJ5" s="168"/>
      <c r="CK5" s="168"/>
      <c r="CL5" s="168"/>
      <c r="CM5" s="168"/>
      <c r="CN5" s="168"/>
      <c r="CO5" s="168"/>
      <c r="CP5" s="168"/>
      <c r="CQ5" s="168"/>
      <c r="CR5" s="168"/>
      <c r="CS5" s="168"/>
      <c r="CT5" s="168"/>
      <c r="CU5" s="168"/>
      <c r="CV5" s="168"/>
      <c r="CW5" s="168"/>
      <c r="CX5" s="168"/>
      <c r="CY5" s="168"/>
      <c r="CZ5" s="168"/>
      <c r="DA5" s="168"/>
      <c r="DB5" s="168"/>
      <c r="DC5" s="168"/>
      <c r="DD5" s="168"/>
      <c r="DE5" s="168"/>
      <c r="DF5" s="168"/>
      <c r="DG5" s="168"/>
      <c r="DH5" s="168"/>
      <c r="DI5" s="168"/>
      <c r="DJ5" s="168"/>
      <c r="DK5" s="168"/>
      <c r="DL5" s="168"/>
      <c r="DM5" s="168"/>
      <c r="DN5" s="168"/>
      <c r="DO5" s="168"/>
      <c r="DP5" s="168"/>
      <c r="DQ5" s="168"/>
      <c r="DR5" s="168"/>
      <c r="DS5" s="168"/>
      <c r="DT5" s="168"/>
      <c r="DU5" s="168"/>
      <c r="DV5" s="168"/>
      <c r="DW5" s="168"/>
      <c r="DX5" s="168"/>
      <c r="DY5" s="168"/>
      <c r="DZ5" s="168"/>
      <c r="EA5" s="168"/>
      <c r="EB5" s="168"/>
      <c r="EC5" s="168"/>
      <c r="ED5" s="168"/>
      <c r="EE5" s="168"/>
      <c r="EF5" s="168"/>
      <c r="EG5" s="168"/>
      <c r="EH5" s="168"/>
      <c r="EI5" s="168"/>
      <c r="EJ5" s="168"/>
      <c r="EK5" s="168"/>
      <c r="EL5" s="168"/>
      <c r="EM5" s="168"/>
      <c r="EN5" s="168"/>
      <c r="EO5" s="168"/>
      <c r="EP5" s="168"/>
      <c r="EQ5" s="168"/>
      <c r="ER5" s="168"/>
      <c r="ES5" s="168"/>
      <c r="ET5" s="168"/>
      <c r="EU5" s="168"/>
      <c r="EV5" s="168"/>
      <c r="EW5" s="168"/>
      <c r="EX5" s="168"/>
      <c r="EY5" s="168"/>
      <c r="EZ5" s="168"/>
      <c r="FA5" s="168"/>
      <c r="FB5" s="168"/>
      <c r="FC5" s="168"/>
      <c r="FD5" s="168"/>
      <c r="FE5" s="168"/>
      <c r="FF5" s="168"/>
      <c r="FG5" s="168"/>
      <c r="FH5" s="168"/>
      <c r="FI5" s="168"/>
      <c r="FJ5" s="168"/>
      <c r="FK5" s="168"/>
      <c r="FL5" s="168"/>
      <c r="FM5" s="168"/>
      <c r="FN5" s="168"/>
      <c r="FO5" s="168"/>
      <c r="FP5" s="168"/>
      <c r="FQ5" s="168"/>
      <c r="FR5" s="168"/>
      <c r="FS5" s="168"/>
      <c r="FT5" s="168"/>
      <c r="FU5" s="168"/>
      <c r="FV5" s="168"/>
      <c r="FW5" s="168"/>
      <c r="FX5" s="168"/>
      <c r="FY5" s="168"/>
      <c r="FZ5" s="168"/>
      <c r="GA5" s="168"/>
      <c r="GB5" s="168"/>
      <c r="GC5" s="168"/>
      <c r="GD5" s="168"/>
      <c r="GE5" s="168"/>
      <c r="GF5" s="168"/>
      <c r="GG5" s="168"/>
      <c r="GH5" s="168"/>
      <c r="GI5" s="168"/>
      <c r="GJ5" s="168"/>
      <c r="GK5" s="168"/>
      <c r="GL5" s="168"/>
      <c r="GM5" s="168"/>
      <c r="GN5" s="168"/>
      <c r="GO5" s="168"/>
      <c r="GP5" s="168"/>
      <c r="GQ5" s="168"/>
      <c r="GR5" s="168"/>
      <c r="GS5" s="168"/>
      <c r="GT5" s="168"/>
      <c r="GU5" s="168"/>
      <c r="GV5" s="168"/>
      <c r="GW5" s="168"/>
      <c r="GX5" s="168"/>
      <c r="GY5" s="168"/>
      <c r="GZ5" s="168"/>
      <c r="HA5" s="168"/>
      <c r="HB5" s="168"/>
      <c r="HC5" s="168"/>
      <c r="HD5" s="168"/>
      <c r="HE5" s="168"/>
      <c r="HF5" s="168"/>
      <c r="HG5" s="168"/>
      <c r="HH5" s="168"/>
      <c r="HI5" s="168"/>
      <c r="HJ5" s="168"/>
      <c r="HK5" s="168"/>
      <c r="HL5" s="168"/>
      <c r="HM5" s="168"/>
      <c r="HN5" s="168"/>
      <c r="HO5" s="168"/>
      <c r="HP5" s="168"/>
      <c r="HQ5" s="168"/>
      <c r="HR5" s="168"/>
      <c r="HS5" s="168"/>
      <c r="HT5" s="168"/>
      <c r="HU5" s="168"/>
      <c r="HV5" s="168"/>
      <c r="HW5" s="168"/>
      <c r="HX5" s="168"/>
      <c r="HY5" s="168"/>
      <c r="HZ5" s="168"/>
      <c r="IA5" s="168"/>
      <c r="IB5" s="168"/>
      <c r="IC5" s="168"/>
      <c r="ID5" s="168"/>
      <c r="IE5" s="168"/>
      <c r="IF5" s="168"/>
      <c r="IG5" s="168"/>
      <c r="IH5" s="168"/>
      <c r="II5" s="168"/>
      <c r="IJ5" s="168"/>
      <c r="IK5" s="168"/>
      <c r="IL5" s="168"/>
      <c r="IM5" s="168"/>
      <c r="IN5" s="168"/>
      <c r="IO5" s="168"/>
      <c r="IP5" s="168"/>
      <c r="IQ5" s="168"/>
      <c r="IR5" s="168"/>
      <c r="IS5" s="168"/>
      <c r="IT5" s="168"/>
      <c r="IU5" s="168"/>
      <c r="IV5" s="168"/>
      <c r="IW5" s="168"/>
      <c r="IX5" s="168"/>
      <c r="IY5" s="168"/>
      <c r="IZ5" s="168"/>
      <c r="JA5" s="168"/>
      <c r="JB5" s="168"/>
      <c r="JC5" s="168"/>
      <c r="JD5" s="168"/>
      <c r="JE5" s="168"/>
      <c r="JF5" s="168"/>
      <c r="JG5" s="168"/>
      <c r="JH5" s="168"/>
      <c r="JI5" s="168"/>
      <c r="JJ5" s="168"/>
      <c r="JK5" s="168"/>
      <c r="JL5" s="168"/>
      <c r="JM5" s="168"/>
      <c r="JN5" s="168"/>
      <c r="JO5" s="168"/>
      <c r="JP5" s="168"/>
      <c r="JQ5" s="168"/>
      <c r="JR5" s="168"/>
      <c r="JS5" s="168"/>
      <c r="JT5" s="168"/>
      <c r="JU5" s="168"/>
      <c r="JV5" s="168"/>
      <c r="JW5" s="168"/>
      <c r="JX5" s="168"/>
      <c r="JY5" s="168"/>
      <c r="JZ5" s="168"/>
      <c r="KA5" s="168"/>
      <c r="KB5" s="168"/>
      <c r="KC5" s="168"/>
      <c r="KD5" s="168"/>
      <c r="KE5" s="168"/>
      <c r="KF5" s="168"/>
      <c r="KG5" s="168"/>
      <c r="KH5" s="168"/>
      <c r="KI5" s="168"/>
      <c r="KJ5" s="168"/>
      <c r="KK5" s="168"/>
      <c r="KL5" s="168"/>
      <c r="KM5" s="168"/>
      <c r="KN5" s="168"/>
      <c r="KO5" s="168"/>
      <c r="KP5" s="168"/>
      <c r="KQ5" s="168"/>
      <c r="KR5" s="168"/>
      <c r="KS5" s="168"/>
      <c r="KT5" s="168"/>
      <c r="KU5" s="168"/>
      <c r="KV5" s="168"/>
      <c r="KW5" s="168"/>
      <c r="KX5" s="168"/>
      <c r="KY5" s="168"/>
      <c r="KZ5" s="168"/>
      <c r="LA5" s="168"/>
      <c r="LB5" s="168"/>
      <c r="LC5" s="168"/>
      <c r="LD5" s="168"/>
      <c r="LE5" s="168"/>
      <c r="LF5" s="168"/>
      <c r="LG5" s="168"/>
      <c r="LH5" s="168"/>
      <c r="LI5" s="168"/>
      <c r="LJ5" s="168"/>
      <c r="LK5" s="168"/>
      <c r="LL5" s="168"/>
      <c r="LM5" s="168"/>
      <c r="LN5" s="168"/>
      <c r="LO5" s="168"/>
      <c r="LP5" s="168"/>
      <c r="LQ5" s="168"/>
      <c r="LR5" s="168"/>
      <c r="LS5" s="168"/>
      <c r="LT5" s="168"/>
      <c r="LU5" s="168"/>
      <c r="LV5" s="168"/>
      <c r="LW5" s="168"/>
      <c r="LX5" s="168"/>
      <c r="LY5" s="168"/>
      <c r="LZ5" s="168"/>
      <c r="MA5" s="168"/>
      <c r="MB5" s="168"/>
      <c r="MC5" s="168"/>
      <c r="MD5" s="168"/>
      <c r="ME5" s="168"/>
      <c r="MF5" s="168"/>
      <c r="MG5" s="168"/>
    </row>
    <row r="6" spans="1:345" s="166" customFormat="1" ht="26.4" x14ac:dyDescent="0.25">
      <c r="A6" s="400" t="s">
        <v>422</v>
      </c>
      <c r="B6" s="520" t="s">
        <v>1148</v>
      </c>
      <c r="C6" s="521">
        <v>4.0999999999999996</v>
      </c>
      <c r="D6" s="522" t="s">
        <v>187</v>
      </c>
      <c r="E6" s="520" t="s">
        <v>559</v>
      </c>
      <c r="F6" s="522" t="s">
        <v>8</v>
      </c>
      <c r="G6" s="522" t="s">
        <v>8</v>
      </c>
      <c r="H6" s="522" t="s">
        <v>198</v>
      </c>
      <c r="I6" s="522" t="s">
        <v>199</v>
      </c>
      <c r="J6" s="522" t="s">
        <v>200</v>
      </c>
      <c r="K6" s="520" t="s">
        <v>560</v>
      </c>
      <c r="L6" s="168"/>
      <c r="M6" s="168"/>
      <c r="AA6" s="168"/>
      <c r="AB6" s="168"/>
      <c r="AC6" s="168"/>
      <c r="AD6" s="168"/>
      <c r="AE6" s="168"/>
      <c r="AF6" s="168"/>
      <c r="AG6" s="168"/>
      <c r="AH6" s="168"/>
      <c r="AI6" s="168"/>
      <c r="AJ6" s="168"/>
      <c r="AK6" s="168"/>
      <c r="AL6" s="168"/>
      <c r="AM6" s="168"/>
      <c r="AN6" s="168"/>
      <c r="AO6" s="168"/>
      <c r="AP6" s="168"/>
      <c r="AQ6" s="168"/>
      <c r="AR6" s="168"/>
      <c r="AS6" s="168"/>
      <c r="AT6" s="168"/>
      <c r="AU6" s="168"/>
      <c r="AV6" s="168"/>
      <c r="AW6" s="168"/>
      <c r="AX6" s="168"/>
      <c r="AY6" s="168"/>
      <c r="AZ6" s="168"/>
      <c r="BA6" s="168"/>
      <c r="BB6" s="168"/>
      <c r="BC6" s="168"/>
      <c r="BD6" s="168"/>
      <c r="BE6" s="168"/>
      <c r="BF6" s="168"/>
      <c r="BG6" s="168"/>
      <c r="BH6" s="168"/>
      <c r="BI6" s="168"/>
      <c r="BJ6" s="168"/>
      <c r="BK6" s="168"/>
      <c r="BL6" s="168"/>
      <c r="BM6" s="168"/>
      <c r="BN6" s="168"/>
      <c r="BO6" s="168"/>
      <c r="BP6" s="168"/>
      <c r="BQ6" s="168"/>
      <c r="BR6" s="168"/>
      <c r="BS6" s="168"/>
      <c r="BT6" s="168"/>
      <c r="BU6" s="168"/>
      <c r="BV6" s="168"/>
      <c r="BW6" s="168"/>
      <c r="BX6" s="168"/>
      <c r="BY6" s="168"/>
      <c r="BZ6" s="168"/>
      <c r="CA6" s="168"/>
      <c r="CB6" s="168"/>
      <c r="CC6" s="168"/>
      <c r="CD6" s="168"/>
      <c r="CE6" s="168"/>
      <c r="CF6" s="168"/>
      <c r="CG6" s="168"/>
      <c r="CH6" s="168"/>
      <c r="CI6" s="168"/>
      <c r="CJ6" s="168"/>
      <c r="CK6" s="168"/>
      <c r="CL6" s="168"/>
      <c r="CM6" s="168"/>
      <c r="CN6" s="168"/>
      <c r="CO6" s="168"/>
      <c r="CP6" s="168"/>
      <c r="CQ6" s="168"/>
      <c r="CR6" s="168"/>
      <c r="CS6" s="168"/>
      <c r="CT6" s="168"/>
      <c r="CU6" s="168"/>
      <c r="CV6" s="168"/>
      <c r="CW6" s="168"/>
      <c r="CX6" s="168"/>
      <c r="CY6" s="168"/>
      <c r="CZ6" s="168"/>
      <c r="DA6" s="168"/>
      <c r="DB6" s="168"/>
      <c r="DC6" s="168"/>
      <c r="DD6" s="168"/>
      <c r="DE6" s="168"/>
      <c r="DF6" s="168"/>
      <c r="DG6" s="168"/>
      <c r="DH6" s="168"/>
      <c r="DI6" s="168"/>
      <c r="DJ6" s="168"/>
      <c r="DK6" s="168"/>
      <c r="DL6" s="168"/>
      <c r="DM6" s="168"/>
      <c r="DN6" s="168"/>
      <c r="DO6" s="168"/>
      <c r="DP6" s="168"/>
      <c r="DQ6" s="168"/>
      <c r="DR6" s="168"/>
      <c r="DS6" s="168"/>
      <c r="DT6" s="168"/>
      <c r="DU6" s="168"/>
      <c r="DV6" s="168"/>
      <c r="DW6" s="168"/>
      <c r="DX6" s="168"/>
      <c r="DY6" s="168"/>
      <c r="DZ6" s="168"/>
      <c r="EA6" s="168"/>
      <c r="EB6" s="168"/>
      <c r="EC6" s="168"/>
      <c r="ED6" s="168"/>
      <c r="EE6" s="168"/>
      <c r="EF6" s="168"/>
      <c r="EG6" s="168"/>
      <c r="EH6" s="168"/>
      <c r="EI6" s="168"/>
      <c r="EJ6" s="168"/>
      <c r="EK6" s="168"/>
      <c r="EL6" s="168"/>
      <c r="EM6" s="168"/>
      <c r="EN6" s="168"/>
      <c r="EO6" s="168"/>
      <c r="EP6" s="168"/>
      <c r="EQ6" s="168"/>
      <c r="ER6" s="168"/>
      <c r="ES6" s="168"/>
      <c r="ET6" s="168"/>
      <c r="EU6" s="168"/>
      <c r="EV6" s="168"/>
      <c r="EW6" s="168"/>
      <c r="EX6" s="168"/>
      <c r="EY6" s="168"/>
      <c r="EZ6" s="168"/>
      <c r="FA6" s="168"/>
      <c r="FB6" s="168"/>
      <c r="FC6" s="168"/>
      <c r="FD6" s="168"/>
      <c r="FE6" s="168"/>
      <c r="FF6" s="168"/>
      <c r="FG6" s="168"/>
      <c r="FH6" s="168"/>
      <c r="FI6" s="168"/>
      <c r="FJ6" s="168"/>
      <c r="FK6" s="168"/>
      <c r="FL6" s="168"/>
      <c r="FM6" s="168"/>
      <c r="FN6" s="168"/>
      <c r="FO6" s="168"/>
      <c r="FP6" s="168"/>
      <c r="FQ6" s="168"/>
      <c r="FR6" s="168"/>
      <c r="FS6" s="168"/>
      <c r="FT6" s="168"/>
      <c r="FU6" s="168"/>
      <c r="FV6" s="168"/>
      <c r="FW6" s="168"/>
      <c r="FX6" s="168"/>
      <c r="FY6" s="168"/>
      <c r="FZ6" s="168"/>
      <c r="GA6" s="168"/>
      <c r="GB6" s="168"/>
      <c r="GC6" s="168"/>
      <c r="GD6" s="168"/>
      <c r="GE6" s="168"/>
      <c r="GF6" s="168"/>
      <c r="GG6" s="168"/>
      <c r="GH6" s="168"/>
      <c r="GI6" s="168"/>
      <c r="GJ6" s="168"/>
      <c r="GK6" s="168"/>
      <c r="GL6" s="168"/>
      <c r="GM6" s="168"/>
      <c r="GN6" s="168"/>
      <c r="GO6" s="168"/>
      <c r="GP6" s="168"/>
      <c r="GQ6" s="168"/>
      <c r="GR6" s="168"/>
      <c r="GS6" s="168"/>
      <c r="GT6" s="168"/>
      <c r="GU6" s="168"/>
      <c r="GV6" s="168"/>
      <c r="GW6" s="168"/>
      <c r="GX6" s="168"/>
      <c r="GY6" s="168"/>
      <c r="GZ6" s="168"/>
      <c r="HA6" s="168"/>
      <c r="HB6" s="168"/>
      <c r="HC6" s="168"/>
      <c r="HD6" s="168"/>
      <c r="HE6" s="168"/>
      <c r="HF6" s="168"/>
      <c r="HG6" s="168"/>
      <c r="HH6" s="168"/>
      <c r="HI6" s="168"/>
      <c r="HJ6" s="168"/>
      <c r="HK6" s="168"/>
      <c r="HL6" s="168"/>
      <c r="HM6" s="168"/>
      <c r="HN6" s="168"/>
      <c r="HO6" s="168"/>
      <c r="HP6" s="168"/>
      <c r="HQ6" s="168"/>
      <c r="HR6" s="168"/>
      <c r="HS6" s="168"/>
      <c r="HT6" s="168"/>
      <c r="HU6" s="168"/>
      <c r="HV6" s="168"/>
      <c r="HW6" s="168"/>
      <c r="HX6" s="168"/>
      <c r="HY6" s="168"/>
      <c r="HZ6" s="168"/>
      <c r="IA6" s="168"/>
      <c r="IB6" s="168"/>
      <c r="IC6" s="168"/>
      <c r="ID6" s="168"/>
      <c r="IE6" s="168"/>
      <c r="IF6" s="168"/>
      <c r="IG6" s="168"/>
      <c r="IH6" s="168"/>
      <c r="II6" s="168"/>
      <c r="IJ6" s="168"/>
      <c r="IK6" s="168"/>
      <c r="IL6" s="168"/>
      <c r="IM6" s="168"/>
      <c r="IN6" s="168"/>
      <c r="IO6" s="168"/>
      <c r="IP6" s="168"/>
      <c r="IQ6" s="168"/>
      <c r="IR6" s="168"/>
      <c r="IS6" s="168"/>
      <c r="IT6" s="168"/>
      <c r="IU6" s="168"/>
      <c r="IV6" s="168"/>
      <c r="IW6" s="168"/>
      <c r="IX6" s="168"/>
      <c r="IY6" s="168"/>
      <c r="IZ6" s="168"/>
      <c r="JA6" s="168"/>
      <c r="JB6" s="168"/>
      <c r="JC6" s="168"/>
      <c r="JD6" s="168"/>
      <c r="JE6" s="168"/>
      <c r="JF6" s="168"/>
      <c r="JG6" s="168"/>
      <c r="JH6" s="168"/>
      <c r="JI6" s="168"/>
      <c r="JJ6" s="168"/>
      <c r="JK6" s="168"/>
      <c r="JL6" s="168"/>
      <c r="JM6" s="168"/>
      <c r="JN6" s="168"/>
      <c r="JO6" s="168"/>
      <c r="JP6" s="168"/>
      <c r="JQ6" s="168"/>
      <c r="JR6" s="168"/>
      <c r="JS6" s="168"/>
      <c r="JT6" s="168"/>
      <c r="JU6" s="168"/>
      <c r="JV6" s="168"/>
      <c r="JW6" s="168"/>
      <c r="JX6" s="168"/>
      <c r="JY6" s="168"/>
      <c r="JZ6" s="168"/>
      <c r="KA6" s="168"/>
      <c r="KB6" s="168"/>
      <c r="KC6" s="168"/>
      <c r="KD6" s="168"/>
      <c r="KE6" s="168"/>
      <c r="KF6" s="168"/>
      <c r="KG6" s="168"/>
      <c r="KH6" s="168"/>
      <c r="KI6" s="168"/>
      <c r="KJ6" s="168"/>
      <c r="KK6" s="168"/>
      <c r="KL6" s="168"/>
      <c r="KM6" s="168"/>
      <c r="KN6" s="168"/>
      <c r="KO6" s="168"/>
      <c r="KP6" s="168"/>
      <c r="KQ6" s="168"/>
      <c r="KR6" s="168"/>
      <c r="KS6" s="168"/>
      <c r="KT6" s="168"/>
      <c r="KU6" s="168"/>
      <c r="KV6" s="168"/>
      <c r="KW6" s="168"/>
      <c r="KX6" s="168"/>
      <c r="KY6" s="168"/>
      <c r="KZ6" s="168"/>
      <c r="LA6" s="168"/>
      <c r="LB6" s="168"/>
      <c r="LC6" s="168"/>
      <c r="LD6" s="168"/>
      <c r="LE6" s="168"/>
      <c r="LF6" s="168"/>
      <c r="LG6" s="168"/>
      <c r="LH6" s="168"/>
      <c r="LI6" s="168"/>
      <c r="LJ6" s="168"/>
      <c r="LK6" s="168"/>
      <c r="LL6" s="168"/>
      <c r="LM6" s="168"/>
      <c r="LN6" s="168"/>
      <c r="LO6" s="168"/>
      <c r="LP6" s="168"/>
      <c r="LQ6" s="168"/>
      <c r="LR6" s="168"/>
      <c r="LS6" s="168"/>
      <c r="LT6" s="168"/>
      <c r="LU6" s="168"/>
      <c r="LV6" s="168"/>
      <c r="LW6" s="168"/>
      <c r="LX6" s="168"/>
      <c r="LY6" s="168"/>
      <c r="LZ6" s="168"/>
      <c r="MA6" s="168"/>
      <c r="MB6" s="168"/>
      <c r="MC6" s="168"/>
      <c r="MD6" s="168"/>
      <c r="ME6" s="168"/>
      <c r="MF6" s="168"/>
      <c r="MG6" s="168"/>
    </row>
    <row r="7" spans="1:345" s="166" customFormat="1" ht="26.4" x14ac:dyDescent="0.25">
      <c r="A7" s="400" t="s">
        <v>423</v>
      </c>
      <c r="B7" s="520" t="s">
        <v>280</v>
      </c>
      <c r="C7" s="521">
        <v>4.2</v>
      </c>
      <c r="D7" s="522" t="s">
        <v>187</v>
      </c>
      <c r="E7" s="520" t="s">
        <v>559</v>
      </c>
      <c r="F7" s="522" t="s">
        <v>198</v>
      </c>
      <c r="G7" s="522" t="s">
        <v>198</v>
      </c>
      <c r="H7" s="522" t="s">
        <v>198</v>
      </c>
      <c r="I7" s="522" t="s">
        <v>199</v>
      </c>
      <c r="J7" s="522" t="s">
        <v>201</v>
      </c>
      <c r="K7" s="520" t="s">
        <v>560</v>
      </c>
      <c r="L7" s="168"/>
      <c r="M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168"/>
      <c r="BA7" s="168"/>
      <c r="BB7" s="168"/>
      <c r="BC7" s="168"/>
      <c r="BD7" s="168"/>
      <c r="BE7" s="168"/>
      <c r="BF7" s="168"/>
      <c r="BG7" s="168"/>
      <c r="BH7" s="168"/>
      <c r="BI7" s="168"/>
      <c r="BJ7" s="168"/>
      <c r="BK7" s="168"/>
      <c r="BL7" s="168"/>
      <c r="BM7" s="168"/>
      <c r="BN7" s="168"/>
      <c r="BO7" s="168"/>
      <c r="BP7" s="168"/>
      <c r="BQ7" s="168"/>
      <c r="BR7" s="168"/>
      <c r="BS7" s="168"/>
      <c r="BT7" s="168"/>
      <c r="BU7" s="168"/>
      <c r="BV7" s="168"/>
      <c r="BW7" s="168"/>
      <c r="BX7" s="168"/>
      <c r="BY7" s="168"/>
      <c r="BZ7" s="168"/>
      <c r="CA7" s="168"/>
      <c r="CB7" s="168"/>
      <c r="CC7" s="168"/>
      <c r="CD7" s="168"/>
      <c r="CE7" s="168"/>
      <c r="CF7" s="168"/>
      <c r="CG7" s="168"/>
      <c r="CH7" s="168"/>
      <c r="CI7" s="168"/>
      <c r="CJ7" s="168"/>
      <c r="CK7" s="168"/>
      <c r="CL7" s="168"/>
      <c r="CM7" s="168"/>
      <c r="CN7" s="168"/>
      <c r="CO7" s="168"/>
      <c r="CP7" s="168"/>
      <c r="CQ7" s="168"/>
      <c r="CR7" s="168"/>
      <c r="CS7" s="168"/>
      <c r="CT7" s="168"/>
      <c r="CU7" s="168"/>
      <c r="CV7" s="168"/>
      <c r="CW7" s="168"/>
      <c r="CX7" s="168"/>
      <c r="CY7" s="168"/>
      <c r="CZ7" s="168"/>
      <c r="DA7" s="168"/>
      <c r="DB7" s="168"/>
      <c r="DC7" s="168"/>
      <c r="DD7" s="168"/>
      <c r="DE7" s="168"/>
      <c r="DF7" s="168"/>
      <c r="DG7" s="168"/>
      <c r="DH7" s="168"/>
      <c r="DI7" s="168"/>
      <c r="DJ7" s="168"/>
      <c r="DK7" s="168"/>
      <c r="DL7" s="168"/>
      <c r="DM7" s="168"/>
      <c r="DN7" s="168"/>
      <c r="DO7" s="168"/>
      <c r="DP7" s="168"/>
      <c r="DQ7" s="168"/>
      <c r="DR7" s="168"/>
      <c r="DS7" s="168"/>
      <c r="DT7" s="168"/>
      <c r="DU7" s="168"/>
      <c r="DV7" s="168"/>
      <c r="DW7" s="168"/>
      <c r="DX7" s="168"/>
      <c r="DY7" s="168"/>
      <c r="DZ7" s="168"/>
      <c r="EA7" s="168"/>
      <c r="EB7" s="168"/>
      <c r="EC7" s="168"/>
      <c r="ED7" s="168"/>
      <c r="EE7" s="168"/>
      <c r="EF7" s="168"/>
      <c r="EG7" s="168"/>
      <c r="EH7" s="168"/>
      <c r="EI7" s="168"/>
      <c r="EJ7" s="168"/>
      <c r="EK7" s="168"/>
      <c r="EL7" s="168"/>
      <c r="EM7" s="168"/>
      <c r="EN7" s="168"/>
      <c r="EO7" s="168"/>
      <c r="EP7" s="168"/>
      <c r="EQ7" s="168"/>
      <c r="ER7" s="168"/>
      <c r="ES7" s="168"/>
      <c r="ET7" s="168"/>
      <c r="EU7" s="168"/>
      <c r="EV7" s="168"/>
      <c r="EW7" s="168"/>
      <c r="EX7" s="168"/>
      <c r="EY7" s="168"/>
      <c r="EZ7" s="168"/>
      <c r="FA7" s="168"/>
      <c r="FB7" s="168"/>
      <c r="FC7" s="168"/>
      <c r="FD7" s="168"/>
      <c r="FE7" s="168"/>
      <c r="FF7" s="168"/>
      <c r="FG7" s="168"/>
      <c r="FH7" s="168"/>
      <c r="FI7" s="168"/>
      <c r="FJ7" s="168"/>
      <c r="FK7" s="168"/>
      <c r="FL7" s="168"/>
      <c r="FM7" s="168"/>
      <c r="FN7" s="168"/>
      <c r="FO7" s="168"/>
      <c r="FP7" s="168"/>
      <c r="FQ7" s="168"/>
      <c r="FR7" s="168"/>
      <c r="FS7" s="168"/>
      <c r="FT7" s="168"/>
      <c r="FU7" s="168"/>
      <c r="FV7" s="168"/>
      <c r="FW7" s="168"/>
      <c r="FX7" s="168"/>
      <c r="FY7" s="168"/>
      <c r="FZ7" s="168"/>
      <c r="GA7" s="168"/>
      <c r="GB7" s="168"/>
      <c r="GC7" s="168"/>
      <c r="GD7" s="168"/>
      <c r="GE7" s="168"/>
      <c r="GF7" s="168"/>
      <c r="GG7" s="168"/>
      <c r="GH7" s="168"/>
      <c r="GI7" s="168"/>
      <c r="GJ7" s="168"/>
      <c r="GK7" s="168"/>
      <c r="GL7" s="168"/>
      <c r="GM7" s="168"/>
      <c r="GN7" s="168"/>
      <c r="GO7" s="168"/>
      <c r="GP7" s="168"/>
      <c r="GQ7" s="168"/>
      <c r="GR7" s="168"/>
      <c r="GS7" s="168"/>
      <c r="GT7" s="168"/>
      <c r="GU7" s="168"/>
      <c r="GV7" s="168"/>
      <c r="GW7" s="168"/>
      <c r="GX7" s="168"/>
      <c r="GY7" s="168"/>
      <c r="GZ7" s="168"/>
      <c r="HA7" s="168"/>
      <c r="HB7" s="168"/>
      <c r="HC7" s="168"/>
      <c r="HD7" s="168"/>
      <c r="HE7" s="168"/>
      <c r="HF7" s="168"/>
      <c r="HG7" s="168"/>
      <c r="HH7" s="168"/>
      <c r="HI7" s="168"/>
      <c r="HJ7" s="168"/>
      <c r="HK7" s="168"/>
      <c r="HL7" s="168"/>
      <c r="HM7" s="168"/>
      <c r="HN7" s="168"/>
      <c r="HO7" s="168"/>
      <c r="HP7" s="168"/>
      <c r="HQ7" s="168"/>
      <c r="HR7" s="168"/>
      <c r="HS7" s="168"/>
      <c r="HT7" s="168"/>
      <c r="HU7" s="168"/>
      <c r="HV7" s="168"/>
      <c r="HW7" s="168"/>
      <c r="HX7" s="168"/>
      <c r="HY7" s="168"/>
      <c r="HZ7" s="168"/>
      <c r="IA7" s="168"/>
      <c r="IB7" s="168"/>
      <c r="IC7" s="168"/>
      <c r="ID7" s="168"/>
      <c r="IE7" s="168"/>
      <c r="IF7" s="168"/>
      <c r="IG7" s="168"/>
      <c r="IH7" s="168"/>
      <c r="II7" s="168"/>
      <c r="IJ7" s="168"/>
      <c r="IK7" s="168"/>
      <c r="IL7" s="168"/>
      <c r="IM7" s="168"/>
      <c r="IN7" s="168"/>
      <c r="IO7" s="168"/>
      <c r="IP7" s="168"/>
      <c r="IQ7" s="168"/>
      <c r="IR7" s="168"/>
      <c r="IS7" s="168"/>
      <c r="IT7" s="168"/>
      <c r="IU7" s="168"/>
      <c r="IV7" s="168"/>
      <c r="IW7" s="168"/>
      <c r="IX7" s="168"/>
      <c r="IY7" s="168"/>
      <c r="IZ7" s="168"/>
      <c r="JA7" s="168"/>
      <c r="JB7" s="168"/>
      <c r="JC7" s="168"/>
      <c r="JD7" s="168"/>
      <c r="JE7" s="168"/>
      <c r="JF7" s="168"/>
      <c r="JG7" s="168"/>
      <c r="JH7" s="168"/>
      <c r="JI7" s="168"/>
      <c r="JJ7" s="168"/>
      <c r="JK7" s="168"/>
      <c r="JL7" s="168"/>
      <c r="JM7" s="168"/>
      <c r="JN7" s="168"/>
      <c r="JO7" s="168"/>
      <c r="JP7" s="168"/>
      <c r="JQ7" s="168"/>
      <c r="JR7" s="168"/>
      <c r="JS7" s="168"/>
      <c r="JT7" s="168"/>
      <c r="JU7" s="168"/>
      <c r="JV7" s="168"/>
      <c r="JW7" s="168"/>
      <c r="JX7" s="168"/>
      <c r="JY7" s="168"/>
      <c r="JZ7" s="168"/>
      <c r="KA7" s="168"/>
      <c r="KB7" s="168"/>
      <c r="KC7" s="168"/>
      <c r="KD7" s="168"/>
      <c r="KE7" s="168"/>
      <c r="KF7" s="168"/>
      <c r="KG7" s="168"/>
      <c r="KH7" s="168"/>
      <c r="KI7" s="168"/>
      <c r="KJ7" s="168"/>
      <c r="KK7" s="168"/>
      <c r="KL7" s="168"/>
      <c r="KM7" s="168"/>
      <c r="KN7" s="168"/>
      <c r="KO7" s="168"/>
      <c r="KP7" s="168"/>
      <c r="KQ7" s="168"/>
      <c r="KR7" s="168"/>
      <c r="KS7" s="168"/>
      <c r="KT7" s="168"/>
      <c r="KU7" s="168"/>
      <c r="KV7" s="168"/>
      <c r="KW7" s="168"/>
      <c r="KX7" s="168"/>
      <c r="KY7" s="168"/>
      <c r="KZ7" s="168"/>
      <c r="LA7" s="168"/>
      <c r="LB7" s="168"/>
      <c r="LC7" s="168"/>
      <c r="LD7" s="168"/>
      <c r="LE7" s="168"/>
      <c r="LF7" s="168"/>
      <c r="LG7" s="168"/>
      <c r="LH7" s="168"/>
      <c r="LI7" s="168"/>
      <c r="LJ7" s="168"/>
      <c r="LK7" s="168"/>
      <c r="LL7" s="168"/>
      <c r="LM7" s="168"/>
      <c r="LN7" s="168"/>
      <c r="LO7" s="168"/>
      <c r="LP7" s="168"/>
      <c r="LQ7" s="168"/>
      <c r="LR7" s="168"/>
      <c r="LS7" s="168"/>
      <c r="LT7" s="168"/>
      <c r="LU7" s="168"/>
      <c r="LV7" s="168"/>
      <c r="LW7" s="168"/>
      <c r="LX7" s="168"/>
      <c r="LY7" s="168"/>
      <c r="LZ7" s="168"/>
      <c r="MA7" s="168"/>
      <c r="MB7" s="168"/>
      <c r="MC7" s="168"/>
      <c r="MD7" s="168"/>
      <c r="ME7" s="168"/>
      <c r="MF7" s="168"/>
      <c r="MG7" s="168"/>
    </row>
    <row r="8" spans="1:345" s="166" customFormat="1" ht="26.4" x14ac:dyDescent="0.25">
      <c r="A8" s="400" t="s">
        <v>424</v>
      </c>
      <c r="B8" s="520" t="s">
        <v>618</v>
      </c>
      <c r="C8" s="521">
        <v>4.3</v>
      </c>
      <c r="D8" s="522" t="s">
        <v>187</v>
      </c>
      <c r="E8" s="520" t="s">
        <v>559</v>
      </c>
      <c r="F8" s="522"/>
      <c r="G8" s="522" t="s">
        <v>8</v>
      </c>
      <c r="H8" s="522" t="s">
        <v>198</v>
      </c>
      <c r="I8" s="522"/>
      <c r="J8" s="522"/>
      <c r="K8" s="520" t="s">
        <v>560</v>
      </c>
      <c r="L8" s="168"/>
      <c r="M8" s="168"/>
      <c r="AA8" s="168"/>
      <c r="AB8" s="168"/>
      <c r="AC8" s="168"/>
      <c r="AD8" s="168"/>
      <c r="AE8" s="168"/>
      <c r="AF8" s="168"/>
      <c r="AG8" s="168"/>
      <c r="AH8" s="168"/>
      <c r="AI8" s="168"/>
      <c r="AJ8" s="168"/>
      <c r="AK8" s="168"/>
      <c r="AL8" s="168"/>
      <c r="AM8" s="168"/>
      <c r="AN8" s="168"/>
      <c r="AO8" s="168"/>
      <c r="AP8" s="168"/>
      <c r="AQ8" s="168"/>
      <c r="AR8" s="168"/>
      <c r="AS8" s="168"/>
      <c r="AT8" s="168"/>
      <c r="AU8" s="168"/>
      <c r="AV8" s="168"/>
      <c r="AW8" s="168"/>
      <c r="AX8" s="168"/>
      <c r="AY8" s="168"/>
      <c r="AZ8" s="168"/>
      <c r="BA8" s="168"/>
      <c r="BB8" s="168"/>
      <c r="BC8" s="168"/>
      <c r="BD8" s="168"/>
      <c r="BE8" s="168"/>
      <c r="BF8" s="168"/>
      <c r="BG8" s="168"/>
      <c r="BH8" s="168"/>
      <c r="BI8" s="168"/>
      <c r="BJ8" s="168"/>
      <c r="BK8" s="168"/>
      <c r="BL8" s="168"/>
      <c r="BM8" s="168"/>
      <c r="BN8" s="168"/>
      <c r="BO8" s="168"/>
      <c r="BP8" s="168"/>
      <c r="BQ8" s="168"/>
      <c r="BR8" s="168"/>
      <c r="BS8" s="168"/>
      <c r="BT8" s="168"/>
      <c r="BU8" s="168"/>
      <c r="BV8" s="168"/>
      <c r="BW8" s="168"/>
      <c r="BX8" s="168"/>
      <c r="BY8" s="168"/>
      <c r="BZ8" s="168"/>
      <c r="CA8" s="168"/>
      <c r="CB8" s="168"/>
      <c r="CC8" s="168"/>
      <c r="CD8" s="168"/>
      <c r="CE8" s="168"/>
      <c r="CF8" s="168"/>
      <c r="CG8" s="168"/>
      <c r="CH8" s="168"/>
      <c r="CI8" s="168"/>
      <c r="CJ8" s="168"/>
      <c r="CK8" s="168"/>
      <c r="CL8" s="168"/>
      <c r="CM8" s="168"/>
      <c r="CN8" s="168"/>
      <c r="CO8" s="168"/>
      <c r="CP8" s="168"/>
      <c r="CQ8" s="168"/>
      <c r="CR8" s="168"/>
      <c r="CS8" s="168"/>
      <c r="CT8" s="168"/>
      <c r="CU8" s="168"/>
      <c r="CV8" s="168"/>
      <c r="CW8" s="168"/>
      <c r="CX8" s="168"/>
      <c r="CY8" s="168"/>
      <c r="CZ8" s="168"/>
      <c r="DA8" s="168"/>
      <c r="DB8" s="168"/>
      <c r="DC8" s="168"/>
      <c r="DD8" s="168"/>
      <c r="DE8" s="168"/>
      <c r="DF8" s="168"/>
      <c r="DG8" s="168"/>
      <c r="DH8" s="168"/>
      <c r="DI8" s="168"/>
      <c r="DJ8" s="168"/>
      <c r="DK8" s="168"/>
      <c r="DL8" s="168"/>
      <c r="DM8" s="168"/>
      <c r="DN8" s="168"/>
      <c r="DO8" s="168"/>
      <c r="DP8" s="168"/>
      <c r="DQ8" s="168"/>
      <c r="DR8" s="168"/>
      <c r="DS8" s="168"/>
      <c r="DT8" s="168"/>
      <c r="DU8" s="168"/>
      <c r="DV8" s="168"/>
      <c r="DW8" s="168"/>
      <c r="DX8" s="168"/>
      <c r="DY8" s="168"/>
      <c r="DZ8" s="168"/>
      <c r="EA8" s="168"/>
      <c r="EB8" s="168"/>
      <c r="EC8" s="168"/>
      <c r="ED8" s="168"/>
      <c r="EE8" s="168"/>
      <c r="EF8" s="168"/>
      <c r="EG8" s="168"/>
      <c r="EH8" s="168"/>
      <c r="EI8" s="168"/>
      <c r="EJ8" s="168"/>
      <c r="EK8" s="168"/>
      <c r="EL8" s="168"/>
      <c r="EM8" s="168"/>
      <c r="EN8" s="168"/>
      <c r="EO8" s="168"/>
      <c r="EP8" s="168"/>
      <c r="EQ8" s="168"/>
      <c r="ER8" s="168"/>
      <c r="ES8" s="168"/>
      <c r="ET8" s="168"/>
      <c r="EU8" s="168"/>
      <c r="EV8" s="168"/>
      <c r="EW8" s="168"/>
      <c r="EX8" s="168"/>
      <c r="EY8" s="168"/>
      <c r="EZ8" s="168"/>
      <c r="FA8" s="168"/>
      <c r="FB8" s="168"/>
      <c r="FC8" s="168"/>
      <c r="FD8" s="168"/>
      <c r="FE8" s="168"/>
      <c r="FF8" s="168"/>
      <c r="FG8" s="168"/>
      <c r="FH8" s="168"/>
      <c r="FI8" s="168"/>
      <c r="FJ8" s="168"/>
      <c r="FK8" s="168"/>
      <c r="FL8" s="168"/>
      <c r="FM8" s="168"/>
      <c r="FN8" s="168"/>
      <c r="FO8" s="168"/>
      <c r="FP8" s="168"/>
      <c r="FQ8" s="168"/>
      <c r="FR8" s="168"/>
      <c r="FS8" s="168"/>
      <c r="FT8" s="168"/>
      <c r="FU8" s="168"/>
      <c r="FV8" s="168"/>
      <c r="FW8" s="168"/>
      <c r="FX8" s="168"/>
      <c r="FY8" s="168"/>
      <c r="FZ8" s="168"/>
      <c r="GA8" s="168"/>
      <c r="GB8" s="168"/>
      <c r="GC8" s="168"/>
      <c r="GD8" s="168"/>
      <c r="GE8" s="168"/>
      <c r="GF8" s="168"/>
      <c r="GG8" s="168"/>
      <c r="GH8" s="168"/>
      <c r="GI8" s="168"/>
      <c r="GJ8" s="168"/>
      <c r="GK8" s="168"/>
      <c r="GL8" s="168"/>
      <c r="GM8" s="168"/>
      <c r="GN8" s="168"/>
      <c r="GO8" s="168"/>
      <c r="GP8" s="168"/>
      <c r="GQ8" s="168"/>
      <c r="GR8" s="168"/>
      <c r="GS8" s="168"/>
      <c r="GT8" s="168"/>
      <c r="GU8" s="168"/>
      <c r="GV8" s="168"/>
      <c r="GW8" s="168"/>
      <c r="GX8" s="168"/>
      <c r="GY8" s="168"/>
      <c r="GZ8" s="168"/>
      <c r="HA8" s="168"/>
      <c r="HB8" s="168"/>
      <c r="HC8" s="168"/>
      <c r="HD8" s="168"/>
      <c r="HE8" s="168"/>
      <c r="HF8" s="168"/>
      <c r="HG8" s="168"/>
      <c r="HH8" s="168"/>
      <c r="HI8" s="168"/>
      <c r="HJ8" s="168"/>
      <c r="HK8" s="168"/>
      <c r="HL8" s="168"/>
      <c r="HM8" s="168"/>
      <c r="HN8" s="168"/>
      <c r="HO8" s="168"/>
      <c r="HP8" s="168"/>
      <c r="HQ8" s="168"/>
      <c r="HR8" s="168"/>
      <c r="HS8" s="168"/>
      <c r="HT8" s="168"/>
      <c r="HU8" s="168"/>
      <c r="HV8" s="168"/>
      <c r="HW8" s="168"/>
      <c r="HX8" s="168"/>
      <c r="HY8" s="168"/>
      <c r="HZ8" s="168"/>
      <c r="IA8" s="168"/>
      <c r="IB8" s="168"/>
      <c r="IC8" s="168"/>
      <c r="ID8" s="168"/>
      <c r="IE8" s="168"/>
      <c r="IF8" s="168"/>
      <c r="IG8" s="168"/>
      <c r="IH8" s="168"/>
      <c r="II8" s="168"/>
      <c r="IJ8" s="168"/>
      <c r="IK8" s="168"/>
      <c r="IL8" s="168"/>
      <c r="IM8" s="168"/>
      <c r="IN8" s="168"/>
      <c r="IO8" s="168"/>
      <c r="IP8" s="168"/>
      <c r="IQ8" s="168"/>
      <c r="IR8" s="168"/>
      <c r="IS8" s="168"/>
      <c r="IT8" s="168"/>
      <c r="IU8" s="168"/>
      <c r="IV8" s="168"/>
      <c r="IW8" s="168"/>
      <c r="IX8" s="168"/>
      <c r="IY8" s="168"/>
      <c r="IZ8" s="168"/>
      <c r="JA8" s="168"/>
      <c r="JB8" s="168"/>
      <c r="JC8" s="168"/>
      <c r="JD8" s="168"/>
      <c r="JE8" s="168"/>
      <c r="JF8" s="168"/>
      <c r="JG8" s="168"/>
      <c r="JH8" s="168"/>
      <c r="JI8" s="168"/>
      <c r="JJ8" s="168"/>
      <c r="JK8" s="168"/>
      <c r="JL8" s="168"/>
      <c r="JM8" s="168"/>
      <c r="JN8" s="168"/>
      <c r="JO8" s="168"/>
      <c r="JP8" s="168"/>
      <c r="JQ8" s="168"/>
      <c r="JR8" s="168"/>
      <c r="JS8" s="168"/>
      <c r="JT8" s="168"/>
      <c r="JU8" s="168"/>
      <c r="JV8" s="168"/>
      <c r="JW8" s="168"/>
      <c r="JX8" s="168"/>
      <c r="JY8" s="168"/>
      <c r="JZ8" s="168"/>
      <c r="KA8" s="168"/>
      <c r="KB8" s="168"/>
      <c r="KC8" s="168"/>
      <c r="KD8" s="168"/>
      <c r="KE8" s="168"/>
      <c r="KF8" s="168"/>
      <c r="KG8" s="168"/>
      <c r="KH8" s="168"/>
      <c r="KI8" s="168"/>
      <c r="KJ8" s="168"/>
      <c r="KK8" s="168"/>
      <c r="KL8" s="168"/>
      <c r="KM8" s="168"/>
      <c r="KN8" s="168"/>
      <c r="KO8" s="168"/>
      <c r="KP8" s="168"/>
      <c r="KQ8" s="168"/>
      <c r="KR8" s="168"/>
      <c r="KS8" s="168"/>
      <c r="KT8" s="168"/>
      <c r="KU8" s="168"/>
      <c r="KV8" s="168"/>
      <c r="KW8" s="168"/>
      <c r="KX8" s="168"/>
      <c r="KY8" s="168"/>
      <c r="KZ8" s="168"/>
      <c r="LA8" s="168"/>
      <c r="LB8" s="168"/>
      <c r="LC8" s="168"/>
      <c r="LD8" s="168"/>
      <c r="LE8" s="168"/>
      <c r="LF8" s="168"/>
      <c r="LG8" s="168"/>
      <c r="LH8" s="168"/>
      <c r="LI8" s="168"/>
      <c r="LJ8" s="168"/>
      <c r="LK8" s="168"/>
      <c r="LL8" s="168"/>
      <c r="LM8" s="168"/>
      <c r="LN8" s="168"/>
      <c r="LO8" s="168"/>
      <c r="LP8" s="168"/>
      <c r="LQ8" s="168"/>
      <c r="LR8" s="168"/>
      <c r="LS8" s="168"/>
      <c r="LT8" s="168"/>
      <c r="LU8" s="168"/>
      <c r="LV8" s="168"/>
      <c r="LW8" s="168"/>
      <c r="LX8" s="168"/>
      <c r="LY8" s="168"/>
      <c r="LZ8" s="168"/>
      <c r="MA8" s="168"/>
      <c r="MB8" s="168"/>
      <c r="MC8" s="168"/>
      <c r="MD8" s="168"/>
      <c r="ME8" s="168"/>
      <c r="MF8" s="168"/>
      <c r="MG8" s="168"/>
    </row>
    <row r="9" spans="1:345" s="166" customFormat="1" ht="26.4" x14ac:dyDescent="0.25">
      <c r="A9" s="400" t="s">
        <v>425</v>
      </c>
      <c r="B9" s="520" t="s">
        <v>619</v>
      </c>
      <c r="C9" s="521">
        <v>4.5999999999999996</v>
      </c>
      <c r="D9" s="522" t="s">
        <v>187</v>
      </c>
      <c r="E9" s="520" t="s">
        <v>559</v>
      </c>
      <c r="F9" s="522"/>
      <c r="G9" s="522" t="s">
        <v>8</v>
      </c>
      <c r="H9" s="522"/>
      <c r="I9" s="522"/>
      <c r="J9" s="522"/>
      <c r="K9" s="520" t="s">
        <v>560</v>
      </c>
      <c r="L9" s="168"/>
      <c r="M9" s="168"/>
      <c r="AA9" s="168"/>
      <c r="AB9" s="168"/>
      <c r="AC9" s="168"/>
      <c r="AD9" s="168"/>
      <c r="AE9" s="168"/>
      <c r="AF9" s="168"/>
      <c r="AG9" s="168"/>
      <c r="AH9" s="168"/>
      <c r="AI9" s="168"/>
      <c r="AJ9" s="168"/>
      <c r="AK9" s="168"/>
      <c r="AL9" s="168"/>
      <c r="AM9" s="168"/>
      <c r="AN9" s="168"/>
      <c r="AO9" s="168"/>
      <c r="AP9" s="168"/>
      <c r="AQ9" s="168"/>
      <c r="AR9" s="168"/>
      <c r="AS9" s="168"/>
      <c r="AT9" s="168"/>
      <c r="AU9" s="168"/>
      <c r="AV9" s="168"/>
      <c r="AW9" s="168"/>
      <c r="AX9" s="168"/>
      <c r="AY9" s="168"/>
      <c r="AZ9" s="168"/>
      <c r="BA9" s="168"/>
      <c r="BB9" s="168"/>
      <c r="BC9" s="168"/>
      <c r="BD9" s="168"/>
      <c r="BE9" s="168"/>
      <c r="BF9" s="168"/>
      <c r="BG9" s="168"/>
      <c r="BH9" s="168"/>
      <c r="BI9" s="168"/>
      <c r="BJ9" s="168"/>
      <c r="BK9" s="168"/>
      <c r="BL9" s="168"/>
      <c r="BM9" s="168"/>
      <c r="BN9" s="168"/>
      <c r="BO9" s="168"/>
      <c r="BP9" s="168"/>
      <c r="BQ9" s="168"/>
      <c r="BR9" s="168"/>
      <c r="BS9" s="168"/>
      <c r="BT9" s="168"/>
      <c r="BU9" s="168"/>
      <c r="BV9" s="168"/>
      <c r="BW9" s="168"/>
      <c r="BX9" s="168"/>
      <c r="BY9" s="168"/>
      <c r="BZ9" s="168"/>
      <c r="CA9" s="168"/>
      <c r="CB9" s="168"/>
      <c r="CC9" s="168"/>
      <c r="CD9" s="168"/>
      <c r="CE9" s="168"/>
      <c r="CF9" s="168"/>
      <c r="CG9" s="168"/>
      <c r="CH9" s="168"/>
      <c r="CI9" s="168"/>
      <c r="CJ9" s="168"/>
      <c r="CK9" s="168"/>
      <c r="CL9" s="168"/>
      <c r="CM9" s="168"/>
      <c r="CN9" s="168"/>
      <c r="CO9" s="168"/>
      <c r="CP9" s="168"/>
      <c r="CQ9" s="168"/>
      <c r="CR9" s="168"/>
      <c r="CS9" s="168"/>
      <c r="CT9" s="168"/>
      <c r="CU9" s="168"/>
      <c r="CV9" s="168"/>
      <c r="CW9" s="168"/>
      <c r="CX9" s="168"/>
      <c r="CY9" s="168"/>
      <c r="CZ9" s="168"/>
      <c r="DA9" s="168"/>
      <c r="DB9" s="168"/>
      <c r="DC9" s="168"/>
      <c r="DD9" s="168"/>
      <c r="DE9" s="168"/>
      <c r="DF9" s="168"/>
      <c r="DG9" s="168"/>
      <c r="DH9" s="168"/>
      <c r="DI9" s="168"/>
      <c r="DJ9" s="168"/>
      <c r="DK9" s="168"/>
      <c r="DL9" s="168"/>
      <c r="DM9" s="168"/>
      <c r="DN9" s="168"/>
      <c r="DO9" s="168"/>
      <c r="DP9" s="168"/>
      <c r="DQ9" s="168"/>
      <c r="DR9" s="168"/>
      <c r="DS9" s="168"/>
      <c r="DT9" s="168"/>
      <c r="DU9" s="168"/>
      <c r="DV9" s="168"/>
      <c r="DW9" s="168"/>
      <c r="DX9" s="168"/>
      <c r="DY9" s="168"/>
      <c r="DZ9" s="168"/>
      <c r="EA9" s="168"/>
      <c r="EB9" s="168"/>
      <c r="EC9" s="168"/>
      <c r="ED9" s="168"/>
      <c r="EE9" s="168"/>
      <c r="EF9" s="168"/>
      <c r="EG9" s="168"/>
      <c r="EH9" s="168"/>
      <c r="EI9" s="168"/>
      <c r="EJ9" s="168"/>
      <c r="EK9" s="168"/>
      <c r="EL9" s="168"/>
      <c r="EM9" s="168"/>
      <c r="EN9" s="168"/>
      <c r="EO9" s="168"/>
      <c r="EP9" s="168"/>
      <c r="EQ9" s="168"/>
      <c r="ER9" s="168"/>
      <c r="ES9" s="168"/>
      <c r="ET9" s="168"/>
      <c r="EU9" s="168"/>
      <c r="EV9" s="168"/>
      <c r="EW9" s="168"/>
      <c r="EX9" s="168"/>
      <c r="EY9" s="168"/>
      <c r="EZ9" s="168"/>
      <c r="FA9" s="168"/>
      <c r="FB9" s="168"/>
      <c r="FC9" s="168"/>
      <c r="FD9" s="168"/>
      <c r="FE9" s="168"/>
      <c r="FF9" s="168"/>
      <c r="FG9" s="168"/>
      <c r="FH9" s="168"/>
      <c r="FI9" s="168"/>
      <c r="FJ9" s="168"/>
      <c r="FK9" s="168"/>
      <c r="FL9" s="168"/>
      <c r="FM9" s="168"/>
      <c r="FN9" s="168"/>
      <c r="FO9" s="168"/>
      <c r="FP9" s="168"/>
      <c r="FQ9" s="168"/>
      <c r="FR9" s="168"/>
      <c r="FS9" s="168"/>
      <c r="FT9" s="168"/>
      <c r="FU9" s="168"/>
      <c r="FV9" s="168"/>
      <c r="FW9" s="168"/>
      <c r="FX9" s="168"/>
      <c r="FY9" s="168"/>
      <c r="FZ9" s="168"/>
      <c r="GA9" s="168"/>
      <c r="GB9" s="168"/>
      <c r="GC9" s="168"/>
      <c r="GD9" s="168"/>
      <c r="GE9" s="168"/>
      <c r="GF9" s="168"/>
      <c r="GG9" s="168"/>
      <c r="GH9" s="168"/>
      <c r="GI9" s="168"/>
      <c r="GJ9" s="168"/>
      <c r="GK9" s="168"/>
      <c r="GL9" s="168"/>
      <c r="GM9" s="168"/>
      <c r="GN9" s="168"/>
      <c r="GO9" s="168"/>
      <c r="GP9" s="168"/>
      <c r="GQ9" s="168"/>
      <c r="GR9" s="168"/>
      <c r="GS9" s="168"/>
      <c r="GT9" s="168"/>
      <c r="GU9" s="168"/>
      <c r="GV9" s="168"/>
      <c r="GW9" s="168"/>
      <c r="GX9" s="168"/>
      <c r="GY9" s="168"/>
      <c r="GZ9" s="168"/>
      <c r="HA9" s="168"/>
      <c r="HB9" s="168"/>
      <c r="HC9" s="168"/>
      <c r="HD9" s="168"/>
      <c r="HE9" s="168"/>
      <c r="HF9" s="168"/>
      <c r="HG9" s="168"/>
      <c r="HH9" s="168"/>
      <c r="HI9" s="168"/>
      <c r="HJ9" s="168"/>
      <c r="HK9" s="168"/>
      <c r="HL9" s="168"/>
      <c r="HM9" s="168"/>
      <c r="HN9" s="168"/>
      <c r="HO9" s="168"/>
      <c r="HP9" s="168"/>
      <c r="HQ9" s="168"/>
      <c r="HR9" s="168"/>
      <c r="HS9" s="168"/>
      <c r="HT9" s="168"/>
      <c r="HU9" s="168"/>
      <c r="HV9" s="168"/>
      <c r="HW9" s="168"/>
      <c r="HX9" s="168"/>
      <c r="HY9" s="168"/>
      <c r="HZ9" s="168"/>
      <c r="IA9" s="168"/>
      <c r="IB9" s="168"/>
      <c r="IC9" s="168"/>
      <c r="ID9" s="168"/>
      <c r="IE9" s="168"/>
      <c r="IF9" s="168"/>
      <c r="IG9" s="168"/>
      <c r="IH9" s="168"/>
      <c r="II9" s="168"/>
      <c r="IJ9" s="168"/>
      <c r="IK9" s="168"/>
      <c r="IL9" s="168"/>
      <c r="IM9" s="168"/>
      <c r="IN9" s="168"/>
      <c r="IO9" s="168"/>
      <c r="IP9" s="168"/>
      <c r="IQ9" s="168"/>
      <c r="IR9" s="168"/>
      <c r="IS9" s="168"/>
      <c r="IT9" s="168"/>
      <c r="IU9" s="168"/>
      <c r="IV9" s="168"/>
      <c r="IW9" s="168"/>
      <c r="IX9" s="168"/>
      <c r="IY9" s="168"/>
      <c r="IZ9" s="168"/>
      <c r="JA9" s="168"/>
      <c r="JB9" s="168"/>
      <c r="JC9" s="168"/>
      <c r="JD9" s="168"/>
      <c r="JE9" s="168"/>
      <c r="JF9" s="168"/>
      <c r="JG9" s="168"/>
      <c r="JH9" s="168"/>
      <c r="JI9" s="168"/>
      <c r="JJ9" s="168"/>
      <c r="JK9" s="168"/>
      <c r="JL9" s="168"/>
      <c r="JM9" s="168"/>
      <c r="JN9" s="168"/>
      <c r="JO9" s="168"/>
      <c r="JP9" s="168"/>
      <c r="JQ9" s="168"/>
      <c r="JR9" s="168"/>
      <c r="JS9" s="168"/>
      <c r="JT9" s="168"/>
      <c r="JU9" s="168"/>
      <c r="JV9" s="168"/>
      <c r="JW9" s="168"/>
      <c r="JX9" s="168"/>
      <c r="JY9" s="168"/>
      <c r="JZ9" s="168"/>
      <c r="KA9" s="168"/>
      <c r="KB9" s="168"/>
      <c r="KC9" s="168"/>
      <c r="KD9" s="168"/>
      <c r="KE9" s="168"/>
      <c r="KF9" s="168"/>
      <c r="KG9" s="168"/>
      <c r="KH9" s="168"/>
      <c r="KI9" s="168"/>
      <c r="KJ9" s="168"/>
      <c r="KK9" s="168"/>
      <c r="KL9" s="168"/>
      <c r="KM9" s="168"/>
      <c r="KN9" s="168"/>
      <c r="KO9" s="168"/>
      <c r="KP9" s="168"/>
      <c r="KQ9" s="168"/>
      <c r="KR9" s="168"/>
      <c r="KS9" s="168"/>
      <c r="KT9" s="168"/>
      <c r="KU9" s="168"/>
      <c r="KV9" s="168"/>
      <c r="KW9" s="168"/>
      <c r="KX9" s="168"/>
      <c r="KY9" s="168"/>
      <c r="KZ9" s="168"/>
      <c r="LA9" s="168"/>
      <c r="LB9" s="168"/>
      <c r="LC9" s="168"/>
      <c r="LD9" s="168"/>
      <c r="LE9" s="168"/>
      <c r="LF9" s="168"/>
      <c r="LG9" s="168"/>
      <c r="LH9" s="168"/>
      <c r="LI9" s="168"/>
      <c r="LJ9" s="168"/>
      <c r="LK9" s="168"/>
      <c r="LL9" s="168"/>
      <c r="LM9" s="168"/>
      <c r="LN9" s="168"/>
      <c r="LO9" s="168"/>
      <c r="LP9" s="168"/>
      <c r="LQ9" s="168"/>
      <c r="LR9" s="168"/>
      <c r="LS9" s="168"/>
      <c r="LT9" s="168"/>
      <c r="LU9" s="168"/>
      <c r="LV9" s="168"/>
      <c r="LW9" s="168"/>
      <c r="LX9" s="168"/>
      <c r="LY9" s="168"/>
      <c r="LZ9" s="168"/>
      <c r="MA9" s="168"/>
      <c r="MB9" s="168"/>
      <c r="MC9" s="168"/>
      <c r="MD9" s="168"/>
      <c r="ME9" s="168"/>
      <c r="MF9" s="168"/>
      <c r="MG9" s="168"/>
    </row>
    <row r="10" spans="1:345" s="166" customFormat="1" ht="26.4" x14ac:dyDescent="0.25">
      <c r="A10" s="400" t="s">
        <v>426</v>
      </c>
      <c r="B10" s="520" t="s">
        <v>620</v>
      </c>
      <c r="C10" s="521">
        <v>4.8</v>
      </c>
      <c r="D10" s="522" t="s">
        <v>187</v>
      </c>
      <c r="E10" s="520" t="s">
        <v>559</v>
      </c>
      <c r="F10" s="522"/>
      <c r="G10" s="522" t="s">
        <v>8</v>
      </c>
      <c r="H10" s="522" t="s">
        <v>198</v>
      </c>
      <c r="I10" s="522"/>
      <c r="J10" s="522"/>
      <c r="K10" s="520" t="s">
        <v>560</v>
      </c>
      <c r="L10" s="168"/>
      <c r="M10" s="168"/>
      <c r="AA10" s="168"/>
      <c r="AB10" s="168"/>
      <c r="AC10" s="168"/>
      <c r="AD10" s="168"/>
      <c r="AE10" s="168"/>
      <c r="AF10" s="168"/>
      <c r="AG10" s="168"/>
      <c r="AH10" s="168"/>
      <c r="AI10" s="168"/>
      <c r="AJ10" s="168"/>
      <c r="AK10" s="168"/>
      <c r="AL10" s="168"/>
      <c r="AM10" s="168"/>
      <c r="AN10" s="168"/>
      <c r="AO10" s="168"/>
      <c r="AP10" s="168"/>
      <c r="AQ10" s="168"/>
      <c r="AR10" s="168"/>
      <c r="AS10" s="168"/>
      <c r="AT10" s="168"/>
      <c r="AU10" s="168"/>
      <c r="AV10" s="168"/>
      <c r="AW10" s="168"/>
      <c r="AX10" s="168"/>
      <c r="AY10" s="168"/>
      <c r="AZ10" s="168"/>
      <c r="BA10" s="168"/>
      <c r="BB10" s="168"/>
      <c r="BC10" s="168"/>
      <c r="BD10" s="168"/>
      <c r="BE10" s="168"/>
      <c r="BF10" s="168"/>
      <c r="BG10" s="168"/>
      <c r="BH10" s="168"/>
      <c r="BI10" s="168"/>
      <c r="BJ10" s="168"/>
      <c r="BK10" s="168"/>
      <c r="BL10" s="168"/>
      <c r="BM10" s="168"/>
      <c r="BN10" s="168"/>
      <c r="BO10" s="168"/>
      <c r="BP10" s="168"/>
      <c r="BQ10" s="168"/>
      <c r="BR10" s="168"/>
      <c r="BS10" s="168"/>
      <c r="BT10" s="168"/>
      <c r="BU10" s="168"/>
      <c r="BV10" s="168"/>
      <c r="BW10" s="168"/>
      <c r="BX10" s="168"/>
      <c r="BY10" s="168"/>
      <c r="BZ10" s="168"/>
      <c r="CA10" s="168"/>
      <c r="CB10" s="168"/>
      <c r="CC10" s="168"/>
      <c r="CD10" s="168"/>
      <c r="CE10" s="168"/>
      <c r="CF10" s="168"/>
      <c r="CG10" s="168"/>
      <c r="CH10" s="168"/>
      <c r="CI10" s="168"/>
      <c r="CJ10" s="168"/>
      <c r="CK10" s="168"/>
      <c r="CL10" s="168"/>
      <c r="CM10" s="168"/>
      <c r="CN10" s="168"/>
      <c r="CO10" s="168"/>
      <c r="CP10" s="168"/>
      <c r="CQ10" s="168"/>
      <c r="CR10" s="168"/>
      <c r="CS10" s="168"/>
      <c r="CT10" s="168"/>
      <c r="CU10" s="168"/>
      <c r="CV10" s="168"/>
      <c r="CW10" s="168"/>
      <c r="CX10" s="168"/>
      <c r="CY10" s="168"/>
      <c r="CZ10" s="168"/>
      <c r="DA10" s="168"/>
      <c r="DB10" s="168"/>
      <c r="DC10" s="168"/>
      <c r="DD10" s="168"/>
      <c r="DE10" s="168"/>
      <c r="DF10" s="168"/>
      <c r="DG10" s="168"/>
      <c r="DH10" s="168"/>
      <c r="DI10" s="168"/>
      <c r="DJ10" s="168"/>
      <c r="DK10" s="168"/>
      <c r="DL10" s="168"/>
      <c r="DM10" s="168"/>
      <c r="DN10" s="168"/>
      <c r="DO10" s="168"/>
      <c r="DP10" s="168"/>
      <c r="DQ10" s="168"/>
      <c r="DR10" s="168"/>
      <c r="DS10" s="168"/>
      <c r="DT10" s="168"/>
      <c r="DU10" s="168"/>
      <c r="DV10" s="168"/>
      <c r="DW10" s="168"/>
      <c r="DX10" s="168"/>
      <c r="DY10" s="168"/>
      <c r="DZ10" s="168"/>
      <c r="EA10" s="168"/>
      <c r="EB10" s="168"/>
      <c r="EC10" s="168"/>
      <c r="ED10" s="168"/>
      <c r="EE10" s="168"/>
      <c r="EF10" s="168"/>
      <c r="EG10" s="168"/>
      <c r="EH10" s="168"/>
      <c r="EI10" s="168"/>
      <c r="EJ10" s="168"/>
      <c r="EK10" s="168"/>
      <c r="EL10" s="168"/>
      <c r="EM10" s="168"/>
      <c r="EN10" s="168"/>
      <c r="EO10" s="168"/>
      <c r="EP10" s="168"/>
      <c r="EQ10" s="168"/>
      <c r="ER10" s="168"/>
      <c r="ES10" s="168"/>
      <c r="ET10" s="168"/>
      <c r="EU10" s="168"/>
      <c r="EV10" s="168"/>
      <c r="EW10" s="168"/>
      <c r="EX10" s="168"/>
      <c r="EY10" s="168"/>
      <c r="EZ10" s="168"/>
      <c r="FA10" s="168"/>
      <c r="FB10" s="168"/>
      <c r="FC10" s="168"/>
      <c r="FD10" s="168"/>
      <c r="FE10" s="168"/>
      <c r="FF10" s="168"/>
      <c r="FG10" s="168"/>
      <c r="FH10" s="168"/>
      <c r="FI10" s="168"/>
      <c r="FJ10" s="168"/>
      <c r="FK10" s="168"/>
      <c r="FL10" s="168"/>
      <c r="FM10" s="168"/>
      <c r="FN10" s="168"/>
      <c r="FO10" s="168"/>
      <c r="FP10" s="168"/>
      <c r="FQ10" s="168"/>
      <c r="FR10" s="168"/>
      <c r="FS10" s="168"/>
      <c r="FT10" s="168"/>
      <c r="FU10" s="168"/>
      <c r="FV10" s="168"/>
      <c r="FW10" s="168"/>
      <c r="FX10" s="168"/>
      <c r="FY10" s="168"/>
      <c r="FZ10" s="168"/>
      <c r="GA10" s="168"/>
      <c r="GB10" s="168"/>
      <c r="GC10" s="168"/>
      <c r="GD10" s="168"/>
      <c r="GE10" s="168"/>
      <c r="GF10" s="168"/>
      <c r="GG10" s="168"/>
      <c r="GH10" s="168"/>
      <c r="GI10" s="168"/>
      <c r="GJ10" s="168"/>
      <c r="GK10" s="168"/>
      <c r="GL10" s="168"/>
      <c r="GM10" s="168"/>
      <c r="GN10" s="168"/>
      <c r="GO10" s="168"/>
      <c r="GP10" s="168"/>
      <c r="GQ10" s="168"/>
      <c r="GR10" s="168"/>
      <c r="GS10" s="168"/>
      <c r="GT10" s="168"/>
      <c r="GU10" s="168"/>
      <c r="GV10" s="168"/>
      <c r="GW10" s="168"/>
      <c r="GX10" s="168"/>
      <c r="GY10" s="168"/>
      <c r="GZ10" s="168"/>
      <c r="HA10" s="168"/>
      <c r="HB10" s="168"/>
      <c r="HC10" s="168"/>
      <c r="HD10" s="168"/>
      <c r="HE10" s="168"/>
      <c r="HF10" s="168"/>
      <c r="HG10" s="168"/>
      <c r="HH10" s="168"/>
      <c r="HI10" s="168"/>
      <c r="HJ10" s="168"/>
      <c r="HK10" s="168"/>
      <c r="HL10" s="168"/>
      <c r="HM10" s="168"/>
      <c r="HN10" s="168"/>
      <c r="HO10" s="168"/>
      <c r="HP10" s="168"/>
      <c r="HQ10" s="168"/>
      <c r="HR10" s="168"/>
      <c r="HS10" s="168"/>
      <c r="HT10" s="168"/>
      <c r="HU10" s="168"/>
      <c r="HV10" s="168"/>
      <c r="HW10" s="168"/>
      <c r="HX10" s="168"/>
      <c r="HY10" s="168"/>
      <c r="HZ10" s="168"/>
      <c r="IA10" s="168"/>
      <c r="IB10" s="168"/>
      <c r="IC10" s="168"/>
      <c r="ID10" s="168"/>
      <c r="IE10" s="168"/>
      <c r="IF10" s="168"/>
      <c r="IG10" s="168"/>
      <c r="IH10" s="168"/>
      <c r="II10" s="168"/>
      <c r="IJ10" s="168"/>
      <c r="IK10" s="168"/>
      <c r="IL10" s="168"/>
      <c r="IM10" s="168"/>
      <c r="IN10" s="168"/>
      <c r="IO10" s="168"/>
      <c r="IP10" s="168"/>
      <c r="IQ10" s="168"/>
      <c r="IR10" s="168"/>
      <c r="IS10" s="168"/>
      <c r="IT10" s="168"/>
      <c r="IU10" s="168"/>
      <c r="IV10" s="168"/>
      <c r="IW10" s="168"/>
      <c r="IX10" s="168"/>
      <c r="IY10" s="168"/>
      <c r="IZ10" s="168"/>
      <c r="JA10" s="168"/>
      <c r="JB10" s="168"/>
      <c r="JC10" s="168"/>
      <c r="JD10" s="168"/>
      <c r="JE10" s="168"/>
      <c r="JF10" s="168"/>
      <c r="JG10" s="168"/>
      <c r="JH10" s="168"/>
      <c r="JI10" s="168"/>
      <c r="JJ10" s="168"/>
      <c r="JK10" s="168"/>
      <c r="JL10" s="168"/>
      <c r="JM10" s="168"/>
      <c r="JN10" s="168"/>
      <c r="JO10" s="168"/>
      <c r="JP10" s="168"/>
      <c r="JQ10" s="168"/>
      <c r="JR10" s="168"/>
      <c r="JS10" s="168"/>
      <c r="JT10" s="168"/>
      <c r="JU10" s="168"/>
      <c r="JV10" s="168"/>
      <c r="JW10" s="168"/>
      <c r="JX10" s="168"/>
      <c r="JY10" s="168"/>
      <c r="JZ10" s="168"/>
      <c r="KA10" s="168"/>
      <c r="KB10" s="168"/>
      <c r="KC10" s="168"/>
      <c r="KD10" s="168"/>
      <c r="KE10" s="168"/>
      <c r="KF10" s="168"/>
      <c r="KG10" s="168"/>
      <c r="KH10" s="168"/>
      <c r="KI10" s="168"/>
      <c r="KJ10" s="168"/>
      <c r="KK10" s="168"/>
      <c r="KL10" s="168"/>
      <c r="KM10" s="168"/>
      <c r="KN10" s="168"/>
      <c r="KO10" s="168"/>
      <c r="KP10" s="168"/>
      <c r="KQ10" s="168"/>
      <c r="KR10" s="168"/>
      <c r="KS10" s="168"/>
      <c r="KT10" s="168"/>
      <c r="KU10" s="168"/>
      <c r="KV10" s="168"/>
      <c r="KW10" s="168"/>
      <c r="KX10" s="168"/>
      <c r="KY10" s="168"/>
      <c r="KZ10" s="168"/>
      <c r="LA10" s="168"/>
      <c r="LB10" s="168"/>
      <c r="LC10" s="168"/>
      <c r="LD10" s="168"/>
      <c r="LE10" s="168"/>
      <c r="LF10" s="168"/>
      <c r="LG10" s="168"/>
      <c r="LH10" s="168"/>
      <c r="LI10" s="168"/>
      <c r="LJ10" s="168"/>
      <c r="LK10" s="168"/>
      <c r="LL10" s="168"/>
      <c r="LM10" s="168"/>
      <c r="LN10" s="168"/>
      <c r="LO10" s="168"/>
      <c r="LP10" s="168"/>
      <c r="LQ10" s="168"/>
      <c r="LR10" s="168"/>
      <c r="LS10" s="168"/>
      <c r="LT10" s="168"/>
      <c r="LU10" s="168"/>
      <c r="LV10" s="168"/>
      <c r="LW10" s="168"/>
      <c r="LX10" s="168"/>
      <c r="LY10" s="168"/>
      <c r="LZ10" s="168"/>
      <c r="MA10" s="168"/>
      <c r="MB10" s="168"/>
      <c r="MC10" s="168"/>
      <c r="MD10" s="168"/>
      <c r="ME10" s="168"/>
      <c r="MF10" s="168"/>
      <c r="MG10" s="168"/>
    </row>
    <row r="11" spans="1:345" s="166" customFormat="1" ht="26.4" x14ac:dyDescent="0.25">
      <c r="A11" s="400" t="s">
        <v>427</v>
      </c>
      <c r="B11" s="523" t="s">
        <v>323</v>
      </c>
      <c r="C11" s="524">
        <v>4.9000000000000004</v>
      </c>
      <c r="D11" s="525" t="s">
        <v>187</v>
      </c>
      <c r="E11" s="523" t="s">
        <v>559</v>
      </c>
      <c r="F11" s="525"/>
      <c r="G11" s="525" t="s">
        <v>8</v>
      </c>
      <c r="H11" s="525" t="s">
        <v>8</v>
      </c>
      <c r="I11" s="525"/>
      <c r="J11" s="525"/>
      <c r="K11" s="523" t="s">
        <v>560</v>
      </c>
      <c r="L11" s="168"/>
      <c r="M11" s="168"/>
      <c r="AA11" s="168"/>
      <c r="AB11" s="168"/>
      <c r="AC11" s="168"/>
      <c r="AD11" s="168"/>
      <c r="AE11" s="168"/>
      <c r="AF11" s="168"/>
      <c r="AG11" s="168"/>
      <c r="AH11" s="168"/>
      <c r="AI11" s="168"/>
      <c r="AJ11" s="168"/>
      <c r="AK11" s="168"/>
      <c r="AL11" s="168"/>
      <c r="AM11" s="168"/>
      <c r="AN11" s="168"/>
      <c r="AO11" s="168"/>
      <c r="AP11" s="168"/>
      <c r="AQ11" s="168"/>
      <c r="AR11" s="168"/>
      <c r="AS11" s="168"/>
      <c r="AT11" s="168"/>
      <c r="AU11" s="168"/>
      <c r="AV11" s="168"/>
      <c r="AW11" s="168"/>
      <c r="AX11" s="168"/>
      <c r="AY11" s="168"/>
      <c r="AZ11" s="168"/>
      <c r="BA11" s="168"/>
      <c r="BB11" s="168"/>
      <c r="BC11" s="168"/>
      <c r="BD11" s="168"/>
      <c r="BE11" s="168"/>
      <c r="BF11" s="168"/>
      <c r="BG11" s="168"/>
      <c r="BH11" s="168"/>
      <c r="BI11" s="168"/>
      <c r="BJ11" s="168"/>
      <c r="BK11" s="168"/>
      <c r="BL11" s="168"/>
      <c r="BM11" s="168"/>
      <c r="BN11" s="168"/>
      <c r="BO11" s="168"/>
      <c r="BP11" s="168"/>
      <c r="BQ11" s="168"/>
      <c r="BR11" s="168"/>
      <c r="BS11" s="168"/>
      <c r="BT11" s="168"/>
      <c r="BU11" s="168"/>
      <c r="BV11" s="168"/>
      <c r="BW11" s="168"/>
      <c r="BX11" s="168"/>
      <c r="BY11" s="168"/>
      <c r="BZ11" s="168"/>
      <c r="CA11" s="168"/>
      <c r="CB11" s="168"/>
      <c r="CC11" s="168"/>
      <c r="CD11" s="168"/>
      <c r="CE11" s="168"/>
      <c r="CF11" s="168"/>
      <c r="CG11" s="168"/>
      <c r="CH11" s="168"/>
      <c r="CI11" s="168"/>
      <c r="CJ11" s="168"/>
      <c r="CK11" s="168"/>
      <c r="CL11" s="168"/>
      <c r="CM11" s="168"/>
      <c r="CN11" s="168"/>
      <c r="CO11" s="168"/>
      <c r="CP11" s="168"/>
      <c r="CQ11" s="168"/>
      <c r="CR11" s="168"/>
      <c r="CS11" s="168"/>
      <c r="CT11" s="168"/>
      <c r="CU11" s="168"/>
      <c r="CV11" s="168"/>
      <c r="CW11" s="168"/>
      <c r="CX11" s="168"/>
      <c r="CY11" s="168"/>
      <c r="CZ11" s="168"/>
      <c r="DA11" s="168"/>
      <c r="DB11" s="168"/>
      <c r="DC11" s="168"/>
      <c r="DD11" s="168"/>
      <c r="DE11" s="168"/>
      <c r="DF11" s="168"/>
      <c r="DG11" s="168"/>
      <c r="DH11" s="168"/>
      <c r="DI11" s="168"/>
      <c r="DJ11" s="168"/>
      <c r="DK11" s="168"/>
      <c r="DL11" s="168"/>
      <c r="DM11" s="168"/>
      <c r="DN11" s="168"/>
      <c r="DO11" s="168"/>
      <c r="DP11" s="168"/>
      <c r="DQ11" s="168"/>
      <c r="DR11" s="168"/>
      <c r="DS11" s="168"/>
      <c r="DT11" s="168"/>
      <c r="DU11" s="168"/>
      <c r="DV11" s="168"/>
      <c r="DW11" s="168"/>
      <c r="DX11" s="168"/>
      <c r="DY11" s="168"/>
      <c r="DZ11" s="168"/>
      <c r="EA11" s="168"/>
      <c r="EB11" s="168"/>
      <c r="EC11" s="168"/>
      <c r="ED11" s="168"/>
      <c r="EE11" s="168"/>
      <c r="EF11" s="168"/>
      <c r="EG11" s="168"/>
      <c r="EH11" s="168"/>
      <c r="EI11" s="168"/>
      <c r="EJ11" s="168"/>
      <c r="EK11" s="168"/>
      <c r="EL11" s="168"/>
      <c r="EM11" s="168"/>
      <c r="EN11" s="168"/>
      <c r="EO11" s="168"/>
      <c r="EP11" s="168"/>
      <c r="EQ11" s="168"/>
      <c r="ER11" s="168"/>
      <c r="ES11" s="168"/>
      <c r="ET11" s="168"/>
      <c r="EU11" s="168"/>
      <c r="EV11" s="168"/>
      <c r="EW11" s="168"/>
      <c r="EX11" s="168"/>
      <c r="EY11" s="168"/>
      <c r="EZ11" s="168"/>
      <c r="FA11" s="168"/>
      <c r="FB11" s="168"/>
      <c r="FC11" s="168"/>
      <c r="FD11" s="168"/>
      <c r="FE11" s="168"/>
      <c r="FF11" s="168"/>
      <c r="FG11" s="168"/>
      <c r="FH11" s="168"/>
      <c r="FI11" s="168"/>
      <c r="FJ11" s="168"/>
      <c r="FK11" s="168"/>
      <c r="FL11" s="168"/>
      <c r="FM11" s="168"/>
      <c r="FN11" s="168"/>
      <c r="FO11" s="168"/>
      <c r="FP11" s="168"/>
      <c r="FQ11" s="168"/>
      <c r="FR11" s="168"/>
      <c r="FS11" s="168"/>
      <c r="FT11" s="168"/>
      <c r="FU11" s="168"/>
      <c r="FV11" s="168"/>
      <c r="FW11" s="168"/>
      <c r="FX11" s="168"/>
      <c r="FY11" s="168"/>
      <c r="FZ11" s="168"/>
      <c r="GA11" s="168"/>
      <c r="GB11" s="168"/>
      <c r="GC11" s="168"/>
      <c r="GD11" s="168"/>
      <c r="GE11" s="168"/>
      <c r="GF11" s="168"/>
      <c r="GG11" s="168"/>
      <c r="GH11" s="168"/>
      <c r="GI11" s="168"/>
      <c r="GJ11" s="168"/>
      <c r="GK11" s="168"/>
      <c r="GL11" s="168"/>
      <c r="GM11" s="168"/>
      <c r="GN11" s="168"/>
      <c r="GO11" s="168"/>
      <c r="GP11" s="168"/>
      <c r="GQ11" s="168"/>
      <c r="GR11" s="168"/>
      <c r="GS11" s="168"/>
      <c r="GT11" s="168"/>
      <c r="GU11" s="168"/>
      <c r="GV11" s="168"/>
      <c r="GW11" s="168"/>
      <c r="GX11" s="168"/>
      <c r="GY11" s="168"/>
      <c r="GZ11" s="168"/>
      <c r="HA11" s="168"/>
      <c r="HB11" s="168"/>
      <c r="HC11" s="168"/>
      <c r="HD11" s="168"/>
      <c r="HE11" s="168"/>
      <c r="HF11" s="168"/>
      <c r="HG11" s="168"/>
      <c r="HH11" s="168"/>
      <c r="HI11" s="168"/>
      <c r="HJ11" s="168"/>
      <c r="HK11" s="168"/>
      <c r="HL11" s="168"/>
      <c r="HM11" s="168"/>
      <c r="HN11" s="168"/>
      <c r="HO11" s="168"/>
      <c r="HP11" s="168"/>
      <c r="HQ11" s="168"/>
      <c r="HR11" s="168"/>
      <c r="HS11" s="168"/>
      <c r="HT11" s="168"/>
      <c r="HU11" s="168"/>
      <c r="HV11" s="168"/>
      <c r="HW11" s="168"/>
      <c r="HX11" s="168"/>
      <c r="HY11" s="168"/>
      <c r="HZ11" s="168"/>
      <c r="IA11" s="168"/>
      <c r="IB11" s="168"/>
      <c r="IC11" s="168"/>
      <c r="ID11" s="168"/>
      <c r="IE11" s="168"/>
      <c r="IF11" s="168"/>
      <c r="IG11" s="168"/>
      <c r="IH11" s="168"/>
      <c r="II11" s="168"/>
      <c r="IJ11" s="168"/>
      <c r="IK11" s="168"/>
      <c r="IL11" s="168"/>
      <c r="IM11" s="168"/>
      <c r="IN11" s="168"/>
      <c r="IO11" s="168"/>
      <c r="IP11" s="168"/>
      <c r="IQ11" s="168"/>
      <c r="IR11" s="168"/>
      <c r="IS11" s="168"/>
      <c r="IT11" s="168"/>
      <c r="IU11" s="168"/>
      <c r="IV11" s="168"/>
      <c r="IW11" s="168"/>
      <c r="IX11" s="168"/>
      <c r="IY11" s="168"/>
      <c r="IZ11" s="168"/>
      <c r="JA11" s="168"/>
      <c r="JB11" s="168"/>
      <c r="JC11" s="168"/>
      <c r="JD11" s="168"/>
      <c r="JE11" s="168"/>
      <c r="JF11" s="168"/>
      <c r="JG11" s="168"/>
      <c r="JH11" s="168"/>
      <c r="JI11" s="168"/>
      <c r="JJ11" s="168"/>
      <c r="JK11" s="168"/>
      <c r="JL11" s="168"/>
      <c r="JM11" s="168"/>
      <c r="JN11" s="168"/>
      <c r="JO11" s="168"/>
      <c r="JP11" s="168"/>
      <c r="JQ11" s="168"/>
      <c r="JR11" s="168"/>
      <c r="JS11" s="168"/>
      <c r="JT11" s="168"/>
      <c r="JU11" s="168"/>
      <c r="JV11" s="168"/>
      <c r="JW11" s="168"/>
      <c r="JX11" s="168"/>
      <c r="JY11" s="168"/>
      <c r="JZ11" s="168"/>
      <c r="KA11" s="168"/>
      <c r="KB11" s="168"/>
      <c r="KC11" s="168"/>
      <c r="KD11" s="168"/>
      <c r="KE11" s="168"/>
      <c r="KF11" s="168"/>
      <c r="KG11" s="168"/>
      <c r="KH11" s="168"/>
      <c r="KI11" s="168"/>
      <c r="KJ11" s="168"/>
      <c r="KK11" s="168"/>
      <c r="KL11" s="168"/>
      <c r="KM11" s="168"/>
      <c r="KN11" s="168"/>
      <c r="KO11" s="168"/>
      <c r="KP11" s="168"/>
      <c r="KQ11" s="168"/>
      <c r="KR11" s="168"/>
      <c r="KS11" s="168"/>
      <c r="KT11" s="168"/>
      <c r="KU11" s="168"/>
      <c r="KV11" s="168"/>
      <c r="KW11" s="168"/>
      <c r="KX11" s="168"/>
      <c r="KY11" s="168"/>
      <c r="KZ11" s="168"/>
      <c r="LA11" s="168"/>
      <c r="LB11" s="168"/>
      <c r="LC11" s="168"/>
      <c r="LD11" s="168"/>
      <c r="LE11" s="168"/>
      <c r="LF11" s="168"/>
      <c r="LG11" s="168"/>
      <c r="LH11" s="168"/>
      <c r="LI11" s="168"/>
      <c r="LJ11" s="168"/>
      <c r="LK11" s="168"/>
      <c r="LL11" s="168"/>
      <c r="LM11" s="168"/>
      <c r="LN11" s="168"/>
      <c r="LO11" s="168"/>
      <c r="LP11" s="168"/>
      <c r="LQ11" s="168"/>
      <c r="LR11" s="168"/>
      <c r="LS11" s="168"/>
      <c r="LT11" s="168"/>
      <c r="LU11" s="168"/>
      <c r="LV11" s="168"/>
      <c r="LW11" s="168"/>
      <c r="LX11" s="168"/>
      <c r="LY11" s="168"/>
      <c r="LZ11" s="168"/>
      <c r="MA11" s="168"/>
      <c r="MB11" s="168"/>
      <c r="MC11" s="168"/>
      <c r="MD11" s="168"/>
      <c r="ME11" s="168"/>
      <c r="MF11" s="168"/>
      <c r="MG11" s="168"/>
    </row>
    <row r="12" spans="1:345" s="166" customFormat="1" x14ac:dyDescent="0.25">
      <c r="A12" s="400" t="s">
        <v>429</v>
      </c>
      <c r="B12" s="520" t="s">
        <v>622</v>
      </c>
      <c r="C12" s="521">
        <v>4.2</v>
      </c>
      <c r="D12" s="522" t="s">
        <v>563</v>
      </c>
      <c r="E12" s="520" t="s">
        <v>561</v>
      </c>
      <c r="F12" s="522"/>
      <c r="G12" s="522" t="s">
        <v>8</v>
      </c>
      <c r="H12" s="522" t="s">
        <v>8</v>
      </c>
      <c r="I12" s="522"/>
      <c r="J12" s="522"/>
      <c r="K12" s="520" t="s">
        <v>562</v>
      </c>
      <c r="L12" s="168"/>
      <c r="M12" s="168"/>
      <c r="AA12" s="168"/>
      <c r="AB12" s="168"/>
      <c r="AC12" s="168"/>
      <c r="AD12" s="168"/>
      <c r="AE12" s="168"/>
      <c r="AF12" s="168"/>
      <c r="AG12" s="168"/>
      <c r="AH12" s="168"/>
      <c r="AI12" s="168"/>
      <c r="AJ12" s="168"/>
      <c r="AK12" s="168"/>
      <c r="AL12" s="168"/>
      <c r="AM12" s="168"/>
      <c r="AN12" s="168"/>
      <c r="AO12" s="168"/>
      <c r="AP12" s="168"/>
      <c r="AQ12" s="168"/>
      <c r="AR12" s="168"/>
      <c r="AS12" s="168"/>
      <c r="AT12" s="168"/>
      <c r="AU12" s="168"/>
      <c r="AV12" s="168"/>
      <c r="AW12" s="168"/>
      <c r="AX12" s="168"/>
      <c r="AY12" s="168"/>
      <c r="AZ12" s="168"/>
      <c r="BA12" s="168"/>
      <c r="BB12" s="168"/>
      <c r="BC12" s="168"/>
      <c r="BD12" s="168"/>
      <c r="BE12" s="168"/>
      <c r="BF12" s="168"/>
      <c r="BG12" s="168"/>
      <c r="BH12" s="168"/>
      <c r="BI12" s="168"/>
      <c r="BJ12" s="168"/>
      <c r="BK12" s="168"/>
      <c r="BL12" s="168"/>
      <c r="BM12" s="168"/>
      <c r="BN12" s="168"/>
      <c r="BO12" s="168"/>
      <c r="BP12" s="168"/>
      <c r="BQ12" s="168"/>
      <c r="BR12" s="168"/>
      <c r="BS12" s="168"/>
      <c r="BT12" s="168"/>
      <c r="BU12" s="168"/>
      <c r="BV12" s="168"/>
      <c r="BW12" s="168"/>
      <c r="BX12" s="168"/>
      <c r="BY12" s="168"/>
      <c r="BZ12" s="168"/>
      <c r="CA12" s="168"/>
      <c r="CB12" s="168"/>
      <c r="CC12" s="168"/>
      <c r="CD12" s="168"/>
      <c r="CE12" s="168"/>
      <c r="CF12" s="168"/>
      <c r="CG12" s="168"/>
      <c r="CH12" s="168"/>
      <c r="CI12" s="168"/>
      <c r="CJ12" s="168"/>
      <c r="CK12" s="168"/>
      <c r="CL12" s="168"/>
      <c r="CM12" s="168"/>
      <c r="CN12" s="168"/>
      <c r="CO12" s="168"/>
      <c r="CP12" s="168"/>
      <c r="CQ12" s="168"/>
      <c r="CR12" s="168"/>
      <c r="CS12" s="168"/>
      <c r="CT12" s="168"/>
      <c r="CU12" s="168"/>
      <c r="CV12" s="168"/>
      <c r="CW12" s="168"/>
      <c r="CX12" s="168"/>
      <c r="CY12" s="168"/>
      <c r="CZ12" s="168"/>
      <c r="DA12" s="168"/>
      <c r="DB12" s="168"/>
      <c r="DC12" s="168"/>
      <c r="DD12" s="168"/>
      <c r="DE12" s="168"/>
      <c r="DF12" s="168"/>
      <c r="DG12" s="168"/>
      <c r="DH12" s="168"/>
      <c r="DI12" s="168"/>
      <c r="DJ12" s="168"/>
      <c r="DK12" s="168"/>
      <c r="DL12" s="168"/>
      <c r="DM12" s="168"/>
      <c r="DN12" s="168"/>
      <c r="DO12" s="168"/>
      <c r="DP12" s="168"/>
      <c r="DQ12" s="168"/>
      <c r="DR12" s="168"/>
      <c r="DS12" s="168"/>
      <c r="DT12" s="168"/>
      <c r="DU12" s="168"/>
      <c r="DV12" s="168"/>
      <c r="DW12" s="168"/>
      <c r="DX12" s="168"/>
      <c r="DY12" s="168"/>
      <c r="DZ12" s="168"/>
      <c r="EA12" s="168"/>
      <c r="EB12" s="168"/>
      <c r="EC12" s="168"/>
      <c r="ED12" s="168"/>
      <c r="EE12" s="168"/>
      <c r="EF12" s="168"/>
      <c r="EG12" s="168"/>
      <c r="EH12" s="168"/>
      <c r="EI12" s="168"/>
      <c r="EJ12" s="168"/>
      <c r="EK12" s="168"/>
      <c r="EL12" s="168"/>
      <c r="EM12" s="168"/>
      <c r="EN12" s="168"/>
      <c r="EO12" s="168"/>
      <c r="EP12" s="168"/>
      <c r="EQ12" s="168"/>
      <c r="ER12" s="168"/>
      <c r="ES12" s="168"/>
      <c r="ET12" s="168"/>
      <c r="EU12" s="168"/>
      <c r="EV12" s="168"/>
      <c r="EW12" s="168"/>
      <c r="EX12" s="168"/>
      <c r="EY12" s="168"/>
      <c r="EZ12" s="168"/>
      <c r="FA12" s="168"/>
      <c r="FB12" s="168"/>
      <c r="FC12" s="168"/>
      <c r="FD12" s="168"/>
      <c r="FE12" s="168"/>
      <c r="FF12" s="168"/>
      <c r="FG12" s="168"/>
      <c r="FH12" s="168"/>
      <c r="FI12" s="168"/>
      <c r="FJ12" s="168"/>
      <c r="FK12" s="168"/>
      <c r="FL12" s="168"/>
      <c r="FM12" s="168"/>
      <c r="FN12" s="168"/>
      <c r="FO12" s="168"/>
      <c r="FP12" s="168"/>
      <c r="FQ12" s="168"/>
      <c r="FR12" s="168"/>
      <c r="FS12" s="168"/>
      <c r="FT12" s="168"/>
      <c r="FU12" s="168"/>
      <c r="FV12" s="168"/>
      <c r="FW12" s="168"/>
      <c r="FX12" s="168"/>
      <c r="FY12" s="168"/>
      <c r="FZ12" s="168"/>
      <c r="GA12" s="168"/>
      <c r="GB12" s="168"/>
      <c r="GC12" s="168"/>
      <c r="GD12" s="168"/>
      <c r="GE12" s="168"/>
      <c r="GF12" s="168"/>
      <c r="GG12" s="168"/>
      <c r="GH12" s="168"/>
      <c r="GI12" s="168"/>
      <c r="GJ12" s="168"/>
      <c r="GK12" s="168"/>
      <c r="GL12" s="168"/>
      <c r="GM12" s="168"/>
      <c r="GN12" s="168"/>
      <c r="GO12" s="168"/>
      <c r="GP12" s="168"/>
      <c r="GQ12" s="168"/>
      <c r="GR12" s="168"/>
      <c r="GS12" s="168"/>
      <c r="GT12" s="168"/>
      <c r="GU12" s="168"/>
      <c r="GV12" s="168"/>
      <c r="GW12" s="168"/>
      <c r="GX12" s="168"/>
      <c r="GY12" s="168"/>
      <c r="GZ12" s="168"/>
      <c r="HA12" s="168"/>
      <c r="HB12" s="168"/>
      <c r="HC12" s="168"/>
      <c r="HD12" s="168"/>
      <c r="HE12" s="168"/>
      <c r="HF12" s="168"/>
      <c r="HG12" s="168"/>
      <c r="HH12" s="168"/>
      <c r="HI12" s="168"/>
      <c r="HJ12" s="168"/>
      <c r="HK12" s="168"/>
      <c r="HL12" s="168"/>
      <c r="HM12" s="168"/>
      <c r="HN12" s="168"/>
      <c r="HO12" s="168"/>
      <c r="HP12" s="168"/>
      <c r="HQ12" s="168"/>
      <c r="HR12" s="168"/>
      <c r="HS12" s="168"/>
      <c r="HT12" s="168"/>
      <c r="HU12" s="168"/>
      <c r="HV12" s="168"/>
      <c r="HW12" s="168"/>
      <c r="HX12" s="168"/>
      <c r="HY12" s="168"/>
      <c r="HZ12" s="168"/>
      <c r="IA12" s="168"/>
      <c r="IB12" s="168"/>
      <c r="IC12" s="168"/>
      <c r="ID12" s="168"/>
      <c r="IE12" s="168"/>
      <c r="IF12" s="168"/>
      <c r="IG12" s="168"/>
      <c r="IH12" s="168"/>
      <c r="II12" s="168"/>
      <c r="IJ12" s="168"/>
      <c r="IK12" s="168"/>
      <c r="IL12" s="168"/>
      <c r="IM12" s="168"/>
      <c r="IN12" s="168"/>
      <c r="IO12" s="168"/>
      <c r="IP12" s="168"/>
      <c r="IQ12" s="168"/>
      <c r="IR12" s="168"/>
      <c r="IS12" s="168"/>
      <c r="IT12" s="168"/>
      <c r="IU12" s="168"/>
      <c r="IV12" s="168"/>
      <c r="IW12" s="168"/>
      <c r="IX12" s="168"/>
      <c r="IY12" s="168"/>
      <c r="IZ12" s="168"/>
      <c r="JA12" s="168"/>
      <c r="JB12" s="168"/>
      <c r="JC12" s="168"/>
      <c r="JD12" s="168"/>
      <c r="JE12" s="168"/>
      <c r="JF12" s="168"/>
      <c r="JG12" s="168"/>
      <c r="JH12" s="168"/>
      <c r="JI12" s="168"/>
      <c r="JJ12" s="168"/>
      <c r="JK12" s="168"/>
      <c r="JL12" s="168"/>
      <c r="JM12" s="168"/>
      <c r="JN12" s="168"/>
      <c r="JO12" s="168"/>
      <c r="JP12" s="168"/>
      <c r="JQ12" s="168"/>
      <c r="JR12" s="168"/>
      <c r="JS12" s="168"/>
      <c r="JT12" s="168"/>
      <c r="JU12" s="168"/>
      <c r="JV12" s="168"/>
      <c r="JW12" s="168"/>
      <c r="JX12" s="168"/>
      <c r="JY12" s="168"/>
      <c r="JZ12" s="168"/>
      <c r="KA12" s="168"/>
      <c r="KB12" s="168"/>
      <c r="KC12" s="168"/>
      <c r="KD12" s="168"/>
      <c r="KE12" s="168"/>
      <c r="KF12" s="168"/>
      <c r="KG12" s="168"/>
      <c r="KH12" s="168"/>
      <c r="KI12" s="168"/>
      <c r="KJ12" s="168"/>
      <c r="KK12" s="168"/>
      <c r="KL12" s="168"/>
      <c r="KM12" s="168"/>
      <c r="KN12" s="168"/>
      <c r="KO12" s="168"/>
      <c r="KP12" s="168"/>
      <c r="KQ12" s="168"/>
      <c r="KR12" s="168"/>
      <c r="KS12" s="168"/>
      <c r="KT12" s="168"/>
      <c r="KU12" s="168"/>
      <c r="KV12" s="168"/>
      <c r="KW12" s="168"/>
      <c r="KX12" s="168"/>
      <c r="KY12" s="168"/>
      <c r="KZ12" s="168"/>
      <c r="LA12" s="168"/>
      <c r="LB12" s="168"/>
      <c r="LC12" s="168"/>
      <c r="LD12" s="168"/>
      <c r="LE12" s="168"/>
      <c r="LF12" s="168"/>
      <c r="LG12" s="168"/>
      <c r="LH12" s="168"/>
      <c r="LI12" s="168"/>
      <c r="LJ12" s="168"/>
      <c r="LK12" s="168"/>
      <c r="LL12" s="168"/>
      <c r="LM12" s="168"/>
      <c r="LN12" s="168"/>
      <c r="LO12" s="168"/>
      <c r="LP12" s="168"/>
      <c r="LQ12" s="168"/>
      <c r="LR12" s="168"/>
      <c r="LS12" s="168"/>
      <c r="LT12" s="168"/>
      <c r="LU12" s="168"/>
      <c r="LV12" s="168"/>
      <c r="LW12" s="168"/>
      <c r="LX12" s="168"/>
      <c r="LY12" s="168"/>
      <c r="LZ12" s="168"/>
      <c r="MA12" s="168"/>
      <c r="MB12" s="168"/>
      <c r="MC12" s="168"/>
      <c r="MD12" s="168"/>
      <c r="ME12" s="168"/>
      <c r="MF12" s="168"/>
      <c r="MG12" s="168"/>
    </row>
    <row r="13" spans="1:345" s="166" customFormat="1" x14ac:dyDescent="0.25">
      <c r="A13" s="400" t="s">
        <v>428</v>
      </c>
      <c r="B13" s="520" t="s">
        <v>621</v>
      </c>
      <c r="C13" s="521">
        <v>4.7</v>
      </c>
      <c r="D13" s="522" t="s">
        <v>187</v>
      </c>
      <c r="E13" s="520" t="s">
        <v>561</v>
      </c>
      <c r="F13" s="522"/>
      <c r="G13" s="522" t="s">
        <v>8</v>
      </c>
      <c r="H13" s="522" t="s">
        <v>8</v>
      </c>
      <c r="I13" s="522"/>
      <c r="J13" s="522"/>
      <c r="K13" s="520" t="s">
        <v>562</v>
      </c>
      <c r="L13" s="168"/>
      <c r="M13" s="168"/>
      <c r="AA13" s="168"/>
      <c r="AB13" s="168"/>
      <c r="AC13" s="168"/>
      <c r="AD13" s="168"/>
      <c r="AE13" s="168"/>
      <c r="AF13" s="168"/>
      <c r="AG13" s="168"/>
      <c r="AH13" s="168"/>
      <c r="AI13" s="168"/>
      <c r="AJ13" s="168"/>
      <c r="AK13" s="168"/>
      <c r="AL13" s="168"/>
      <c r="AM13" s="168"/>
      <c r="AN13" s="168"/>
      <c r="AO13" s="168"/>
      <c r="AP13" s="168"/>
      <c r="AQ13" s="168"/>
      <c r="AR13" s="168"/>
      <c r="AS13" s="168"/>
      <c r="AT13" s="168"/>
      <c r="AU13" s="168"/>
      <c r="AV13" s="168"/>
      <c r="AW13" s="168"/>
      <c r="AX13" s="168"/>
      <c r="AY13" s="168"/>
      <c r="AZ13" s="168"/>
      <c r="BA13" s="168"/>
      <c r="BB13" s="168"/>
      <c r="BC13" s="168"/>
      <c r="BD13" s="168"/>
      <c r="BE13" s="168"/>
      <c r="BF13" s="168"/>
      <c r="BG13" s="168"/>
      <c r="BH13" s="168"/>
      <c r="BI13" s="168"/>
      <c r="BJ13" s="168"/>
      <c r="BK13" s="168"/>
      <c r="BL13" s="168"/>
      <c r="BM13" s="168"/>
      <c r="BN13" s="168"/>
      <c r="BO13" s="168"/>
      <c r="BP13" s="168"/>
      <c r="BQ13" s="168"/>
      <c r="BR13" s="168"/>
      <c r="BS13" s="168"/>
      <c r="BT13" s="168"/>
      <c r="BU13" s="168"/>
      <c r="BV13" s="168"/>
      <c r="BW13" s="168"/>
      <c r="BX13" s="168"/>
      <c r="BY13" s="168"/>
      <c r="BZ13" s="168"/>
      <c r="CA13" s="168"/>
      <c r="CB13" s="168"/>
      <c r="CC13" s="168"/>
      <c r="CD13" s="168"/>
      <c r="CE13" s="168"/>
      <c r="CF13" s="168"/>
      <c r="CG13" s="168"/>
      <c r="CH13" s="168"/>
      <c r="CI13" s="168"/>
      <c r="CJ13" s="168"/>
      <c r="CK13" s="168"/>
      <c r="CL13" s="168"/>
      <c r="CM13" s="168"/>
      <c r="CN13" s="168"/>
      <c r="CO13" s="168"/>
      <c r="CP13" s="168"/>
      <c r="CQ13" s="168"/>
      <c r="CR13" s="168"/>
      <c r="CS13" s="168"/>
      <c r="CT13" s="168"/>
      <c r="CU13" s="168"/>
      <c r="CV13" s="168"/>
      <c r="CW13" s="168"/>
      <c r="CX13" s="168"/>
      <c r="CY13" s="168"/>
      <c r="CZ13" s="168"/>
      <c r="DA13" s="168"/>
      <c r="DB13" s="168"/>
      <c r="DC13" s="168"/>
      <c r="DD13" s="168"/>
      <c r="DE13" s="168"/>
      <c r="DF13" s="168"/>
      <c r="DG13" s="168"/>
      <c r="DH13" s="168"/>
      <c r="DI13" s="168"/>
      <c r="DJ13" s="168"/>
      <c r="DK13" s="168"/>
      <c r="DL13" s="168"/>
      <c r="DM13" s="168"/>
      <c r="DN13" s="168"/>
      <c r="DO13" s="168"/>
      <c r="DP13" s="168"/>
      <c r="DQ13" s="168"/>
      <c r="DR13" s="168"/>
      <c r="DS13" s="168"/>
      <c r="DT13" s="168"/>
      <c r="DU13" s="168"/>
      <c r="DV13" s="168"/>
      <c r="DW13" s="168"/>
      <c r="DX13" s="168"/>
      <c r="DY13" s="168"/>
      <c r="DZ13" s="168"/>
      <c r="EA13" s="168"/>
      <c r="EB13" s="168"/>
      <c r="EC13" s="168"/>
      <c r="ED13" s="168"/>
      <c r="EE13" s="168"/>
      <c r="EF13" s="168"/>
      <c r="EG13" s="168"/>
      <c r="EH13" s="168"/>
      <c r="EI13" s="168"/>
      <c r="EJ13" s="168"/>
      <c r="EK13" s="168"/>
      <c r="EL13" s="168"/>
      <c r="EM13" s="168"/>
      <c r="EN13" s="168"/>
      <c r="EO13" s="168"/>
      <c r="EP13" s="168"/>
      <c r="EQ13" s="168"/>
      <c r="ER13" s="168"/>
      <c r="ES13" s="168"/>
      <c r="ET13" s="168"/>
      <c r="EU13" s="168"/>
      <c r="EV13" s="168"/>
      <c r="EW13" s="168"/>
      <c r="EX13" s="168"/>
      <c r="EY13" s="168"/>
      <c r="EZ13" s="168"/>
      <c r="FA13" s="168"/>
      <c r="FB13" s="168"/>
      <c r="FC13" s="168"/>
      <c r="FD13" s="168"/>
      <c r="FE13" s="168"/>
      <c r="FF13" s="168"/>
      <c r="FG13" s="168"/>
      <c r="FH13" s="168"/>
      <c r="FI13" s="168"/>
      <c r="FJ13" s="168"/>
      <c r="FK13" s="168"/>
      <c r="FL13" s="168"/>
      <c r="FM13" s="168"/>
      <c r="FN13" s="168"/>
      <c r="FO13" s="168"/>
      <c r="FP13" s="168"/>
      <c r="FQ13" s="168"/>
      <c r="FR13" s="168"/>
      <c r="FS13" s="168"/>
      <c r="FT13" s="168"/>
      <c r="FU13" s="168"/>
      <c r="FV13" s="168"/>
      <c r="FW13" s="168"/>
      <c r="FX13" s="168"/>
      <c r="FY13" s="168"/>
      <c r="FZ13" s="168"/>
      <c r="GA13" s="168"/>
      <c r="GB13" s="168"/>
      <c r="GC13" s="168"/>
      <c r="GD13" s="168"/>
      <c r="GE13" s="168"/>
      <c r="GF13" s="168"/>
      <c r="GG13" s="168"/>
      <c r="GH13" s="168"/>
      <c r="GI13" s="168"/>
      <c r="GJ13" s="168"/>
      <c r="GK13" s="168"/>
      <c r="GL13" s="168"/>
      <c r="GM13" s="168"/>
      <c r="GN13" s="168"/>
      <c r="GO13" s="168"/>
      <c r="GP13" s="168"/>
      <c r="GQ13" s="168"/>
      <c r="GR13" s="168"/>
      <c r="GS13" s="168"/>
      <c r="GT13" s="168"/>
      <c r="GU13" s="168"/>
      <c r="GV13" s="168"/>
      <c r="GW13" s="168"/>
      <c r="GX13" s="168"/>
      <c r="GY13" s="168"/>
      <c r="GZ13" s="168"/>
      <c r="HA13" s="168"/>
      <c r="HB13" s="168"/>
      <c r="HC13" s="168"/>
      <c r="HD13" s="168"/>
      <c r="HE13" s="168"/>
      <c r="HF13" s="168"/>
      <c r="HG13" s="168"/>
      <c r="HH13" s="168"/>
      <c r="HI13" s="168"/>
      <c r="HJ13" s="168"/>
      <c r="HK13" s="168"/>
      <c r="HL13" s="168"/>
      <c r="HM13" s="168"/>
      <c r="HN13" s="168"/>
      <c r="HO13" s="168"/>
      <c r="HP13" s="168"/>
      <c r="HQ13" s="168"/>
      <c r="HR13" s="168"/>
      <c r="HS13" s="168"/>
      <c r="HT13" s="168"/>
      <c r="HU13" s="168"/>
      <c r="HV13" s="168"/>
      <c r="HW13" s="168"/>
      <c r="HX13" s="168"/>
      <c r="HY13" s="168"/>
      <c r="HZ13" s="168"/>
      <c r="IA13" s="168"/>
      <c r="IB13" s="168"/>
      <c r="IC13" s="168"/>
      <c r="ID13" s="168"/>
      <c r="IE13" s="168"/>
      <c r="IF13" s="168"/>
      <c r="IG13" s="168"/>
      <c r="IH13" s="168"/>
      <c r="II13" s="168"/>
      <c r="IJ13" s="168"/>
      <c r="IK13" s="168"/>
      <c r="IL13" s="168"/>
      <c r="IM13" s="168"/>
      <c r="IN13" s="168"/>
      <c r="IO13" s="168"/>
      <c r="IP13" s="168"/>
      <c r="IQ13" s="168"/>
      <c r="IR13" s="168"/>
      <c r="IS13" s="168"/>
      <c r="IT13" s="168"/>
      <c r="IU13" s="168"/>
      <c r="IV13" s="168"/>
      <c r="IW13" s="168"/>
      <c r="IX13" s="168"/>
      <c r="IY13" s="168"/>
      <c r="IZ13" s="168"/>
      <c r="JA13" s="168"/>
      <c r="JB13" s="168"/>
      <c r="JC13" s="168"/>
      <c r="JD13" s="168"/>
      <c r="JE13" s="168"/>
      <c r="JF13" s="168"/>
      <c r="JG13" s="168"/>
      <c r="JH13" s="168"/>
      <c r="JI13" s="168"/>
      <c r="JJ13" s="168"/>
      <c r="JK13" s="168"/>
      <c r="JL13" s="168"/>
      <c r="JM13" s="168"/>
      <c r="JN13" s="168"/>
      <c r="JO13" s="168"/>
      <c r="JP13" s="168"/>
      <c r="JQ13" s="168"/>
      <c r="JR13" s="168"/>
      <c r="JS13" s="168"/>
      <c r="JT13" s="168"/>
      <c r="JU13" s="168"/>
      <c r="JV13" s="168"/>
      <c r="JW13" s="168"/>
      <c r="JX13" s="168"/>
      <c r="JY13" s="168"/>
      <c r="JZ13" s="168"/>
      <c r="KA13" s="168"/>
      <c r="KB13" s="168"/>
      <c r="KC13" s="168"/>
      <c r="KD13" s="168"/>
      <c r="KE13" s="168"/>
      <c r="KF13" s="168"/>
      <c r="KG13" s="168"/>
      <c r="KH13" s="168"/>
      <c r="KI13" s="168"/>
      <c r="KJ13" s="168"/>
      <c r="KK13" s="168"/>
      <c r="KL13" s="168"/>
      <c r="KM13" s="168"/>
      <c r="KN13" s="168"/>
      <c r="KO13" s="168"/>
      <c r="KP13" s="168"/>
      <c r="KQ13" s="168"/>
      <c r="KR13" s="168"/>
      <c r="KS13" s="168"/>
      <c r="KT13" s="168"/>
      <c r="KU13" s="168"/>
      <c r="KV13" s="168"/>
      <c r="KW13" s="168"/>
      <c r="KX13" s="168"/>
      <c r="KY13" s="168"/>
      <c r="KZ13" s="168"/>
      <c r="LA13" s="168"/>
      <c r="LB13" s="168"/>
      <c r="LC13" s="168"/>
      <c r="LD13" s="168"/>
      <c r="LE13" s="168"/>
      <c r="LF13" s="168"/>
      <c r="LG13" s="168"/>
      <c r="LH13" s="168"/>
      <c r="LI13" s="168"/>
      <c r="LJ13" s="168"/>
      <c r="LK13" s="168"/>
      <c r="LL13" s="168"/>
      <c r="LM13" s="168"/>
      <c r="LN13" s="168"/>
      <c r="LO13" s="168"/>
      <c r="LP13" s="168"/>
      <c r="LQ13" s="168"/>
      <c r="LR13" s="168"/>
      <c r="LS13" s="168"/>
      <c r="LT13" s="168"/>
      <c r="LU13" s="168"/>
      <c r="LV13" s="168"/>
      <c r="LW13" s="168"/>
      <c r="LX13" s="168"/>
      <c r="LY13" s="168"/>
      <c r="LZ13" s="168"/>
      <c r="MA13" s="168"/>
      <c r="MB13" s="168"/>
      <c r="MC13" s="168"/>
      <c r="MD13" s="168"/>
      <c r="ME13" s="168"/>
      <c r="MF13" s="168"/>
      <c r="MG13" s="168"/>
    </row>
    <row r="14" spans="1:345" s="166" customFormat="1" ht="26.4" x14ac:dyDescent="0.25">
      <c r="A14" s="400" t="s">
        <v>432</v>
      </c>
      <c r="B14" s="520" t="s">
        <v>625</v>
      </c>
      <c r="C14" s="521">
        <v>5.4</v>
      </c>
      <c r="D14" s="522" t="s">
        <v>9</v>
      </c>
      <c r="E14" s="520"/>
      <c r="F14" s="522"/>
      <c r="G14" s="522"/>
      <c r="H14" s="522"/>
      <c r="I14" s="522"/>
      <c r="J14" s="522"/>
      <c r="K14" s="520" t="s">
        <v>565</v>
      </c>
      <c r="L14" s="168"/>
      <c r="M14" s="168"/>
      <c r="AA14" s="168"/>
      <c r="AB14" s="168"/>
      <c r="AC14" s="168"/>
      <c r="AD14" s="168"/>
      <c r="AE14" s="168"/>
      <c r="AF14" s="168"/>
      <c r="AG14" s="168"/>
      <c r="AH14" s="168"/>
      <c r="AI14" s="168"/>
      <c r="AJ14" s="168"/>
      <c r="AK14" s="168"/>
      <c r="AL14" s="168"/>
      <c r="AM14" s="168"/>
      <c r="AN14" s="168"/>
      <c r="AO14" s="168"/>
      <c r="AP14" s="168"/>
      <c r="AQ14" s="168"/>
      <c r="AR14" s="168"/>
      <c r="AS14" s="168"/>
      <c r="AT14" s="168"/>
      <c r="AU14" s="168"/>
      <c r="AV14" s="168"/>
      <c r="AW14" s="168"/>
      <c r="AX14" s="168"/>
      <c r="AY14" s="168"/>
      <c r="AZ14" s="168"/>
      <c r="BA14" s="168"/>
      <c r="BB14" s="168"/>
      <c r="BC14" s="168"/>
      <c r="BD14" s="168"/>
      <c r="BE14" s="168"/>
      <c r="BF14" s="168"/>
      <c r="BG14" s="168"/>
      <c r="BH14" s="168"/>
      <c r="BI14" s="168"/>
      <c r="BJ14" s="168"/>
      <c r="BK14" s="168"/>
      <c r="BL14" s="168"/>
      <c r="BM14" s="168"/>
      <c r="BN14" s="168"/>
      <c r="BO14" s="168"/>
      <c r="BP14" s="168"/>
      <c r="BQ14" s="168"/>
      <c r="BR14" s="168"/>
      <c r="BS14" s="168"/>
      <c r="BT14" s="168"/>
      <c r="BU14" s="168"/>
      <c r="BV14" s="168"/>
      <c r="BW14" s="168"/>
      <c r="BX14" s="168"/>
      <c r="BY14" s="168"/>
      <c r="BZ14" s="168"/>
      <c r="CA14" s="168"/>
      <c r="CB14" s="168"/>
      <c r="CC14" s="168"/>
      <c r="CD14" s="168"/>
      <c r="CE14" s="168"/>
      <c r="CF14" s="168"/>
      <c r="CG14" s="168"/>
      <c r="CH14" s="168"/>
      <c r="CI14" s="168"/>
      <c r="CJ14" s="168"/>
      <c r="CK14" s="168"/>
      <c r="CL14" s="168"/>
      <c r="CM14" s="168"/>
      <c r="CN14" s="168"/>
      <c r="CO14" s="168"/>
      <c r="CP14" s="168"/>
      <c r="CQ14" s="168"/>
      <c r="CR14" s="168"/>
      <c r="CS14" s="168"/>
      <c r="CT14" s="168"/>
      <c r="CU14" s="168"/>
      <c r="CV14" s="168"/>
      <c r="CW14" s="168"/>
      <c r="CX14" s="168"/>
      <c r="CY14" s="168"/>
      <c r="CZ14" s="168"/>
      <c r="DA14" s="168"/>
      <c r="DB14" s="168"/>
      <c r="DC14" s="168"/>
      <c r="DD14" s="168"/>
      <c r="DE14" s="168"/>
      <c r="DF14" s="168"/>
      <c r="DG14" s="168"/>
      <c r="DH14" s="168"/>
      <c r="DI14" s="168"/>
      <c r="DJ14" s="168"/>
      <c r="DK14" s="168"/>
      <c r="DL14" s="168"/>
      <c r="DM14" s="168"/>
      <c r="DN14" s="168"/>
      <c r="DO14" s="168"/>
      <c r="DP14" s="168"/>
      <c r="DQ14" s="168"/>
      <c r="DR14" s="168"/>
      <c r="DS14" s="168"/>
      <c r="DT14" s="168"/>
      <c r="DU14" s="168"/>
      <c r="DV14" s="168"/>
      <c r="DW14" s="168"/>
      <c r="DX14" s="168"/>
      <c r="DY14" s="168"/>
      <c r="DZ14" s="168"/>
      <c r="EA14" s="168"/>
      <c r="EB14" s="168"/>
      <c r="EC14" s="168"/>
      <c r="ED14" s="168"/>
      <c r="EE14" s="168"/>
      <c r="EF14" s="168"/>
      <c r="EG14" s="168"/>
      <c r="EH14" s="168"/>
      <c r="EI14" s="168"/>
      <c r="EJ14" s="168"/>
      <c r="EK14" s="168"/>
      <c r="EL14" s="168"/>
      <c r="EM14" s="168"/>
      <c r="EN14" s="168"/>
      <c r="EO14" s="168"/>
      <c r="EP14" s="168"/>
      <c r="EQ14" s="168"/>
      <c r="ER14" s="168"/>
      <c r="ES14" s="168"/>
      <c r="ET14" s="168"/>
      <c r="EU14" s="168"/>
      <c r="EV14" s="168"/>
      <c r="EW14" s="168"/>
      <c r="EX14" s="168"/>
      <c r="EY14" s="168"/>
      <c r="EZ14" s="168"/>
      <c r="FA14" s="168"/>
      <c r="FB14" s="168"/>
      <c r="FC14" s="168"/>
      <c r="FD14" s="168"/>
      <c r="FE14" s="168"/>
      <c r="FF14" s="168"/>
      <c r="FG14" s="168"/>
      <c r="FH14" s="168"/>
      <c r="FI14" s="168"/>
      <c r="FJ14" s="168"/>
      <c r="FK14" s="168"/>
      <c r="FL14" s="168"/>
      <c r="FM14" s="168"/>
      <c r="FN14" s="168"/>
      <c r="FO14" s="168"/>
      <c r="FP14" s="168"/>
      <c r="FQ14" s="168"/>
      <c r="FR14" s="168"/>
      <c r="FS14" s="168"/>
      <c r="FT14" s="168"/>
      <c r="FU14" s="168"/>
      <c r="FV14" s="168"/>
      <c r="FW14" s="168"/>
      <c r="FX14" s="168"/>
      <c r="FY14" s="168"/>
      <c r="FZ14" s="168"/>
      <c r="GA14" s="168"/>
      <c r="GB14" s="168"/>
      <c r="GC14" s="168"/>
      <c r="GD14" s="168"/>
      <c r="GE14" s="168"/>
      <c r="GF14" s="168"/>
      <c r="GG14" s="168"/>
      <c r="GH14" s="168"/>
      <c r="GI14" s="168"/>
      <c r="GJ14" s="168"/>
      <c r="GK14" s="168"/>
      <c r="GL14" s="168"/>
      <c r="GM14" s="168"/>
      <c r="GN14" s="168"/>
      <c r="GO14" s="168"/>
      <c r="GP14" s="168"/>
      <c r="GQ14" s="168"/>
      <c r="GR14" s="168"/>
      <c r="GS14" s="168"/>
      <c r="GT14" s="168"/>
      <c r="GU14" s="168"/>
      <c r="GV14" s="168"/>
      <c r="GW14" s="168"/>
      <c r="GX14" s="168"/>
      <c r="GY14" s="168"/>
      <c r="GZ14" s="168"/>
      <c r="HA14" s="168"/>
      <c r="HB14" s="168"/>
      <c r="HC14" s="168"/>
      <c r="HD14" s="168"/>
      <c r="HE14" s="168"/>
      <c r="HF14" s="168"/>
      <c r="HG14" s="168"/>
      <c r="HH14" s="168"/>
      <c r="HI14" s="168"/>
      <c r="HJ14" s="168"/>
      <c r="HK14" s="168"/>
      <c r="HL14" s="168"/>
      <c r="HM14" s="168"/>
      <c r="HN14" s="168"/>
      <c r="HO14" s="168"/>
      <c r="HP14" s="168"/>
      <c r="HQ14" s="168"/>
      <c r="HR14" s="168"/>
      <c r="HS14" s="168"/>
      <c r="HT14" s="168"/>
      <c r="HU14" s="168"/>
      <c r="HV14" s="168"/>
      <c r="HW14" s="168"/>
      <c r="HX14" s="168"/>
      <c r="HY14" s="168"/>
      <c r="HZ14" s="168"/>
      <c r="IA14" s="168"/>
      <c r="IB14" s="168"/>
      <c r="IC14" s="168"/>
      <c r="ID14" s="168"/>
      <c r="IE14" s="168"/>
      <c r="IF14" s="168"/>
      <c r="IG14" s="168"/>
      <c r="IH14" s="168"/>
      <c r="II14" s="168"/>
      <c r="IJ14" s="168"/>
      <c r="IK14" s="168"/>
      <c r="IL14" s="168"/>
      <c r="IM14" s="168"/>
      <c r="IN14" s="168"/>
      <c r="IO14" s="168"/>
      <c r="IP14" s="168"/>
      <c r="IQ14" s="168"/>
      <c r="IR14" s="168"/>
      <c r="IS14" s="168"/>
      <c r="IT14" s="168"/>
      <c r="IU14" s="168"/>
      <c r="IV14" s="168"/>
      <c r="IW14" s="168"/>
      <c r="IX14" s="168"/>
      <c r="IY14" s="168"/>
      <c r="IZ14" s="168"/>
      <c r="JA14" s="168"/>
      <c r="JB14" s="168"/>
      <c r="JC14" s="168"/>
      <c r="JD14" s="168"/>
      <c r="JE14" s="168"/>
      <c r="JF14" s="168"/>
      <c r="JG14" s="168"/>
      <c r="JH14" s="168"/>
      <c r="JI14" s="168"/>
      <c r="JJ14" s="168"/>
      <c r="JK14" s="168"/>
      <c r="JL14" s="168"/>
      <c r="JM14" s="168"/>
      <c r="JN14" s="168"/>
      <c r="JO14" s="168"/>
      <c r="JP14" s="168"/>
      <c r="JQ14" s="168"/>
      <c r="JR14" s="168"/>
      <c r="JS14" s="168"/>
      <c r="JT14" s="168"/>
      <c r="JU14" s="168"/>
      <c r="JV14" s="168"/>
      <c r="JW14" s="168"/>
      <c r="JX14" s="168"/>
      <c r="JY14" s="168"/>
      <c r="JZ14" s="168"/>
      <c r="KA14" s="168"/>
      <c r="KB14" s="168"/>
      <c r="KC14" s="168"/>
      <c r="KD14" s="168"/>
      <c r="KE14" s="168"/>
      <c r="KF14" s="168"/>
      <c r="KG14" s="168"/>
      <c r="KH14" s="168"/>
      <c r="KI14" s="168"/>
      <c r="KJ14" s="168"/>
      <c r="KK14" s="168"/>
      <c r="KL14" s="168"/>
      <c r="KM14" s="168"/>
      <c r="KN14" s="168"/>
      <c r="KO14" s="168"/>
      <c r="KP14" s="168"/>
      <c r="KQ14" s="168"/>
      <c r="KR14" s="168"/>
      <c r="KS14" s="168"/>
      <c r="KT14" s="168"/>
      <c r="KU14" s="168"/>
      <c r="KV14" s="168"/>
      <c r="KW14" s="168"/>
      <c r="KX14" s="168"/>
      <c r="KY14" s="168"/>
      <c r="KZ14" s="168"/>
      <c r="LA14" s="168"/>
      <c r="LB14" s="168"/>
      <c r="LC14" s="168"/>
      <c r="LD14" s="168"/>
      <c r="LE14" s="168"/>
      <c r="LF14" s="168"/>
      <c r="LG14" s="168"/>
      <c r="LH14" s="168"/>
      <c r="LI14" s="168"/>
      <c r="LJ14" s="168"/>
      <c r="LK14" s="168"/>
      <c r="LL14" s="168"/>
      <c r="LM14" s="168"/>
      <c r="LN14" s="168"/>
      <c r="LO14" s="168"/>
      <c r="LP14" s="168"/>
      <c r="LQ14" s="168"/>
      <c r="LR14" s="168"/>
      <c r="LS14" s="168"/>
      <c r="LT14" s="168"/>
      <c r="LU14" s="168"/>
      <c r="LV14" s="168"/>
      <c r="LW14" s="168"/>
      <c r="LX14" s="168"/>
      <c r="LY14" s="168"/>
      <c r="LZ14" s="168"/>
      <c r="MA14" s="168"/>
      <c r="MB14" s="168"/>
      <c r="MC14" s="168"/>
      <c r="MD14" s="168"/>
      <c r="ME14" s="168"/>
      <c r="MF14" s="168"/>
      <c r="MG14" s="168"/>
    </row>
    <row r="15" spans="1:345" s="166" customFormat="1" ht="26.4" x14ac:dyDescent="0.25">
      <c r="A15" s="400" t="s">
        <v>430</v>
      </c>
      <c r="B15" s="520" t="s">
        <v>623</v>
      </c>
      <c r="C15" s="521">
        <v>4.7</v>
      </c>
      <c r="D15" s="522" t="s">
        <v>564</v>
      </c>
      <c r="E15" s="520"/>
      <c r="F15" s="522"/>
      <c r="G15" s="522"/>
      <c r="H15" s="522"/>
      <c r="I15" s="522"/>
      <c r="J15" s="522"/>
      <c r="K15" s="520" t="s">
        <v>565</v>
      </c>
      <c r="L15" s="168"/>
      <c r="M15" s="168"/>
      <c r="AA15" s="168"/>
      <c r="AB15" s="168"/>
      <c r="AC15" s="168"/>
      <c r="AD15" s="168"/>
      <c r="AE15" s="168"/>
      <c r="AF15" s="168"/>
      <c r="AG15" s="168"/>
      <c r="AH15" s="168"/>
      <c r="AI15" s="168"/>
      <c r="AJ15" s="168"/>
      <c r="AK15" s="168"/>
      <c r="AL15" s="168"/>
      <c r="AM15" s="168"/>
      <c r="AN15" s="168"/>
      <c r="AO15" s="168"/>
      <c r="AP15" s="168"/>
      <c r="AQ15" s="168"/>
      <c r="AR15" s="168"/>
      <c r="AS15" s="168"/>
      <c r="AT15" s="168"/>
      <c r="AU15" s="168"/>
      <c r="AV15" s="168"/>
      <c r="AW15" s="168"/>
      <c r="AX15" s="168"/>
      <c r="AY15" s="168"/>
      <c r="AZ15" s="168"/>
      <c r="BA15" s="168"/>
      <c r="BB15" s="168"/>
      <c r="BC15" s="168"/>
      <c r="BD15" s="168"/>
      <c r="BE15" s="168"/>
      <c r="BF15" s="168"/>
      <c r="BG15" s="168"/>
      <c r="BH15" s="168"/>
      <c r="BI15" s="168"/>
      <c r="BJ15" s="168"/>
      <c r="BK15" s="168"/>
      <c r="BL15" s="168"/>
      <c r="BM15" s="168"/>
      <c r="BN15" s="168"/>
      <c r="BO15" s="168"/>
      <c r="BP15" s="168"/>
      <c r="BQ15" s="168"/>
      <c r="BR15" s="168"/>
      <c r="BS15" s="168"/>
      <c r="BT15" s="168"/>
      <c r="BU15" s="168"/>
      <c r="BV15" s="168"/>
      <c r="BW15" s="168"/>
      <c r="BX15" s="168"/>
      <c r="BY15" s="168"/>
      <c r="BZ15" s="168"/>
      <c r="CA15" s="168"/>
      <c r="CB15" s="168"/>
      <c r="CC15" s="168"/>
      <c r="CD15" s="168"/>
      <c r="CE15" s="168"/>
      <c r="CF15" s="168"/>
      <c r="CG15" s="168"/>
      <c r="CH15" s="168"/>
      <c r="CI15" s="168"/>
      <c r="CJ15" s="168"/>
      <c r="CK15" s="168"/>
      <c r="CL15" s="168"/>
      <c r="CM15" s="168"/>
      <c r="CN15" s="168"/>
      <c r="CO15" s="168"/>
      <c r="CP15" s="168"/>
      <c r="CQ15" s="168"/>
      <c r="CR15" s="168"/>
      <c r="CS15" s="168"/>
      <c r="CT15" s="168"/>
      <c r="CU15" s="168"/>
      <c r="CV15" s="168"/>
      <c r="CW15" s="168"/>
      <c r="CX15" s="168"/>
      <c r="CY15" s="168"/>
      <c r="CZ15" s="168"/>
      <c r="DA15" s="168"/>
      <c r="DB15" s="168"/>
      <c r="DC15" s="168"/>
      <c r="DD15" s="168"/>
      <c r="DE15" s="168"/>
      <c r="DF15" s="168"/>
      <c r="DG15" s="168"/>
      <c r="DH15" s="168"/>
      <c r="DI15" s="168"/>
      <c r="DJ15" s="168"/>
      <c r="DK15" s="168"/>
      <c r="DL15" s="168"/>
      <c r="DM15" s="168"/>
      <c r="DN15" s="168"/>
      <c r="DO15" s="168"/>
      <c r="DP15" s="168"/>
      <c r="DQ15" s="168"/>
      <c r="DR15" s="168"/>
      <c r="DS15" s="168"/>
      <c r="DT15" s="168"/>
      <c r="DU15" s="168"/>
      <c r="DV15" s="168"/>
      <c r="DW15" s="168"/>
      <c r="DX15" s="168"/>
      <c r="DY15" s="168"/>
      <c r="DZ15" s="168"/>
      <c r="EA15" s="168"/>
      <c r="EB15" s="168"/>
      <c r="EC15" s="168"/>
      <c r="ED15" s="168"/>
      <c r="EE15" s="168"/>
      <c r="EF15" s="168"/>
      <c r="EG15" s="168"/>
      <c r="EH15" s="168"/>
      <c r="EI15" s="168"/>
      <c r="EJ15" s="168"/>
      <c r="EK15" s="168"/>
      <c r="EL15" s="168"/>
      <c r="EM15" s="168"/>
      <c r="EN15" s="168"/>
      <c r="EO15" s="168"/>
      <c r="EP15" s="168"/>
      <c r="EQ15" s="168"/>
      <c r="ER15" s="168"/>
      <c r="ES15" s="168"/>
      <c r="ET15" s="168"/>
      <c r="EU15" s="168"/>
      <c r="EV15" s="168"/>
      <c r="EW15" s="168"/>
      <c r="EX15" s="168"/>
      <c r="EY15" s="168"/>
      <c r="EZ15" s="168"/>
      <c r="FA15" s="168"/>
      <c r="FB15" s="168"/>
      <c r="FC15" s="168"/>
      <c r="FD15" s="168"/>
      <c r="FE15" s="168"/>
      <c r="FF15" s="168"/>
      <c r="FG15" s="168"/>
      <c r="FH15" s="168"/>
      <c r="FI15" s="168"/>
      <c r="FJ15" s="168"/>
      <c r="FK15" s="168"/>
      <c r="FL15" s="168"/>
      <c r="FM15" s="168"/>
      <c r="FN15" s="168"/>
      <c r="FO15" s="168"/>
      <c r="FP15" s="168"/>
      <c r="FQ15" s="168"/>
      <c r="FR15" s="168"/>
      <c r="FS15" s="168"/>
      <c r="FT15" s="168"/>
      <c r="FU15" s="168"/>
      <c r="FV15" s="168"/>
      <c r="FW15" s="168"/>
      <c r="FX15" s="168"/>
      <c r="FY15" s="168"/>
      <c r="FZ15" s="168"/>
      <c r="GA15" s="168"/>
      <c r="GB15" s="168"/>
      <c r="GC15" s="168"/>
      <c r="GD15" s="168"/>
      <c r="GE15" s="168"/>
      <c r="GF15" s="168"/>
      <c r="GG15" s="168"/>
      <c r="GH15" s="168"/>
      <c r="GI15" s="168"/>
      <c r="GJ15" s="168"/>
      <c r="GK15" s="168"/>
      <c r="GL15" s="168"/>
      <c r="GM15" s="168"/>
      <c r="GN15" s="168"/>
      <c r="GO15" s="168"/>
      <c r="GP15" s="168"/>
      <c r="GQ15" s="168"/>
      <c r="GR15" s="168"/>
      <c r="GS15" s="168"/>
      <c r="GT15" s="168"/>
      <c r="GU15" s="168"/>
      <c r="GV15" s="168"/>
      <c r="GW15" s="168"/>
      <c r="GX15" s="168"/>
      <c r="GY15" s="168"/>
      <c r="GZ15" s="168"/>
      <c r="HA15" s="168"/>
      <c r="HB15" s="168"/>
      <c r="HC15" s="168"/>
      <c r="HD15" s="168"/>
      <c r="HE15" s="168"/>
      <c r="HF15" s="168"/>
      <c r="HG15" s="168"/>
      <c r="HH15" s="168"/>
      <c r="HI15" s="168"/>
      <c r="HJ15" s="168"/>
      <c r="HK15" s="168"/>
      <c r="HL15" s="168"/>
      <c r="HM15" s="168"/>
      <c r="HN15" s="168"/>
      <c r="HO15" s="168"/>
      <c r="HP15" s="168"/>
      <c r="HQ15" s="168"/>
      <c r="HR15" s="168"/>
      <c r="HS15" s="168"/>
      <c r="HT15" s="168"/>
      <c r="HU15" s="168"/>
      <c r="HV15" s="168"/>
      <c r="HW15" s="168"/>
      <c r="HX15" s="168"/>
      <c r="HY15" s="168"/>
      <c r="HZ15" s="168"/>
      <c r="IA15" s="168"/>
      <c r="IB15" s="168"/>
      <c r="IC15" s="168"/>
      <c r="ID15" s="168"/>
      <c r="IE15" s="168"/>
      <c r="IF15" s="168"/>
      <c r="IG15" s="168"/>
      <c r="IH15" s="168"/>
      <c r="II15" s="168"/>
      <c r="IJ15" s="168"/>
      <c r="IK15" s="168"/>
      <c r="IL15" s="168"/>
      <c r="IM15" s="168"/>
      <c r="IN15" s="168"/>
      <c r="IO15" s="168"/>
      <c r="IP15" s="168"/>
      <c r="IQ15" s="168"/>
      <c r="IR15" s="168"/>
      <c r="IS15" s="168"/>
      <c r="IT15" s="168"/>
      <c r="IU15" s="168"/>
      <c r="IV15" s="168"/>
      <c r="IW15" s="168"/>
      <c r="IX15" s="168"/>
      <c r="IY15" s="168"/>
      <c r="IZ15" s="168"/>
      <c r="JA15" s="168"/>
      <c r="JB15" s="168"/>
      <c r="JC15" s="168"/>
      <c r="JD15" s="168"/>
      <c r="JE15" s="168"/>
      <c r="JF15" s="168"/>
      <c r="JG15" s="168"/>
      <c r="JH15" s="168"/>
      <c r="JI15" s="168"/>
      <c r="JJ15" s="168"/>
      <c r="JK15" s="168"/>
      <c r="JL15" s="168"/>
      <c r="JM15" s="168"/>
      <c r="JN15" s="168"/>
      <c r="JO15" s="168"/>
      <c r="JP15" s="168"/>
      <c r="JQ15" s="168"/>
      <c r="JR15" s="168"/>
      <c r="JS15" s="168"/>
      <c r="JT15" s="168"/>
      <c r="JU15" s="168"/>
      <c r="JV15" s="168"/>
      <c r="JW15" s="168"/>
      <c r="JX15" s="168"/>
      <c r="JY15" s="168"/>
      <c r="JZ15" s="168"/>
      <c r="KA15" s="168"/>
      <c r="KB15" s="168"/>
      <c r="KC15" s="168"/>
      <c r="KD15" s="168"/>
      <c r="KE15" s="168"/>
      <c r="KF15" s="168"/>
      <c r="KG15" s="168"/>
      <c r="KH15" s="168"/>
      <c r="KI15" s="168"/>
      <c r="KJ15" s="168"/>
      <c r="KK15" s="168"/>
      <c r="KL15" s="168"/>
      <c r="KM15" s="168"/>
      <c r="KN15" s="168"/>
      <c r="KO15" s="168"/>
      <c r="KP15" s="168"/>
      <c r="KQ15" s="168"/>
      <c r="KR15" s="168"/>
      <c r="KS15" s="168"/>
      <c r="KT15" s="168"/>
      <c r="KU15" s="168"/>
      <c r="KV15" s="168"/>
      <c r="KW15" s="168"/>
      <c r="KX15" s="168"/>
      <c r="KY15" s="168"/>
      <c r="KZ15" s="168"/>
      <c r="LA15" s="168"/>
      <c r="LB15" s="168"/>
      <c r="LC15" s="168"/>
      <c r="LD15" s="168"/>
      <c r="LE15" s="168"/>
      <c r="LF15" s="168"/>
      <c r="LG15" s="168"/>
      <c r="LH15" s="168"/>
      <c r="LI15" s="168"/>
      <c r="LJ15" s="168"/>
      <c r="LK15" s="168"/>
      <c r="LL15" s="168"/>
      <c r="LM15" s="168"/>
      <c r="LN15" s="168"/>
      <c r="LO15" s="168"/>
      <c r="LP15" s="168"/>
      <c r="LQ15" s="168"/>
      <c r="LR15" s="168"/>
      <c r="LS15" s="168"/>
      <c r="LT15" s="168"/>
      <c r="LU15" s="168"/>
      <c r="LV15" s="168"/>
      <c r="LW15" s="168"/>
      <c r="LX15" s="168"/>
      <c r="LY15" s="168"/>
      <c r="LZ15" s="168"/>
      <c r="MA15" s="168"/>
      <c r="MB15" s="168"/>
      <c r="MC15" s="168"/>
      <c r="MD15" s="168"/>
      <c r="ME15" s="168"/>
      <c r="MF15" s="168"/>
      <c r="MG15" s="168"/>
    </row>
    <row r="16" spans="1:345" s="166" customFormat="1" ht="26.4" x14ac:dyDescent="0.25">
      <c r="A16" s="400" t="s">
        <v>431</v>
      </c>
      <c r="B16" s="520" t="s">
        <v>624</v>
      </c>
      <c r="C16" s="521">
        <v>4.5999999999999996</v>
      </c>
      <c r="D16" s="522" t="s">
        <v>564</v>
      </c>
      <c r="E16" s="520"/>
      <c r="F16" s="522"/>
      <c r="G16" s="522"/>
      <c r="H16" s="522"/>
      <c r="I16" s="522"/>
      <c r="J16" s="522"/>
      <c r="K16" s="520" t="s">
        <v>565</v>
      </c>
      <c r="L16" s="168"/>
      <c r="M16" s="168"/>
      <c r="AA16" s="168"/>
      <c r="AB16" s="168"/>
      <c r="AC16" s="168"/>
      <c r="AD16" s="168"/>
      <c r="AE16" s="168"/>
      <c r="AF16" s="168"/>
      <c r="AG16" s="168"/>
      <c r="AH16" s="168"/>
      <c r="AI16" s="168"/>
      <c r="AJ16" s="168"/>
      <c r="AK16" s="168"/>
      <c r="AL16" s="168"/>
      <c r="AM16" s="168"/>
      <c r="AN16" s="168"/>
      <c r="AO16" s="168"/>
      <c r="AP16" s="168"/>
      <c r="AQ16" s="168"/>
      <c r="AR16" s="168"/>
      <c r="AS16" s="168"/>
      <c r="AT16" s="168"/>
      <c r="AU16" s="168"/>
      <c r="AV16" s="168"/>
      <c r="AW16" s="168"/>
      <c r="AX16" s="168"/>
      <c r="AY16" s="168"/>
      <c r="AZ16" s="168"/>
      <c r="BA16" s="168"/>
      <c r="BB16" s="168"/>
      <c r="BC16" s="168"/>
      <c r="BD16" s="168"/>
      <c r="BE16" s="168"/>
      <c r="BF16" s="168"/>
      <c r="BG16" s="168"/>
      <c r="BH16" s="168"/>
      <c r="BI16" s="168"/>
      <c r="BJ16" s="168"/>
      <c r="BK16" s="168"/>
      <c r="BL16" s="168"/>
      <c r="BM16" s="168"/>
      <c r="BN16" s="168"/>
      <c r="BO16" s="168"/>
      <c r="BP16" s="168"/>
      <c r="BQ16" s="168"/>
      <c r="BR16" s="168"/>
      <c r="BS16" s="168"/>
      <c r="BT16" s="168"/>
      <c r="BU16" s="168"/>
      <c r="BV16" s="168"/>
      <c r="BW16" s="168"/>
      <c r="BX16" s="168"/>
      <c r="BY16" s="168"/>
      <c r="BZ16" s="168"/>
      <c r="CA16" s="168"/>
      <c r="CB16" s="168"/>
      <c r="CC16" s="168"/>
      <c r="CD16" s="168"/>
      <c r="CE16" s="168"/>
      <c r="CF16" s="168"/>
      <c r="CG16" s="168"/>
      <c r="CH16" s="168"/>
      <c r="CI16" s="168"/>
      <c r="CJ16" s="168"/>
      <c r="CK16" s="168"/>
      <c r="CL16" s="168"/>
      <c r="CM16" s="168"/>
      <c r="CN16" s="168"/>
      <c r="CO16" s="168"/>
      <c r="CP16" s="168"/>
      <c r="CQ16" s="168"/>
      <c r="CR16" s="168"/>
      <c r="CS16" s="168"/>
      <c r="CT16" s="168"/>
      <c r="CU16" s="168"/>
      <c r="CV16" s="168"/>
      <c r="CW16" s="168"/>
      <c r="CX16" s="168"/>
      <c r="CY16" s="168"/>
      <c r="CZ16" s="168"/>
      <c r="DA16" s="168"/>
      <c r="DB16" s="168"/>
      <c r="DC16" s="168"/>
      <c r="DD16" s="168"/>
      <c r="DE16" s="168"/>
      <c r="DF16" s="168"/>
      <c r="DG16" s="168"/>
      <c r="DH16" s="168"/>
      <c r="DI16" s="168"/>
      <c r="DJ16" s="168"/>
      <c r="DK16" s="168"/>
      <c r="DL16" s="168"/>
      <c r="DM16" s="168"/>
      <c r="DN16" s="168"/>
      <c r="DO16" s="168"/>
      <c r="DP16" s="168"/>
      <c r="DQ16" s="168"/>
      <c r="DR16" s="168"/>
      <c r="DS16" s="168"/>
      <c r="DT16" s="168"/>
      <c r="DU16" s="168"/>
      <c r="DV16" s="168"/>
      <c r="DW16" s="168"/>
      <c r="DX16" s="168"/>
      <c r="DY16" s="168"/>
      <c r="DZ16" s="168"/>
      <c r="EA16" s="168"/>
      <c r="EB16" s="168"/>
      <c r="EC16" s="168"/>
      <c r="ED16" s="168"/>
      <c r="EE16" s="168"/>
      <c r="EF16" s="168"/>
      <c r="EG16" s="168"/>
      <c r="EH16" s="168"/>
      <c r="EI16" s="168"/>
      <c r="EJ16" s="168"/>
      <c r="EK16" s="168"/>
      <c r="EL16" s="168"/>
      <c r="EM16" s="168"/>
      <c r="EN16" s="168"/>
      <c r="EO16" s="168"/>
      <c r="EP16" s="168"/>
      <c r="EQ16" s="168"/>
      <c r="ER16" s="168"/>
      <c r="ES16" s="168"/>
      <c r="ET16" s="168"/>
      <c r="EU16" s="168"/>
      <c r="EV16" s="168"/>
      <c r="EW16" s="168"/>
      <c r="EX16" s="168"/>
      <c r="EY16" s="168"/>
      <c r="EZ16" s="168"/>
      <c r="FA16" s="168"/>
      <c r="FB16" s="168"/>
      <c r="FC16" s="168"/>
      <c r="FD16" s="168"/>
      <c r="FE16" s="168"/>
      <c r="FF16" s="168"/>
      <c r="FG16" s="168"/>
      <c r="FH16" s="168"/>
      <c r="FI16" s="168"/>
      <c r="FJ16" s="168"/>
      <c r="FK16" s="168"/>
      <c r="FL16" s="168"/>
      <c r="FM16" s="168"/>
      <c r="FN16" s="168"/>
      <c r="FO16" s="168"/>
      <c r="FP16" s="168"/>
      <c r="FQ16" s="168"/>
      <c r="FR16" s="168"/>
      <c r="FS16" s="168"/>
      <c r="FT16" s="168"/>
      <c r="FU16" s="168"/>
      <c r="FV16" s="168"/>
      <c r="FW16" s="168"/>
      <c r="FX16" s="168"/>
      <c r="FY16" s="168"/>
      <c r="FZ16" s="168"/>
      <c r="GA16" s="168"/>
      <c r="GB16" s="168"/>
      <c r="GC16" s="168"/>
      <c r="GD16" s="168"/>
      <c r="GE16" s="168"/>
      <c r="GF16" s="168"/>
      <c r="GG16" s="168"/>
      <c r="GH16" s="168"/>
      <c r="GI16" s="168"/>
      <c r="GJ16" s="168"/>
      <c r="GK16" s="168"/>
      <c r="GL16" s="168"/>
      <c r="GM16" s="168"/>
      <c r="GN16" s="168"/>
      <c r="GO16" s="168"/>
      <c r="GP16" s="168"/>
      <c r="GQ16" s="168"/>
      <c r="GR16" s="168"/>
      <c r="GS16" s="168"/>
      <c r="GT16" s="168"/>
      <c r="GU16" s="168"/>
      <c r="GV16" s="168"/>
      <c r="GW16" s="168"/>
      <c r="GX16" s="168"/>
      <c r="GY16" s="168"/>
      <c r="GZ16" s="168"/>
      <c r="HA16" s="168"/>
      <c r="HB16" s="168"/>
      <c r="HC16" s="168"/>
      <c r="HD16" s="168"/>
      <c r="HE16" s="168"/>
      <c r="HF16" s="168"/>
      <c r="HG16" s="168"/>
      <c r="HH16" s="168"/>
      <c r="HI16" s="168"/>
      <c r="HJ16" s="168"/>
      <c r="HK16" s="168"/>
      <c r="HL16" s="168"/>
      <c r="HM16" s="168"/>
      <c r="HN16" s="168"/>
      <c r="HO16" s="168"/>
      <c r="HP16" s="168"/>
      <c r="HQ16" s="168"/>
      <c r="HR16" s="168"/>
      <c r="HS16" s="168"/>
      <c r="HT16" s="168"/>
      <c r="HU16" s="168"/>
      <c r="HV16" s="168"/>
      <c r="HW16" s="168"/>
      <c r="HX16" s="168"/>
      <c r="HY16" s="168"/>
      <c r="HZ16" s="168"/>
      <c r="IA16" s="168"/>
      <c r="IB16" s="168"/>
      <c r="IC16" s="168"/>
      <c r="ID16" s="168"/>
      <c r="IE16" s="168"/>
      <c r="IF16" s="168"/>
      <c r="IG16" s="168"/>
      <c r="IH16" s="168"/>
      <c r="II16" s="168"/>
      <c r="IJ16" s="168"/>
      <c r="IK16" s="168"/>
      <c r="IL16" s="168"/>
      <c r="IM16" s="168"/>
      <c r="IN16" s="168"/>
      <c r="IO16" s="168"/>
      <c r="IP16" s="168"/>
      <c r="IQ16" s="168"/>
      <c r="IR16" s="168"/>
      <c r="IS16" s="168"/>
      <c r="IT16" s="168"/>
      <c r="IU16" s="168"/>
      <c r="IV16" s="168"/>
      <c r="IW16" s="168"/>
      <c r="IX16" s="168"/>
      <c r="IY16" s="168"/>
      <c r="IZ16" s="168"/>
      <c r="JA16" s="168"/>
      <c r="JB16" s="168"/>
      <c r="JC16" s="168"/>
      <c r="JD16" s="168"/>
      <c r="JE16" s="168"/>
      <c r="JF16" s="168"/>
      <c r="JG16" s="168"/>
      <c r="JH16" s="168"/>
      <c r="JI16" s="168"/>
      <c r="JJ16" s="168"/>
      <c r="JK16" s="168"/>
      <c r="JL16" s="168"/>
      <c r="JM16" s="168"/>
      <c r="JN16" s="168"/>
      <c r="JO16" s="168"/>
      <c r="JP16" s="168"/>
      <c r="JQ16" s="168"/>
      <c r="JR16" s="168"/>
      <c r="JS16" s="168"/>
      <c r="JT16" s="168"/>
      <c r="JU16" s="168"/>
      <c r="JV16" s="168"/>
      <c r="JW16" s="168"/>
      <c r="JX16" s="168"/>
      <c r="JY16" s="168"/>
      <c r="JZ16" s="168"/>
      <c r="KA16" s="168"/>
      <c r="KB16" s="168"/>
      <c r="KC16" s="168"/>
      <c r="KD16" s="168"/>
      <c r="KE16" s="168"/>
      <c r="KF16" s="168"/>
      <c r="KG16" s="168"/>
      <c r="KH16" s="168"/>
      <c r="KI16" s="168"/>
      <c r="KJ16" s="168"/>
      <c r="KK16" s="168"/>
      <c r="KL16" s="168"/>
      <c r="KM16" s="168"/>
      <c r="KN16" s="168"/>
      <c r="KO16" s="168"/>
      <c r="KP16" s="168"/>
      <c r="KQ16" s="168"/>
      <c r="KR16" s="168"/>
      <c r="KS16" s="168"/>
      <c r="KT16" s="168"/>
      <c r="KU16" s="168"/>
      <c r="KV16" s="168"/>
      <c r="KW16" s="168"/>
      <c r="KX16" s="168"/>
      <c r="KY16" s="168"/>
      <c r="KZ16" s="168"/>
      <c r="LA16" s="168"/>
      <c r="LB16" s="168"/>
      <c r="LC16" s="168"/>
      <c r="LD16" s="168"/>
      <c r="LE16" s="168"/>
      <c r="LF16" s="168"/>
      <c r="LG16" s="168"/>
      <c r="LH16" s="168"/>
      <c r="LI16" s="168"/>
      <c r="LJ16" s="168"/>
      <c r="LK16" s="168"/>
      <c r="LL16" s="168"/>
      <c r="LM16" s="168"/>
      <c r="LN16" s="168"/>
      <c r="LO16" s="168"/>
      <c r="LP16" s="168"/>
      <c r="LQ16" s="168"/>
      <c r="LR16" s="168"/>
      <c r="LS16" s="168"/>
      <c r="LT16" s="168"/>
      <c r="LU16" s="168"/>
      <c r="LV16" s="168"/>
      <c r="LW16" s="168"/>
      <c r="LX16" s="168"/>
      <c r="LY16" s="168"/>
      <c r="LZ16" s="168"/>
      <c r="MA16" s="168"/>
      <c r="MB16" s="168"/>
      <c r="MC16" s="168"/>
      <c r="MD16" s="168"/>
      <c r="ME16" s="168"/>
      <c r="MF16" s="168"/>
      <c r="MG16" s="168"/>
    </row>
    <row r="17" spans="1:345" s="166" customFormat="1" x14ac:dyDescent="0.25">
      <c r="A17" s="400" t="s">
        <v>433</v>
      </c>
      <c r="B17" s="520" t="s">
        <v>566</v>
      </c>
      <c r="C17" s="521">
        <v>4.4000000000000004</v>
      </c>
      <c r="D17" s="522" t="s">
        <v>187</v>
      </c>
      <c r="E17" s="520" t="s">
        <v>561</v>
      </c>
      <c r="F17" s="522" t="s">
        <v>8</v>
      </c>
      <c r="G17" s="522" t="s">
        <v>202</v>
      </c>
      <c r="H17" s="522" t="s">
        <v>8</v>
      </c>
      <c r="I17" s="522" t="s">
        <v>199</v>
      </c>
      <c r="J17" s="522" t="s">
        <v>203</v>
      </c>
      <c r="K17" s="520" t="s">
        <v>567</v>
      </c>
      <c r="L17" s="168"/>
      <c r="M17" s="168"/>
      <c r="AA17" s="168"/>
      <c r="AB17" s="168"/>
      <c r="AC17" s="168"/>
      <c r="AD17" s="168"/>
      <c r="AE17" s="168"/>
      <c r="AF17" s="168"/>
      <c r="AG17" s="168"/>
      <c r="AH17" s="168"/>
      <c r="AI17" s="168"/>
      <c r="AJ17" s="168"/>
      <c r="AK17" s="168"/>
      <c r="AL17" s="168"/>
      <c r="AM17" s="168"/>
      <c r="AN17" s="168"/>
      <c r="AO17" s="168"/>
      <c r="AP17" s="168"/>
      <c r="AQ17" s="168"/>
      <c r="AR17" s="168"/>
      <c r="AS17" s="168"/>
      <c r="AT17" s="168"/>
      <c r="AU17" s="168"/>
      <c r="AV17" s="168"/>
      <c r="AW17" s="168"/>
      <c r="AX17" s="168"/>
      <c r="AY17" s="168"/>
      <c r="AZ17" s="168"/>
      <c r="BA17" s="168"/>
      <c r="BB17" s="168"/>
      <c r="BC17" s="168"/>
      <c r="BD17" s="168"/>
      <c r="BE17" s="168"/>
      <c r="BF17" s="168"/>
      <c r="BG17" s="168"/>
      <c r="BH17" s="168"/>
      <c r="BI17" s="168"/>
      <c r="BJ17" s="168"/>
      <c r="BK17" s="168"/>
      <c r="BL17" s="168"/>
      <c r="BM17" s="168"/>
      <c r="BN17" s="168"/>
      <c r="BO17" s="168"/>
      <c r="BP17" s="168"/>
      <c r="BQ17" s="168"/>
      <c r="BR17" s="168"/>
      <c r="BS17" s="168"/>
      <c r="BT17" s="168"/>
      <c r="BU17" s="168"/>
      <c r="BV17" s="168"/>
      <c r="BW17" s="168"/>
      <c r="BX17" s="168"/>
      <c r="BY17" s="168"/>
      <c r="BZ17" s="168"/>
      <c r="CA17" s="168"/>
      <c r="CB17" s="168"/>
      <c r="CC17" s="168"/>
      <c r="CD17" s="168"/>
      <c r="CE17" s="168"/>
      <c r="CF17" s="168"/>
      <c r="CG17" s="168"/>
      <c r="CH17" s="168"/>
      <c r="CI17" s="168"/>
      <c r="CJ17" s="168"/>
      <c r="CK17" s="168"/>
      <c r="CL17" s="168"/>
      <c r="CM17" s="168"/>
      <c r="CN17" s="168"/>
      <c r="CO17" s="168"/>
      <c r="CP17" s="168"/>
      <c r="CQ17" s="168"/>
      <c r="CR17" s="168"/>
      <c r="CS17" s="168"/>
      <c r="CT17" s="168"/>
      <c r="CU17" s="168"/>
      <c r="CV17" s="168"/>
      <c r="CW17" s="168"/>
      <c r="CX17" s="168"/>
      <c r="CY17" s="168"/>
      <c r="CZ17" s="168"/>
      <c r="DA17" s="168"/>
      <c r="DB17" s="168"/>
      <c r="DC17" s="168"/>
      <c r="DD17" s="168"/>
      <c r="DE17" s="168"/>
      <c r="DF17" s="168"/>
      <c r="DG17" s="168"/>
      <c r="DH17" s="168"/>
      <c r="DI17" s="168"/>
      <c r="DJ17" s="168"/>
      <c r="DK17" s="168"/>
      <c r="DL17" s="168"/>
      <c r="DM17" s="168"/>
      <c r="DN17" s="168"/>
      <c r="DO17" s="168"/>
      <c r="DP17" s="168"/>
      <c r="DQ17" s="168"/>
      <c r="DR17" s="168"/>
      <c r="DS17" s="168"/>
      <c r="DT17" s="168"/>
      <c r="DU17" s="168"/>
      <c r="DV17" s="168"/>
      <c r="DW17" s="168"/>
      <c r="DX17" s="168"/>
      <c r="DY17" s="168"/>
      <c r="DZ17" s="168"/>
      <c r="EA17" s="168"/>
      <c r="EB17" s="168"/>
      <c r="EC17" s="168"/>
      <c r="ED17" s="168"/>
      <c r="EE17" s="168"/>
      <c r="EF17" s="168"/>
      <c r="EG17" s="168"/>
      <c r="EH17" s="168"/>
      <c r="EI17" s="168"/>
      <c r="EJ17" s="168"/>
      <c r="EK17" s="168"/>
      <c r="EL17" s="168"/>
      <c r="EM17" s="168"/>
      <c r="EN17" s="168"/>
      <c r="EO17" s="168"/>
      <c r="EP17" s="168"/>
      <c r="EQ17" s="168"/>
      <c r="ER17" s="168"/>
      <c r="ES17" s="168"/>
      <c r="ET17" s="168"/>
      <c r="EU17" s="168"/>
      <c r="EV17" s="168"/>
      <c r="EW17" s="168"/>
      <c r="EX17" s="168"/>
      <c r="EY17" s="168"/>
      <c r="EZ17" s="168"/>
      <c r="FA17" s="168"/>
      <c r="FB17" s="168"/>
      <c r="FC17" s="168"/>
      <c r="FD17" s="168"/>
      <c r="FE17" s="168"/>
      <c r="FF17" s="168"/>
      <c r="FG17" s="168"/>
      <c r="FH17" s="168"/>
      <c r="FI17" s="168"/>
      <c r="FJ17" s="168"/>
      <c r="FK17" s="168"/>
      <c r="FL17" s="168"/>
      <c r="FM17" s="168"/>
      <c r="FN17" s="168"/>
      <c r="FO17" s="168"/>
      <c r="FP17" s="168"/>
      <c r="FQ17" s="168"/>
      <c r="FR17" s="168"/>
      <c r="FS17" s="168"/>
      <c r="FT17" s="168"/>
      <c r="FU17" s="168"/>
      <c r="FV17" s="168"/>
      <c r="FW17" s="168"/>
      <c r="FX17" s="168"/>
      <c r="FY17" s="168"/>
      <c r="FZ17" s="168"/>
      <c r="GA17" s="168"/>
      <c r="GB17" s="168"/>
      <c r="GC17" s="168"/>
      <c r="GD17" s="168"/>
      <c r="GE17" s="168"/>
      <c r="GF17" s="168"/>
      <c r="GG17" s="168"/>
      <c r="GH17" s="168"/>
      <c r="GI17" s="168"/>
      <c r="GJ17" s="168"/>
      <c r="GK17" s="168"/>
      <c r="GL17" s="168"/>
      <c r="GM17" s="168"/>
      <c r="GN17" s="168"/>
      <c r="GO17" s="168"/>
      <c r="GP17" s="168"/>
      <c r="GQ17" s="168"/>
      <c r="GR17" s="168"/>
      <c r="GS17" s="168"/>
      <c r="GT17" s="168"/>
      <c r="GU17" s="168"/>
      <c r="GV17" s="168"/>
      <c r="GW17" s="168"/>
      <c r="GX17" s="168"/>
      <c r="GY17" s="168"/>
      <c r="GZ17" s="168"/>
      <c r="HA17" s="168"/>
      <c r="HB17" s="168"/>
      <c r="HC17" s="168"/>
      <c r="HD17" s="168"/>
      <c r="HE17" s="168"/>
      <c r="HF17" s="168"/>
      <c r="HG17" s="168"/>
      <c r="HH17" s="168"/>
      <c r="HI17" s="168"/>
      <c r="HJ17" s="168"/>
      <c r="HK17" s="168"/>
      <c r="HL17" s="168"/>
      <c r="HM17" s="168"/>
      <c r="HN17" s="168"/>
      <c r="HO17" s="168"/>
      <c r="HP17" s="168"/>
      <c r="HQ17" s="168"/>
      <c r="HR17" s="168"/>
      <c r="HS17" s="168"/>
      <c r="HT17" s="168"/>
      <c r="HU17" s="168"/>
      <c r="HV17" s="168"/>
      <c r="HW17" s="168"/>
      <c r="HX17" s="168"/>
      <c r="HY17" s="168"/>
      <c r="HZ17" s="168"/>
      <c r="IA17" s="168"/>
      <c r="IB17" s="168"/>
      <c r="IC17" s="168"/>
      <c r="ID17" s="168"/>
      <c r="IE17" s="168"/>
      <c r="IF17" s="168"/>
      <c r="IG17" s="168"/>
      <c r="IH17" s="168"/>
      <c r="II17" s="168"/>
      <c r="IJ17" s="168"/>
      <c r="IK17" s="168"/>
      <c r="IL17" s="168"/>
      <c r="IM17" s="168"/>
      <c r="IN17" s="168"/>
      <c r="IO17" s="168"/>
      <c r="IP17" s="168"/>
      <c r="IQ17" s="168"/>
      <c r="IR17" s="168"/>
      <c r="IS17" s="168"/>
      <c r="IT17" s="168"/>
      <c r="IU17" s="168"/>
      <c r="IV17" s="168"/>
      <c r="IW17" s="168"/>
      <c r="IX17" s="168"/>
      <c r="IY17" s="168"/>
      <c r="IZ17" s="168"/>
      <c r="JA17" s="168"/>
      <c r="JB17" s="168"/>
      <c r="JC17" s="168"/>
      <c r="JD17" s="168"/>
      <c r="JE17" s="168"/>
      <c r="JF17" s="168"/>
      <c r="JG17" s="168"/>
      <c r="JH17" s="168"/>
      <c r="JI17" s="168"/>
      <c r="JJ17" s="168"/>
      <c r="JK17" s="168"/>
      <c r="JL17" s="168"/>
      <c r="JM17" s="168"/>
      <c r="JN17" s="168"/>
      <c r="JO17" s="168"/>
      <c r="JP17" s="168"/>
      <c r="JQ17" s="168"/>
      <c r="JR17" s="168"/>
      <c r="JS17" s="168"/>
      <c r="JT17" s="168"/>
      <c r="JU17" s="168"/>
      <c r="JV17" s="168"/>
      <c r="JW17" s="168"/>
      <c r="JX17" s="168"/>
      <c r="JY17" s="168"/>
      <c r="JZ17" s="168"/>
      <c r="KA17" s="168"/>
      <c r="KB17" s="168"/>
      <c r="KC17" s="168"/>
      <c r="KD17" s="168"/>
      <c r="KE17" s="168"/>
      <c r="KF17" s="168"/>
      <c r="KG17" s="168"/>
      <c r="KH17" s="168"/>
      <c r="KI17" s="168"/>
      <c r="KJ17" s="168"/>
      <c r="KK17" s="168"/>
      <c r="KL17" s="168"/>
      <c r="KM17" s="168"/>
      <c r="KN17" s="168"/>
      <c r="KO17" s="168"/>
      <c r="KP17" s="168"/>
      <c r="KQ17" s="168"/>
      <c r="KR17" s="168"/>
      <c r="KS17" s="168"/>
      <c r="KT17" s="168"/>
      <c r="KU17" s="168"/>
      <c r="KV17" s="168"/>
      <c r="KW17" s="168"/>
      <c r="KX17" s="168"/>
      <c r="KY17" s="168"/>
      <c r="KZ17" s="168"/>
      <c r="LA17" s="168"/>
      <c r="LB17" s="168"/>
      <c r="LC17" s="168"/>
      <c r="LD17" s="168"/>
      <c r="LE17" s="168"/>
      <c r="LF17" s="168"/>
      <c r="LG17" s="168"/>
      <c r="LH17" s="168"/>
      <c r="LI17" s="168"/>
      <c r="LJ17" s="168"/>
      <c r="LK17" s="168"/>
      <c r="LL17" s="168"/>
      <c r="LM17" s="168"/>
      <c r="LN17" s="168"/>
      <c r="LO17" s="168"/>
      <c r="LP17" s="168"/>
      <c r="LQ17" s="168"/>
      <c r="LR17" s="168"/>
      <c r="LS17" s="168"/>
      <c r="LT17" s="168"/>
      <c r="LU17" s="168"/>
      <c r="LV17" s="168"/>
      <c r="LW17" s="168"/>
      <c r="LX17" s="168"/>
      <c r="LY17" s="168"/>
      <c r="LZ17" s="168"/>
      <c r="MA17" s="168"/>
      <c r="MB17" s="168"/>
      <c r="MC17" s="168"/>
      <c r="MD17" s="168"/>
      <c r="ME17" s="168"/>
      <c r="MF17" s="168"/>
      <c r="MG17" s="168"/>
    </row>
    <row r="18" spans="1:345" s="166" customFormat="1" x14ac:dyDescent="0.25">
      <c r="A18" s="400" t="s">
        <v>434</v>
      </c>
      <c r="B18" s="520" t="s">
        <v>568</v>
      </c>
      <c r="C18" s="521">
        <v>4.5999999999999996</v>
      </c>
      <c r="D18" s="522" t="s">
        <v>187</v>
      </c>
      <c r="E18" s="520" t="s">
        <v>561</v>
      </c>
      <c r="F18" s="522" t="s">
        <v>8</v>
      </c>
      <c r="G18" s="522" t="s">
        <v>8</v>
      </c>
      <c r="H18" s="522" t="s">
        <v>202</v>
      </c>
      <c r="I18" s="522" t="s">
        <v>199</v>
      </c>
      <c r="J18" s="522" t="s">
        <v>203</v>
      </c>
      <c r="K18" s="520" t="s">
        <v>567</v>
      </c>
      <c r="L18" s="168"/>
      <c r="M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8"/>
      <c r="BA18" s="168"/>
      <c r="BB18" s="168"/>
      <c r="BC18" s="168"/>
      <c r="BD18" s="168"/>
      <c r="BE18" s="168"/>
      <c r="BF18" s="168"/>
      <c r="BG18" s="168"/>
      <c r="BH18" s="168"/>
      <c r="BI18" s="168"/>
      <c r="BJ18" s="168"/>
      <c r="BK18" s="168"/>
      <c r="BL18" s="168"/>
      <c r="BM18" s="168"/>
      <c r="BN18" s="168"/>
      <c r="BO18" s="168"/>
      <c r="BP18" s="168"/>
      <c r="BQ18" s="168"/>
      <c r="BR18" s="168"/>
      <c r="BS18" s="168"/>
      <c r="BT18" s="168"/>
      <c r="BU18" s="168"/>
      <c r="BV18" s="168"/>
      <c r="BW18" s="168"/>
      <c r="BX18" s="168"/>
      <c r="BY18" s="168"/>
      <c r="BZ18" s="168"/>
      <c r="CA18" s="168"/>
      <c r="CB18" s="168"/>
      <c r="CC18" s="168"/>
      <c r="CD18" s="168"/>
      <c r="CE18" s="168"/>
      <c r="CF18" s="168"/>
      <c r="CG18" s="168"/>
      <c r="CH18" s="168"/>
      <c r="CI18" s="168"/>
      <c r="CJ18" s="168"/>
      <c r="CK18" s="168"/>
      <c r="CL18" s="168"/>
      <c r="CM18" s="168"/>
      <c r="CN18" s="168"/>
      <c r="CO18" s="168"/>
      <c r="CP18" s="168"/>
      <c r="CQ18" s="168"/>
      <c r="CR18" s="168"/>
      <c r="CS18" s="168"/>
      <c r="CT18" s="168"/>
      <c r="CU18" s="168"/>
      <c r="CV18" s="168"/>
      <c r="CW18" s="168"/>
      <c r="CX18" s="168"/>
      <c r="CY18" s="168"/>
      <c r="CZ18" s="168"/>
      <c r="DA18" s="168"/>
      <c r="DB18" s="168"/>
      <c r="DC18" s="168"/>
      <c r="DD18" s="168"/>
      <c r="DE18" s="168"/>
      <c r="DF18" s="168"/>
      <c r="DG18" s="168"/>
      <c r="DH18" s="168"/>
      <c r="DI18" s="168"/>
      <c r="DJ18" s="168"/>
      <c r="DK18" s="168"/>
      <c r="DL18" s="168"/>
      <c r="DM18" s="168"/>
      <c r="DN18" s="168"/>
      <c r="DO18" s="168"/>
      <c r="DP18" s="168"/>
      <c r="DQ18" s="168"/>
      <c r="DR18" s="168"/>
      <c r="DS18" s="168"/>
      <c r="DT18" s="168"/>
      <c r="DU18" s="168"/>
      <c r="DV18" s="168"/>
      <c r="DW18" s="168"/>
      <c r="DX18" s="168"/>
      <c r="DY18" s="168"/>
      <c r="DZ18" s="168"/>
      <c r="EA18" s="168"/>
      <c r="EB18" s="168"/>
      <c r="EC18" s="168"/>
      <c r="ED18" s="168"/>
      <c r="EE18" s="168"/>
      <c r="EF18" s="168"/>
      <c r="EG18" s="168"/>
      <c r="EH18" s="168"/>
      <c r="EI18" s="168"/>
      <c r="EJ18" s="168"/>
      <c r="EK18" s="168"/>
      <c r="EL18" s="168"/>
      <c r="EM18" s="168"/>
      <c r="EN18" s="168"/>
      <c r="EO18" s="168"/>
      <c r="EP18" s="168"/>
      <c r="EQ18" s="168"/>
      <c r="ER18" s="168"/>
      <c r="ES18" s="168"/>
      <c r="ET18" s="168"/>
      <c r="EU18" s="168"/>
      <c r="EV18" s="168"/>
      <c r="EW18" s="168"/>
      <c r="EX18" s="168"/>
      <c r="EY18" s="168"/>
      <c r="EZ18" s="168"/>
      <c r="FA18" s="168"/>
      <c r="FB18" s="168"/>
      <c r="FC18" s="168"/>
      <c r="FD18" s="168"/>
      <c r="FE18" s="168"/>
      <c r="FF18" s="168"/>
      <c r="FG18" s="168"/>
      <c r="FH18" s="168"/>
      <c r="FI18" s="168"/>
      <c r="FJ18" s="168"/>
      <c r="FK18" s="168"/>
      <c r="FL18" s="168"/>
      <c r="FM18" s="168"/>
      <c r="FN18" s="168"/>
      <c r="FO18" s="168"/>
      <c r="FP18" s="168"/>
      <c r="FQ18" s="168"/>
      <c r="FR18" s="168"/>
      <c r="FS18" s="168"/>
      <c r="FT18" s="168"/>
      <c r="FU18" s="168"/>
      <c r="FV18" s="168"/>
      <c r="FW18" s="168"/>
      <c r="FX18" s="168"/>
      <c r="FY18" s="168"/>
      <c r="FZ18" s="168"/>
      <c r="GA18" s="168"/>
      <c r="GB18" s="168"/>
      <c r="GC18" s="168"/>
      <c r="GD18" s="168"/>
      <c r="GE18" s="168"/>
      <c r="GF18" s="168"/>
      <c r="GG18" s="168"/>
      <c r="GH18" s="168"/>
      <c r="GI18" s="168"/>
      <c r="GJ18" s="168"/>
      <c r="GK18" s="168"/>
      <c r="GL18" s="168"/>
      <c r="GM18" s="168"/>
      <c r="GN18" s="168"/>
      <c r="GO18" s="168"/>
      <c r="GP18" s="168"/>
      <c r="GQ18" s="168"/>
      <c r="GR18" s="168"/>
      <c r="GS18" s="168"/>
      <c r="GT18" s="168"/>
      <c r="GU18" s="168"/>
      <c r="GV18" s="168"/>
      <c r="GW18" s="168"/>
      <c r="GX18" s="168"/>
      <c r="GY18" s="168"/>
      <c r="GZ18" s="168"/>
      <c r="HA18" s="168"/>
      <c r="HB18" s="168"/>
      <c r="HC18" s="168"/>
      <c r="HD18" s="168"/>
      <c r="HE18" s="168"/>
      <c r="HF18" s="168"/>
      <c r="HG18" s="168"/>
      <c r="HH18" s="168"/>
      <c r="HI18" s="168"/>
      <c r="HJ18" s="168"/>
      <c r="HK18" s="168"/>
      <c r="HL18" s="168"/>
      <c r="HM18" s="168"/>
      <c r="HN18" s="168"/>
      <c r="HO18" s="168"/>
      <c r="HP18" s="168"/>
      <c r="HQ18" s="168"/>
      <c r="HR18" s="168"/>
      <c r="HS18" s="168"/>
      <c r="HT18" s="168"/>
      <c r="HU18" s="168"/>
      <c r="HV18" s="168"/>
      <c r="HW18" s="168"/>
      <c r="HX18" s="168"/>
      <c r="HY18" s="168"/>
      <c r="HZ18" s="168"/>
      <c r="IA18" s="168"/>
      <c r="IB18" s="168"/>
      <c r="IC18" s="168"/>
      <c r="ID18" s="168"/>
      <c r="IE18" s="168"/>
      <c r="IF18" s="168"/>
      <c r="IG18" s="168"/>
      <c r="IH18" s="168"/>
      <c r="II18" s="168"/>
      <c r="IJ18" s="168"/>
      <c r="IK18" s="168"/>
      <c r="IL18" s="168"/>
      <c r="IM18" s="168"/>
      <c r="IN18" s="168"/>
      <c r="IO18" s="168"/>
      <c r="IP18" s="168"/>
      <c r="IQ18" s="168"/>
      <c r="IR18" s="168"/>
      <c r="IS18" s="168"/>
      <c r="IT18" s="168"/>
      <c r="IU18" s="168"/>
      <c r="IV18" s="168"/>
      <c r="IW18" s="168"/>
      <c r="IX18" s="168"/>
      <c r="IY18" s="168"/>
      <c r="IZ18" s="168"/>
      <c r="JA18" s="168"/>
      <c r="JB18" s="168"/>
      <c r="JC18" s="168"/>
      <c r="JD18" s="168"/>
      <c r="JE18" s="168"/>
      <c r="JF18" s="168"/>
      <c r="JG18" s="168"/>
      <c r="JH18" s="168"/>
      <c r="JI18" s="168"/>
      <c r="JJ18" s="168"/>
      <c r="JK18" s="168"/>
      <c r="JL18" s="168"/>
      <c r="JM18" s="168"/>
      <c r="JN18" s="168"/>
      <c r="JO18" s="168"/>
      <c r="JP18" s="168"/>
      <c r="JQ18" s="168"/>
      <c r="JR18" s="168"/>
      <c r="JS18" s="168"/>
      <c r="JT18" s="168"/>
      <c r="JU18" s="168"/>
      <c r="JV18" s="168"/>
      <c r="JW18" s="168"/>
      <c r="JX18" s="168"/>
      <c r="JY18" s="168"/>
      <c r="JZ18" s="168"/>
      <c r="KA18" s="168"/>
      <c r="KB18" s="168"/>
      <c r="KC18" s="168"/>
      <c r="KD18" s="168"/>
      <c r="KE18" s="168"/>
      <c r="KF18" s="168"/>
      <c r="KG18" s="168"/>
      <c r="KH18" s="168"/>
      <c r="KI18" s="168"/>
      <c r="KJ18" s="168"/>
      <c r="KK18" s="168"/>
      <c r="KL18" s="168"/>
      <c r="KM18" s="168"/>
      <c r="KN18" s="168"/>
      <c r="KO18" s="168"/>
      <c r="KP18" s="168"/>
      <c r="KQ18" s="168"/>
      <c r="KR18" s="168"/>
      <c r="KS18" s="168"/>
      <c r="KT18" s="168"/>
      <c r="KU18" s="168"/>
      <c r="KV18" s="168"/>
      <c r="KW18" s="168"/>
      <c r="KX18" s="168"/>
      <c r="KY18" s="168"/>
      <c r="KZ18" s="168"/>
      <c r="LA18" s="168"/>
      <c r="LB18" s="168"/>
      <c r="LC18" s="168"/>
      <c r="LD18" s="168"/>
      <c r="LE18" s="168"/>
      <c r="LF18" s="168"/>
      <c r="LG18" s="168"/>
      <c r="LH18" s="168"/>
      <c r="LI18" s="168"/>
      <c r="LJ18" s="168"/>
      <c r="LK18" s="168"/>
      <c r="LL18" s="168"/>
      <c r="LM18" s="168"/>
      <c r="LN18" s="168"/>
      <c r="LO18" s="168"/>
      <c r="LP18" s="168"/>
      <c r="LQ18" s="168"/>
      <c r="LR18" s="168"/>
      <c r="LS18" s="168"/>
      <c r="LT18" s="168"/>
      <c r="LU18" s="168"/>
      <c r="LV18" s="168"/>
      <c r="LW18" s="168"/>
      <c r="LX18" s="168"/>
      <c r="LY18" s="168"/>
      <c r="LZ18" s="168"/>
      <c r="MA18" s="168"/>
      <c r="MB18" s="168"/>
      <c r="MC18" s="168"/>
      <c r="MD18" s="168"/>
      <c r="ME18" s="168"/>
      <c r="MF18" s="168"/>
      <c r="MG18" s="168"/>
    </row>
    <row r="19" spans="1:345" s="166" customFormat="1" x14ac:dyDescent="0.25">
      <c r="A19" s="400" t="s">
        <v>435</v>
      </c>
      <c r="B19" s="520" t="s">
        <v>1152</v>
      </c>
      <c r="C19" s="521">
        <v>4.8</v>
      </c>
      <c r="D19" s="522" t="s">
        <v>187</v>
      </c>
      <c r="E19" s="520" t="s">
        <v>561</v>
      </c>
      <c r="F19" s="522" t="s">
        <v>8</v>
      </c>
      <c r="G19" s="522" t="s">
        <v>202</v>
      </c>
      <c r="H19" s="522" t="s">
        <v>312</v>
      </c>
      <c r="I19" s="522" t="s">
        <v>199</v>
      </c>
      <c r="J19" s="522" t="s">
        <v>203</v>
      </c>
      <c r="K19" s="520" t="s">
        <v>567</v>
      </c>
      <c r="L19" s="168"/>
      <c r="M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8"/>
      <c r="BA19" s="168"/>
      <c r="BB19" s="168"/>
      <c r="BC19" s="168"/>
      <c r="BD19" s="168"/>
      <c r="BE19" s="168"/>
      <c r="BF19" s="168"/>
      <c r="BG19" s="168"/>
      <c r="BH19" s="168"/>
      <c r="BI19" s="168"/>
      <c r="BJ19" s="168"/>
      <c r="BK19" s="168"/>
      <c r="BL19" s="168"/>
      <c r="BM19" s="168"/>
      <c r="BN19" s="168"/>
      <c r="BO19" s="168"/>
      <c r="BP19" s="168"/>
      <c r="BQ19" s="168"/>
      <c r="BR19" s="168"/>
      <c r="BS19" s="168"/>
      <c r="BT19" s="168"/>
      <c r="BU19" s="168"/>
      <c r="BV19" s="168"/>
      <c r="BW19" s="168"/>
      <c r="BX19" s="168"/>
      <c r="BY19" s="168"/>
      <c r="BZ19" s="168"/>
      <c r="CA19" s="168"/>
      <c r="CB19" s="168"/>
      <c r="CC19" s="168"/>
      <c r="CD19" s="168"/>
      <c r="CE19" s="168"/>
      <c r="CF19" s="168"/>
      <c r="CG19" s="168"/>
      <c r="CH19" s="168"/>
      <c r="CI19" s="168"/>
      <c r="CJ19" s="168"/>
      <c r="CK19" s="168"/>
      <c r="CL19" s="168"/>
      <c r="CM19" s="168"/>
      <c r="CN19" s="168"/>
      <c r="CO19" s="168"/>
      <c r="CP19" s="168"/>
      <c r="CQ19" s="168"/>
      <c r="CR19" s="168"/>
      <c r="CS19" s="168"/>
      <c r="CT19" s="168"/>
      <c r="CU19" s="168"/>
      <c r="CV19" s="168"/>
      <c r="CW19" s="168"/>
      <c r="CX19" s="168"/>
      <c r="CY19" s="168"/>
      <c r="CZ19" s="168"/>
      <c r="DA19" s="168"/>
      <c r="DB19" s="168"/>
      <c r="DC19" s="168"/>
      <c r="DD19" s="168"/>
      <c r="DE19" s="168"/>
      <c r="DF19" s="168"/>
      <c r="DG19" s="168"/>
      <c r="DH19" s="168"/>
      <c r="DI19" s="168"/>
      <c r="DJ19" s="168"/>
      <c r="DK19" s="168"/>
      <c r="DL19" s="168"/>
      <c r="DM19" s="168"/>
      <c r="DN19" s="168"/>
      <c r="DO19" s="168"/>
      <c r="DP19" s="168"/>
      <c r="DQ19" s="168"/>
      <c r="DR19" s="168"/>
      <c r="DS19" s="168"/>
      <c r="DT19" s="168"/>
      <c r="DU19" s="168"/>
      <c r="DV19" s="168"/>
      <c r="DW19" s="168"/>
      <c r="DX19" s="168"/>
      <c r="DY19" s="168"/>
      <c r="DZ19" s="168"/>
      <c r="EA19" s="168"/>
      <c r="EB19" s="168"/>
      <c r="EC19" s="168"/>
      <c r="ED19" s="168"/>
      <c r="EE19" s="168"/>
      <c r="EF19" s="168"/>
      <c r="EG19" s="168"/>
      <c r="EH19" s="168"/>
      <c r="EI19" s="168"/>
      <c r="EJ19" s="168"/>
      <c r="EK19" s="168"/>
      <c r="EL19" s="168"/>
      <c r="EM19" s="168"/>
      <c r="EN19" s="168"/>
      <c r="EO19" s="168"/>
      <c r="EP19" s="168"/>
      <c r="EQ19" s="168"/>
      <c r="ER19" s="168"/>
      <c r="ES19" s="168"/>
      <c r="ET19" s="168"/>
      <c r="EU19" s="168"/>
      <c r="EV19" s="168"/>
      <c r="EW19" s="168"/>
      <c r="EX19" s="168"/>
      <c r="EY19" s="168"/>
      <c r="EZ19" s="168"/>
      <c r="FA19" s="168"/>
      <c r="FB19" s="168"/>
      <c r="FC19" s="168"/>
      <c r="FD19" s="168"/>
      <c r="FE19" s="168"/>
      <c r="FF19" s="168"/>
      <c r="FG19" s="168"/>
      <c r="FH19" s="168"/>
      <c r="FI19" s="168"/>
      <c r="FJ19" s="168"/>
      <c r="FK19" s="168"/>
      <c r="FL19" s="168"/>
      <c r="FM19" s="168"/>
      <c r="FN19" s="168"/>
      <c r="FO19" s="168"/>
      <c r="FP19" s="168"/>
      <c r="FQ19" s="168"/>
      <c r="FR19" s="168"/>
      <c r="FS19" s="168"/>
      <c r="FT19" s="168"/>
      <c r="FU19" s="168"/>
      <c r="FV19" s="168"/>
      <c r="FW19" s="168"/>
      <c r="FX19" s="168"/>
      <c r="FY19" s="168"/>
      <c r="FZ19" s="168"/>
      <c r="GA19" s="168"/>
      <c r="GB19" s="168"/>
      <c r="GC19" s="168"/>
      <c r="GD19" s="168"/>
      <c r="GE19" s="168"/>
      <c r="GF19" s="168"/>
      <c r="GG19" s="168"/>
      <c r="GH19" s="168"/>
      <c r="GI19" s="168"/>
      <c r="GJ19" s="168"/>
      <c r="GK19" s="168"/>
      <c r="GL19" s="168"/>
      <c r="GM19" s="168"/>
      <c r="GN19" s="168"/>
      <c r="GO19" s="168"/>
      <c r="GP19" s="168"/>
      <c r="GQ19" s="168"/>
      <c r="GR19" s="168"/>
      <c r="GS19" s="168"/>
      <c r="GT19" s="168"/>
      <c r="GU19" s="168"/>
      <c r="GV19" s="168"/>
      <c r="GW19" s="168"/>
      <c r="GX19" s="168"/>
      <c r="GY19" s="168"/>
      <c r="GZ19" s="168"/>
      <c r="HA19" s="168"/>
      <c r="HB19" s="168"/>
      <c r="HC19" s="168"/>
      <c r="HD19" s="168"/>
      <c r="HE19" s="168"/>
      <c r="HF19" s="168"/>
      <c r="HG19" s="168"/>
      <c r="HH19" s="168"/>
      <c r="HI19" s="168"/>
      <c r="HJ19" s="168"/>
      <c r="HK19" s="168"/>
      <c r="HL19" s="168"/>
      <c r="HM19" s="168"/>
      <c r="HN19" s="168"/>
      <c r="HO19" s="168"/>
      <c r="HP19" s="168"/>
      <c r="HQ19" s="168"/>
      <c r="HR19" s="168"/>
      <c r="HS19" s="168"/>
      <c r="HT19" s="168"/>
      <c r="HU19" s="168"/>
      <c r="HV19" s="168"/>
      <c r="HW19" s="168"/>
      <c r="HX19" s="168"/>
      <c r="HY19" s="168"/>
      <c r="HZ19" s="168"/>
      <c r="IA19" s="168"/>
      <c r="IB19" s="168"/>
      <c r="IC19" s="168"/>
      <c r="ID19" s="168"/>
      <c r="IE19" s="168"/>
      <c r="IF19" s="168"/>
      <c r="IG19" s="168"/>
      <c r="IH19" s="168"/>
      <c r="II19" s="168"/>
      <c r="IJ19" s="168"/>
      <c r="IK19" s="168"/>
      <c r="IL19" s="168"/>
      <c r="IM19" s="168"/>
      <c r="IN19" s="168"/>
      <c r="IO19" s="168"/>
      <c r="IP19" s="168"/>
      <c r="IQ19" s="168"/>
      <c r="IR19" s="168"/>
      <c r="IS19" s="168"/>
      <c r="IT19" s="168"/>
      <c r="IU19" s="168"/>
      <c r="IV19" s="168"/>
      <c r="IW19" s="168"/>
      <c r="IX19" s="168"/>
      <c r="IY19" s="168"/>
      <c r="IZ19" s="168"/>
      <c r="JA19" s="168"/>
      <c r="JB19" s="168"/>
      <c r="JC19" s="168"/>
      <c r="JD19" s="168"/>
      <c r="JE19" s="168"/>
      <c r="JF19" s="168"/>
      <c r="JG19" s="168"/>
      <c r="JH19" s="168"/>
      <c r="JI19" s="168"/>
      <c r="JJ19" s="168"/>
      <c r="JK19" s="168"/>
      <c r="JL19" s="168"/>
      <c r="JM19" s="168"/>
      <c r="JN19" s="168"/>
      <c r="JO19" s="168"/>
      <c r="JP19" s="168"/>
      <c r="JQ19" s="168"/>
      <c r="JR19" s="168"/>
      <c r="JS19" s="168"/>
      <c r="JT19" s="168"/>
      <c r="JU19" s="168"/>
      <c r="JV19" s="168"/>
      <c r="JW19" s="168"/>
      <c r="JX19" s="168"/>
      <c r="JY19" s="168"/>
      <c r="JZ19" s="168"/>
      <c r="KA19" s="168"/>
      <c r="KB19" s="168"/>
      <c r="KC19" s="168"/>
      <c r="KD19" s="168"/>
      <c r="KE19" s="168"/>
      <c r="KF19" s="168"/>
      <c r="KG19" s="168"/>
      <c r="KH19" s="168"/>
      <c r="KI19" s="168"/>
      <c r="KJ19" s="168"/>
      <c r="KK19" s="168"/>
      <c r="KL19" s="168"/>
      <c r="KM19" s="168"/>
      <c r="KN19" s="168"/>
      <c r="KO19" s="168"/>
      <c r="KP19" s="168"/>
      <c r="KQ19" s="168"/>
      <c r="KR19" s="168"/>
      <c r="KS19" s="168"/>
      <c r="KT19" s="168"/>
      <c r="KU19" s="168"/>
      <c r="KV19" s="168"/>
      <c r="KW19" s="168"/>
      <c r="KX19" s="168"/>
      <c r="KY19" s="168"/>
      <c r="KZ19" s="168"/>
      <c r="LA19" s="168"/>
      <c r="LB19" s="168"/>
      <c r="LC19" s="168"/>
      <c r="LD19" s="168"/>
      <c r="LE19" s="168"/>
      <c r="LF19" s="168"/>
      <c r="LG19" s="168"/>
      <c r="LH19" s="168"/>
      <c r="LI19" s="168"/>
      <c r="LJ19" s="168"/>
      <c r="LK19" s="168"/>
      <c r="LL19" s="168"/>
      <c r="LM19" s="168"/>
      <c r="LN19" s="168"/>
      <c r="LO19" s="168"/>
      <c r="LP19" s="168"/>
      <c r="LQ19" s="168"/>
      <c r="LR19" s="168"/>
      <c r="LS19" s="168"/>
      <c r="LT19" s="168"/>
      <c r="LU19" s="168"/>
      <c r="LV19" s="168"/>
      <c r="LW19" s="168"/>
      <c r="LX19" s="168"/>
      <c r="LY19" s="168"/>
      <c r="LZ19" s="168"/>
      <c r="MA19" s="168"/>
      <c r="MB19" s="168"/>
      <c r="MC19" s="168"/>
      <c r="MD19" s="168"/>
      <c r="ME19" s="168"/>
      <c r="MF19" s="168"/>
      <c r="MG19" s="168"/>
    </row>
    <row r="20" spans="1:345" s="166" customFormat="1" x14ac:dyDescent="0.25">
      <c r="A20" s="400" t="s">
        <v>436</v>
      </c>
      <c r="B20" s="526" t="s">
        <v>626</v>
      </c>
      <c r="C20" s="527">
        <v>4.9000000000000004</v>
      </c>
      <c r="D20" s="528" t="s">
        <v>187</v>
      </c>
      <c r="E20" s="529" t="s">
        <v>570</v>
      </c>
      <c r="F20" s="528"/>
      <c r="G20" s="528" t="s">
        <v>202</v>
      </c>
      <c r="H20" s="528" t="s">
        <v>8</v>
      </c>
      <c r="I20" s="528"/>
      <c r="J20" s="528"/>
      <c r="K20" s="529" t="s">
        <v>567</v>
      </c>
      <c r="L20" s="168"/>
      <c r="M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8"/>
      <c r="BA20" s="168"/>
      <c r="BB20" s="168"/>
      <c r="BC20" s="168"/>
      <c r="BD20" s="168"/>
      <c r="BE20" s="168"/>
      <c r="BF20" s="168"/>
      <c r="BG20" s="168"/>
      <c r="BH20" s="168"/>
      <c r="BI20" s="168"/>
      <c r="BJ20" s="168"/>
      <c r="BK20" s="168"/>
      <c r="BL20" s="168"/>
      <c r="BM20" s="168"/>
      <c r="BN20" s="168"/>
      <c r="BO20" s="168"/>
      <c r="BP20" s="168"/>
      <c r="BQ20" s="168"/>
      <c r="BR20" s="168"/>
      <c r="BS20" s="168"/>
      <c r="BT20" s="168"/>
      <c r="BU20" s="168"/>
      <c r="BV20" s="168"/>
      <c r="BW20" s="168"/>
      <c r="BX20" s="168"/>
      <c r="BY20" s="168"/>
      <c r="BZ20" s="168"/>
      <c r="CA20" s="168"/>
      <c r="CB20" s="168"/>
      <c r="CC20" s="168"/>
      <c r="CD20" s="168"/>
      <c r="CE20" s="168"/>
      <c r="CF20" s="168"/>
      <c r="CG20" s="168"/>
      <c r="CH20" s="168"/>
      <c r="CI20" s="168"/>
      <c r="CJ20" s="168"/>
      <c r="CK20" s="168"/>
      <c r="CL20" s="168"/>
      <c r="CM20" s="168"/>
      <c r="CN20" s="168"/>
      <c r="CO20" s="168"/>
      <c r="CP20" s="168"/>
      <c r="CQ20" s="168"/>
      <c r="CR20" s="168"/>
      <c r="CS20" s="168"/>
      <c r="CT20" s="168"/>
      <c r="CU20" s="168"/>
      <c r="CV20" s="168"/>
      <c r="CW20" s="168"/>
      <c r="CX20" s="168"/>
      <c r="CY20" s="168"/>
      <c r="CZ20" s="168"/>
      <c r="DA20" s="168"/>
      <c r="DB20" s="168"/>
      <c r="DC20" s="168"/>
      <c r="DD20" s="168"/>
      <c r="DE20" s="168"/>
      <c r="DF20" s="168"/>
      <c r="DG20" s="168"/>
      <c r="DH20" s="168"/>
      <c r="DI20" s="168"/>
      <c r="DJ20" s="168"/>
      <c r="DK20" s="168"/>
      <c r="DL20" s="168"/>
      <c r="DM20" s="168"/>
      <c r="DN20" s="168"/>
      <c r="DO20" s="168"/>
      <c r="DP20" s="168"/>
      <c r="DQ20" s="168"/>
      <c r="DR20" s="168"/>
      <c r="DS20" s="168"/>
      <c r="DT20" s="168"/>
      <c r="DU20" s="168"/>
      <c r="DV20" s="168"/>
      <c r="DW20" s="168"/>
      <c r="DX20" s="168"/>
      <c r="DY20" s="168"/>
      <c r="DZ20" s="168"/>
      <c r="EA20" s="168"/>
      <c r="EB20" s="168"/>
      <c r="EC20" s="168"/>
      <c r="ED20" s="168"/>
      <c r="EE20" s="168"/>
      <c r="EF20" s="168"/>
      <c r="EG20" s="168"/>
      <c r="EH20" s="168"/>
      <c r="EI20" s="168"/>
      <c r="EJ20" s="168"/>
      <c r="EK20" s="168"/>
      <c r="EL20" s="168"/>
      <c r="EM20" s="168"/>
      <c r="EN20" s="168"/>
      <c r="EO20" s="168"/>
      <c r="EP20" s="168"/>
      <c r="EQ20" s="168"/>
      <c r="ER20" s="168"/>
      <c r="ES20" s="168"/>
      <c r="ET20" s="168"/>
      <c r="EU20" s="168"/>
      <c r="EV20" s="168"/>
      <c r="EW20" s="168"/>
      <c r="EX20" s="168"/>
      <c r="EY20" s="168"/>
      <c r="EZ20" s="168"/>
      <c r="FA20" s="168"/>
      <c r="FB20" s="168"/>
      <c r="FC20" s="168"/>
      <c r="FD20" s="168"/>
      <c r="FE20" s="168"/>
      <c r="FF20" s="168"/>
      <c r="FG20" s="168"/>
      <c r="FH20" s="168"/>
      <c r="FI20" s="168"/>
      <c r="FJ20" s="168"/>
      <c r="FK20" s="168"/>
      <c r="FL20" s="168"/>
      <c r="FM20" s="168"/>
      <c r="FN20" s="168"/>
      <c r="FO20" s="168"/>
      <c r="FP20" s="168"/>
      <c r="FQ20" s="168"/>
      <c r="FR20" s="168"/>
      <c r="FS20" s="168"/>
      <c r="FT20" s="168"/>
      <c r="FU20" s="168"/>
      <c r="FV20" s="168"/>
      <c r="FW20" s="168"/>
      <c r="FX20" s="168"/>
      <c r="FY20" s="168"/>
      <c r="FZ20" s="168"/>
      <c r="GA20" s="168"/>
      <c r="GB20" s="168"/>
      <c r="GC20" s="168"/>
      <c r="GD20" s="168"/>
      <c r="GE20" s="168"/>
      <c r="GF20" s="168"/>
      <c r="GG20" s="168"/>
      <c r="GH20" s="168"/>
      <c r="GI20" s="168"/>
      <c r="GJ20" s="168"/>
      <c r="GK20" s="168"/>
      <c r="GL20" s="168"/>
      <c r="GM20" s="168"/>
      <c r="GN20" s="168"/>
      <c r="GO20" s="168"/>
      <c r="GP20" s="168"/>
      <c r="GQ20" s="168"/>
      <c r="GR20" s="168"/>
      <c r="GS20" s="168"/>
      <c r="GT20" s="168"/>
      <c r="GU20" s="168"/>
      <c r="GV20" s="168"/>
      <c r="GW20" s="168"/>
      <c r="GX20" s="168"/>
      <c r="GY20" s="168"/>
      <c r="GZ20" s="168"/>
      <c r="HA20" s="168"/>
      <c r="HB20" s="168"/>
      <c r="HC20" s="168"/>
      <c r="HD20" s="168"/>
      <c r="HE20" s="168"/>
      <c r="HF20" s="168"/>
      <c r="HG20" s="168"/>
      <c r="HH20" s="168"/>
      <c r="HI20" s="168"/>
      <c r="HJ20" s="168"/>
      <c r="HK20" s="168"/>
      <c r="HL20" s="168"/>
      <c r="HM20" s="168"/>
      <c r="HN20" s="168"/>
      <c r="HO20" s="168"/>
      <c r="HP20" s="168"/>
      <c r="HQ20" s="168"/>
      <c r="HR20" s="168"/>
      <c r="HS20" s="168"/>
      <c r="HT20" s="168"/>
      <c r="HU20" s="168"/>
      <c r="HV20" s="168"/>
      <c r="HW20" s="168"/>
      <c r="HX20" s="168"/>
      <c r="HY20" s="168"/>
      <c r="HZ20" s="168"/>
      <c r="IA20" s="168"/>
      <c r="IB20" s="168"/>
      <c r="IC20" s="168"/>
      <c r="ID20" s="168"/>
      <c r="IE20" s="168"/>
      <c r="IF20" s="168"/>
      <c r="IG20" s="168"/>
      <c r="IH20" s="168"/>
      <c r="II20" s="168"/>
      <c r="IJ20" s="168"/>
      <c r="IK20" s="168"/>
      <c r="IL20" s="168"/>
      <c r="IM20" s="168"/>
      <c r="IN20" s="168"/>
      <c r="IO20" s="168"/>
      <c r="IP20" s="168"/>
      <c r="IQ20" s="168"/>
      <c r="IR20" s="168"/>
      <c r="IS20" s="168"/>
      <c r="IT20" s="168"/>
      <c r="IU20" s="168"/>
      <c r="IV20" s="168"/>
      <c r="IW20" s="168"/>
      <c r="IX20" s="168"/>
      <c r="IY20" s="168"/>
      <c r="IZ20" s="168"/>
      <c r="JA20" s="168"/>
      <c r="JB20" s="168"/>
      <c r="JC20" s="168"/>
      <c r="JD20" s="168"/>
      <c r="JE20" s="168"/>
      <c r="JF20" s="168"/>
      <c r="JG20" s="168"/>
      <c r="JH20" s="168"/>
      <c r="JI20" s="168"/>
      <c r="JJ20" s="168"/>
      <c r="JK20" s="168"/>
      <c r="JL20" s="168"/>
      <c r="JM20" s="168"/>
      <c r="JN20" s="168"/>
      <c r="JO20" s="168"/>
      <c r="JP20" s="168"/>
      <c r="JQ20" s="168"/>
      <c r="JR20" s="168"/>
      <c r="JS20" s="168"/>
      <c r="JT20" s="168"/>
      <c r="JU20" s="168"/>
      <c r="JV20" s="168"/>
      <c r="JW20" s="168"/>
      <c r="JX20" s="168"/>
      <c r="JY20" s="168"/>
      <c r="JZ20" s="168"/>
      <c r="KA20" s="168"/>
      <c r="KB20" s="168"/>
      <c r="KC20" s="168"/>
      <c r="KD20" s="168"/>
      <c r="KE20" s="168"/>
      <c r="KF20" s="168"/>
      <c r="KG20" s="168"/>
      <c r="KH20" s="168"/>
      <c r="KI20" s="168"/>
      <c r="KJ20" s="168"/>
      <c r="KK20" s="168"/>
      <c r="KL20" s="168"/>
      <c r="KM20" s="168"/>
      <c r="KN20" s="168"/>
      <c r="KO20" s="168"/>
      <c r="KP20" s="168"/>
      <c r="KQ20" s="168"/>
      <c r="KR20" s="168"/>
      <c r="KS20" s="168"/>
      <c r="KT20" s="168"/>
      <c r="KU20" s="168"/>
      <c r="KV20" s="168"/>
      <c r="KW20" s="168"/>
      <c r="KX20" s="168"/>
      <c r="KY20" s="168"/>
      <c r="KZ20" s="168"/>
      <c r="LA20" s="168"/>
      <c r="LB20" s="168"/>
      <c r="LC20" s="168"/>
      <c r="LD20" s="168"/>
      <c r="LE20" s="168"/>
      <c r="LF20" s="168"/>
      <c r="LG20" s="168"/>
      <c r="LH20" s="168"/>
      <c r="LI20" s="168"/>
      <c r="LJ20" s="168"/>
      <c r="LK20" s="168"/>
      <c r="LL20" s="168"/>
      <c r="LM20" s="168"/>
      <c r="LN20" s="168"/>
      <c r="LO20" s="168"/>
      <c r="LP20" s="168"/>
      <c r="LQ20" s="168"/>
      <c r="LR20" s="168"/>
      <c r="LS20" s="168"/>
      <c r="LT20" s="168"/>
      <c r="LU20" s="168"/>
      <c r="LV20" s="168"/>
      <c r="LW20" s="168"/>
      <c r="LX20" s="168"/>
      <c r="LY20" s="168"/>
      <c r="LZ20" s="168"/>
      <c r="MA20" s="168"/>
      <c r="MB20" s="168"/>
      <c r="MC20" s="168"/>
      <c r="MD20" s="168"/>
      <c r="ME20" s="168"/>
      <c r="MF20" s="168"/>
      <c r="MG20" s="168"/>
    </row>
    <row r="21" spans="1:345" s="166" customFormat="1" x14ac:dyDescent="0.25">
      <c r="A21" s="400" t="s">
        <v>437</v>
      </c>
      <c r="B21" s="520" t="s">
        <v>278</v>
      </c>
      <c r="C21" s="521">
        <v>3.6</v>
      </c>
      <c r="D21" s="522" t="s">
        <v>187</v>
      </c>
      <c r="E21" s="520" t="s">
        <v>571</v>
      </c>
      <c r="F21" s="522" t="s">
        <v>8</v>
      </c>
      <c r="G21" s="522" t="s">
        <v>202</v>
      </c>
      <c r="H21" s="522" t="s">
        <v>148</v>
      </c>
      <c r="I21" s="522" t="s">
        <v>199</v>
      </c>
      <c r="J21" s="522" t="s">
        <v>200</v>
      </c>
      <c r="K21" s="520" t="s">
        <v>572</v>
      </c>
      <c r="L21" s="168"/>
      <c r="M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8"/>
      <c r="BA21" s="168"/>
      <c r="BB21" s="168"/>
      <c r="BC21" s="168"/>
      <c r="BD21" s="168"/>
      <c r="BE21" s="168"/>
      <c r="BF21" s="168"/>
      <c r="BG21" s="168"/>
      <c r="BH21" s="168"/>
      <c r="BI21" s="168"/>
      <c r="BJ21" s="168"/>
      <c r="BK21" s="168"/>
      <c r="BL21" s="168"/>
      <c r="BM21" s="168"/>
      <c r="BN21" s="168"/>
      <c r="BO21" s="168"/>
      <c r="BP21" s="168"/>
      <c r="BQ21" s="168"/>
      <c r="BR21" s="168"/>
      <c r="BS21" s="168"/>
      <c r="BT21" s="168"/>
      <c r="BU21" s="168"/>
      <c r="BV21" s="168"/>
      <c r="BW21" s="168"/>
      <c r="BX21" s="168"/>
      <c r="BY21" s="168"/>
      <c r="BZ21" s="168"/>
      <c r="CA21" s="168"/>
      <c r="CB21" s="168"/>
      <c r="CC21" s="168"/>
      <c r="CD21" s="168"/>
      <c r="CE21" s="168"/>
      <c r="CF21" s="168"/>
      <c r="CG21" s="168"/>
      <c r="CH21" s="168"/>
      <c r="CI21" s="168"/>
      <c r="CJ21" s="168"/>
      <c r="CK21" s="168"/>
      <c r="CL21" s="168"/>
      <c r="CM21" s="168"/>
      <c r="CN21" s="168"/>
      <c r="CO21" s="168"/>
      <c r="CP21" s="168"/>
      <c r="CQ21" s="168"/>
      <c r="CR21" s="168"/>
      <c r="CS21" s="168"/>
      <c r="CT21" s="168"/>
      <c r="CU21" s="168"/>
      <c r="CV21" s="168"/>
      <c r="CW21" s="168"/>
      <c r="CX21" s="168"/>
      <c r="CY21" s="168"/>
      <c r="CZ21" s="168"/>
      <c r="DA21" s="168"/>
      <c r="DB21" s="168"/>
      <c r="DC21" s="168"/>
      <c r="DD21" s="168"/>
      <c r="DE21" s="168"/>
      <c r="DF21" s="168"/>
      <c r="DG21" s="168"/>
      <c r="DH21" s="168"/>
      <c r="DI21" s="168"/>
      <c r="DJ21" s="168"/>
      <c r="DK21" s="168"/>
      <c r="DL21" s="168"/>
      <c r="DM21" s="168"/>
      <c r="DN21" s="168"/>
      <c r="DO21" s="168"/>
      <c r="DP21" s="168"/>
      <c r="DQ21" s="168"/>
      <c r="DR21" s="168"/>
      <c r="DS21" s="168"/>
      <c r="DT21" s="168"/>
      <c r="DU21" s="168"/>
      <c r="DV21" s="168"/>
      <c r="DW21" s="168"/>
      <c r="DX21" s="168"/>
      <c r="DY21" s="168"/>
      <c r="DZ21" s="168"/>
      <c r="EA21" s="168"/>
      <c r="EB21" s="168"/>
      <c r="EC21" s="168"/>
      <c r="ED21" s="168"/>
      <c r="EE21" s="168"/>
      <c r="EF21" s="168"/>
      <c r="EG21" s="168"/>
      <c r="EH21" s="168"/>
      <c r="EI21" s="168"/>
      <c r="EJ21" s="168"/>
      <c r="EK21" s="168"/>
      <c r="EL21" s="168"/>
      <c r="EM21" s="168"/>
      <c r="EN21" s="168"/>
      <c r="EO21" s="168"/>
      <c r="EP21" s="168"/>
      <c r="EQ21" s="168"/>
      <c r="ER21" s="168"/>
      <c r="ES21" s="168"/>
      <c r="ET21" s="168"/>
      <c r="EU21" s="168"/>
      <c r="EV21" s="168"/>
      <c r="EW21" s="168"/>
      <c r="EX21" s="168"/>
      <c r="EY21" s="168"/>
      <c r="EZ21" s="168"/>
      <c r="FA21" s="168"/>
      <c r="FB21" s="168"/>
      <c r="FC21" s="168"/>
      <c r="FD21" s="168"/>
      <c r="FE21" s="168"/>
      <c r="FF21" s="168"/>
      <c r="FG21" s="168"/>
      <c r="FH21" s="168"/>
      <c r="FI21" s="168"/>
      <c r="FJ21" s="168"/>
      <c r="FK21" s="168"/>
      <c r="FL21" s="168"/>
      <c r="FM21" s="168"/>
      <c r="FN21" s="168"/>
      <c r="FO21" s="168"/>
      <c r="FP21" s="168"/>
      <c r="FQ21" s="168"/>
      <c r="FR21" s="168"/>
      <c r="FS21" s="168"/>
      <c r="FT21" s="168"/>
      <c r="FU21" s="168"/>
      <c r="FV21" s="168"/>
      <c r="FW21" s="168"/>
      <c r="FX21" s="168"/>
      <c r="FY21" s="168"/>
      <c r="FZ21" s="168"/>
      <c r="GA21" s="168"/>
      <c r="GB21" s="168"/>
      <c r="GC21" s="168"/>
      <c r="GD21" s="168"/>
      <c r="GE21" s="168"/>
      <c r="GF21" s="168"/>
      <c r="GG21" s="168"/>
      <c r="GH21" s="168"/>
      <c r="GI21" s="168"/>
      <c r="GJ21" s="168"/>
      <c r="GK21" s="168"/>
      <c r="GL21" s="168"/>
      <c r="GM21" s="168"/>
      <c r="GN21" s="168"/>
      <c r="GO21" s="168"/>
      <c r="GP21" s="168"/>
      <c r="GQ21" s="168"/>
      <c r="GR21" s="168"/>
      <c r="GS21" s="168"/>
      <c r="GT21" s="168"/>
      <c r="GU21" s="168"/>
      <c r="GV21" s="168"/>
      <c r="GW21" s="168"/>
      <c r="GX21" s="168"/>
      <c r="GY21" s="168"/>
      <c r="GZ21" s="168"/>
      <c r="HA21" s="168"/>
      <c r="HB21" s="168"/>
      <c r="HC21" s="168"/>
      <c r="HD21" s="168"/>
      <c r="HE21" s="168"/>
      <c r="HF21" s="168"/>
      <c r="HG21" s="168"/>
      <c r="HH21" s="168"/>
      <c r="HI21" s="168"/>
      <c r="HJ21" s="168"/>
      <c r="HK21" s="168"/>
      <c r="HL21" s="168"/>
      <c r="HM21" s="168"/>
      <c r="HN21" s="168"/>
      <c r="HO21" s="168"/>
      <c r="HP21" s="168"/>
      <c r="HQ21" s="168"/>
      <c r="HR21" s="168"/>
      <c r="HS21" s="168"/>
      <c r="HT21" s="168"/>
      <c r="HU21" s="168"/>
      <c r="HV21" s="168"/>
      <c r="HW21" s="168"/>
      <c r="HX21" s="168"/>
      <c r="HY21" s="168"/>
      <c r="HZ21" s="168"/>
      <c r="IA21" s="168"/>
      <c r="IB21" s="168"/>
      <c r="IC21" s="168"/>
      <c r="ID21" s="168"/>
      <c r="IE21" s="168"/>
      <c r="IF21" s="168"/>
      <c r="IG21" s="168"/>
      <c r="IH21" s="168"/>
      <c r="II21" s="168"/>
      <c r="IJ21" s="168"/>
      <c r="IK21" s="168"/>
      <c r="IL21" s="168"/>
      <c r="IM21" s="168"/>
      <c r="IN21" s="168"/>
      <c r="IO21" s="168"/>
      <c r="IP21" s="168"/>
      <c r="IQ21" s="168"/>
      <c r="IR21" s="168"/>
      <c r="IS21" s="168"/>
      <c r="IT21" s="168"/>
      <c r="IU21" s="168"/>
      <c r="IV21" s="168"/>
      <c r="IW21" s="168"/>
      <c r="IX21" s="168"/>
      <c r="IY21" s="168"/>
      <c r="IZ21" s="168"/>
      <c r="JA21" s="168"/>
      <c r="JB21" s="168"/>
      <c r="JC21" s="168"/>
      <c r="JD21" s="168"/>
      <c r="JE21" s="168"/>
      <c r="JF21" s="168"/>
      <c r="JG21" s="168"/>
      <c r="JH21" s="168"/>
      <c r="JI21" s="168"/>
      <c r="JJ21" s="168"/>
      <c r="JK21" s="168"/>
      <c r="JL21" s="168"/>
      <c r="JM21" s="168"/>
      <c r="JN21" s="168"/>
      <c r="JO21" s="168"/>
      <c r="JP21" s="168"/>
      <c r="JQ21" s="168"/>
      <c r="JR21" s="168"/>
      <c r="JS21" s="168"/>
      <c r="JT21" s="168"/>
      <c r="JU21" s="168"/>
      <c r="JV21" s="168"/>
      <c r="JW21" s="168"/>
      <c r="JX21" s="168"/>
      <c r="JY21" s="168"/>
      <c r="JZ21" s="168"/>
      <c r="KA21" s="168"/>
      <c r="KB21" s="168"/>
      <c r="KC21" s="168"/>
      <c r="KD21" s="168"/>
      <c r="KE21" s="168"/>
      <c r="KF21" s="168"/>
      <c r="KG21" s="168"/>
      <c r="KH21" s="168"/>
      <c r="KI21" s="168"/>
      <c r="KJ21" s="168"/>
      <c r="KK21" s="168"/>
      <c r="KL21" s="168"/>
      <c r="KM21" s="168"/>
      <c r="KN21" s="168"/>
      <c r="KO21" s="168"/>
      <c r="KP21" s="168"/>
      <c r="KQ21" s="168"/>
      <c r="KR21" s="168"/>
      <c r="KS21" s="168"/>
      <c r="KT21" s="168"/>
      <c r="KU21" s="168"/>
      <c r="KV21" s="168"/>
      <c r="KW21" s="168"/>
      <c r="KX21" s="168"/>
      <c r="KY21" s="168"/>
      <c r="KZ21" s="168"/>
      <c r="LA21" s="168"/>
      <c r="LB21" s="168"/>
      <c r="LC21" s="168"/>
      <c r="LD21" s="168"/>
      <c r="LE21" s="168"/>
      <c r="LF21" s="168"/>
      <c r="LG21" s="168"/>
      <c r="LH21" s="168"/>
      <c r="LI21" s="168"/>
      <c r="LJ21" s="168"/>
      <c r="LK21" s="168"/>
      <c r="LL21" s="168"/>
      <c r="LM21" s="168"/>
      <c r="LN21" s="168"/>
      <c r="LO21" s="168"/>
      <c r="LP21" s="168"/>
      <c r="LQ21" s="168"/>
      <c r="LR21" s="168"/>
      <c r="LS21" s="168"/>
      <c r="LT21" s="168"/>
      <c r="LU21" s="168"/>
      <c r="LV21" s="168"/>
      <c r="LW21" s="168"/>
      <c r="LX21" s="168"/>
      <c r="LY21" s="168"/>
      <c r="LZ21" s="168"/>
      <c r="MA21" s="168"/>
      <c r="MB21" s="168"/>
      <c r="MC21" s="168"/>
      <c r="MD21" s="168"/>
      <c r="ME21" s="168"/>
      <c r="MF21" s="168"/>
      <c r="MG21" s="168"/>
    </row>
    <row r="22" spans="1:345" s="166" customFormat="1" x14ac:dyDescent="0.25">
      <c r="A22" s="400" t="s">
        <v>438</v>
      </c>
      <c r="B22" s="526" t="s">
        <v>627</v>
      </c>
      <c r="C22" s="527">
        <v>3.8</v>
      </c>
      <c r="D22" s="528" t="s">
        <v>187</v>
      </c>
      <c r="E22" s="529" t="s">
        <v>571</v>
      </c>
      <c r="F22" s="528" t="s">
        <v>8</v>
      </c>
      <c r="G22" s="528" t="s">
        <v>148</v>
      </c>
      <c r="H22" s="528" t="s">
        <v>202</v>
      </c>
      <c r="I22" s="528" t="s">
        <v>199</v>
      </c>
      <c r="J22" s="528" t="s">
        <v>200</v>
      </c>
      <c r="K22" s="529" t="s">
        <v>572</v>
      </c>
      <c r="L22" s="168"/>
      <c r="M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8"/>
      <c r="BA22" s="168"/>
      <c r="BB22" s="168"/>
      <c r="BC22" s="168"/>
      <c r="BD22" s="168"/>
      <c r="BE22" s="168"/>
      <c r="BF22" s="168"/>
      <c r="BG22" s="168"/>
      <c r="BH22" s="168"/>
      <c r="BI22" s="168"/>
      <c r="BJ22" s="168"/>
      <c r="BK22" s="168"/>
      <c r="BL22" s="168"/>
      <c r="BM22" s="168"/>
      <c r="BN22" s="168"/>
      <c r="BO22" s="168"/>
      <c r="BP22" s="168"/>
      <c r="BQ22" s="168"/>
      <c r="BR22" s="168"/>
      <c r="BS22" s="168"/>
      <c r="BT22" s="168"/>
      <c r="BU22" s="168"/>
      <c r="BV22" s="168"/>
      <c r="BW22" s="168"/>
      <c r="BX22" s="168"/>
      <c r="BY22" s="168"/>
      <c r="BZ22" s="168"/>
      <c r="CA22" s="168"/>
      <c r="CB22" s="168"/>
      <c r="CC22" s="168"/>
      <c r="CD22" s="168"/>
      <c r="CE22" s="168"/>
      <c r="CF22" s="168"/>
      <c r="CG22" s="168"/>
      <c r="CH22" s="168"/>
      <c r="CI22" s="168"/>
      <c r="CJ22" s="168"/>
      <c r="CK22" s="168"/>
      <c r="CL22" s="168"/>
      <c r="CM22" s="168"/>
      <c r="CN22" s="168"/>
      <c r="CO22" s="168"/>
      <c r="CP22" s="168"/>
      <c r="CQ22" s="168"/>
      <c r="CR22" s="168"/>
      <c r="CS22" s="168"/>
      <c r="CT22" s="168"/>
      <c r="CU22" s="168"/>
      <c r="CV22" s="168"/>
      <c r="CW22" s="168"/>
      <c r="CX22" s="168"/>
      <c r="CY22" s="168"/>
      <c r="CZ22" s="168"/>
      <c r="DA22" s="168"/>
      <c r="DB22" s="168"/>
      <c r="DC22" s="168"/>
      <c r="DD22" s="168"/>
      <c r="DE22" s="168"/>
      <c r="DF22" s="168"/>
      <c r="DG22" s="168"/>
      <c r="DH22" s="168"/>
      <c r="DI22" s="168"/>
      <c r="DJ22" s="168"/>
      <c r="DK22" s="168"/>
      <c r="DL22" s="168"/>
      <c r="DM22" s="168"/>
      <c r="DN22" s="168"/>
      <c r="DO22" s="168"/>
      <c r="DP22" s="168"/>
      <c r="DQ22" s="168"/>
      <c r="DR22" s="168"/>
      <c r="DS22" s="168"/>
      <c r="DT22" s="168"/>
      <c r="DU22" s="168"/>
      <c r="DV22" s="168"/>
      <c r="DW22" s="168"/>
      <c r="DX22" s="168"/>
      <c r="DY22" s="168"/>
      <c r="DZ22" s="168"/>
      <c r="EA22" s="168"/>
      <c r="EB22" s="168"/>
      <c r="EC22" s="168"/>
      <c r="ED22" s="168"/>
      <c r="EE22" s="168"/>
      <c r="EF22" s="168"/>
      <c r="EG22" s="168"/>
      <c r="EH22" s="168"/>
      <c r="EI22" s="168"/>
      <c r="EJ22" s="168"/>
      <c r="EK22" s="168"/>
      <c r="EL22" s="168"/>
      <c r="EM22" s="168"/>
      <c r="EN22" s="168"/>
      <c r="EO22" s="168"/>
      <c r="EP22" s="168"/>
      <c r="EQ22" s="168"/>
      <c r="ER22" s="168"/>
      <c r="ES22" s="168"/>
      <c r="ET22" s="168"/>
      <c r="EU22" s="168"/>
      <c r="EV22" s="168"/>
      <c r="EW22" s="168"/>
      <c r="EX22" s="168"/>
      <c r="EY22" s="168"/>
      <c r="EZ22" s="168"/>
      <c r="FA22" s="168"/>
      <c r="FB22" s="168"/>
      <c r="FC22" s="168"/>
      <c r="FD22" s="168"/>
      <c r="FE22" s="168"/>
      <c r="FF22" s="168"/>
      <c r="FG22" s="168"/>
      <c r="FH22" s="168"/>
      <c r="FI22" s="168"/>
      <c r="FJ22" s="168"/>
      <c r="FK22" s="168"/>
      <c r="FL22" s="168"/>
      <c r="FM22" s="168"/>
      <c r="FN22" s="168"/>
      <c r="FO22" s="168"/>
      <c r="FP22" s="168"/>
      <c r="FQ22" s="168"/>
      <c r="FR22" s="168"/>
      <c r="FS22" s="168"/>
      <c r="FT22" s="168"/>
      <c r="FU22" s="168"/>
      <c r="FV22" s="168"/>
      <c r="FW22" s="168"/>
      <c r="FX22" s="168"/>
      <c r="FY22" s="168"/>
      <c r="FZ22" s="168"/>
      <c r="GA22" s="168"/>
      <c r="GB22" s="168"/>
      <c r="GC22" s="168"/>
      <c r="GD22" s="168"/>
      <c r="GE22" s="168"/>
      <c r="GF22" s="168"/>
      <c r="GG22" s="168"/>
      <c r="GH22" s="168"/>
      <c r="GI22" s="168"/>
      <c r="GJ22" s="168"/>
      <c r="GK22" s="168"/>
      <c r="GL22" s="168"/>
      <c r="GM22" s="168"/>
      <c r="GN22" s="168"/>
      <c r="GO22" s="168"/>
      <c r="GP22" s="168"/>
      <c r="GQ22" s="168"/>
      <c r="GR22" s="168"/>
      <c r="GS22" s="168"/>
      <c r="GT22" s="168"/>
      <c r="GU22" s="168"/>
      <c r="GV22" s="168"/>
      <c r="GW22" s="168"/>
      <c r="GX22" s="168"/>
      <c r="GY22" s="168"/>
      <c r="GZ22" s="168"/>
      <c r="HA22" s="168"/>
      <c r="HB22" s="168"/>
      <c r="HC22" s="168"/>
      <c r="HD22" s="168"/>
      <c r="HE22" s="168"/>
      <c r="HF22" s="168"/>
      <c r="HG22" s="168"/>
      <c r="HH22" s="168"/>
      <c r="HI22" s="168"/>
      <c r="HJ22" s="168"/>
      <c r="HK22" s="168"/>
      <c r="HL22" s="168"/>
      <c r="HM22" s="168"/>
      <c r="HN22" s="168"/>
      <c r="HO22" s="168"/>
      <c r="HP22" s="168"/>
      <c r="HQ22" s="168"/>
      <c r="HR22" s="168"/>
      <c r="HS22" s="168"/>
      <c r="HT22" s="168"/>
      <c r="HU22" s="168"/>
      <c r="HV22" s="168"/>
      <c r="HW22" s="168"/>
      <c r="HX22" s="168"/>
      <c r="HY22" s="168"/>
      <c r="HZ22" s="168"/>
      <c r="IA22" s="168"/>
      <c r="IB22" s="168"/>
      <c r="IC22" s="168"/>
      <c r="ID22" s="168"/>
      <c r="IE22" s="168"/>
      <c r="IF22" s="168"/>
      <c r="IG22" s="168"/>
      <c r="IH22" s="168"/>
      <c r="II22" s="168"/>
      <c r="IJ22" s="168"/>
      <c r="IK22" s="168"/>
      <c r="IL22" s="168"/>
      <c r="IM22" s="168"/>
      <c r="IN22" s="168"/>
      <c r="IO22" s="168"/>
      <c r="IP22" s="168"/>
      <c r="IQ22" s="168"/>
      <c r="IR22" s="168"/>
      <c r="IS22" s="168"/>
      <c r="IT22" s="168"/>
      <c r="IU22" s="168"/>
      <c r="IV22" s="168"/>
      <c r="IW22" s="168"/>
      <c r="IX22" s="168"/>
      <c r="IY22" s="168"/>
      <c r="IZ22" s="168"/>
      <c r="JA22" s="168"/>
      <c r="JB22" s="168"/>
      <c r="JC22" s="168"/>
      <c r="JD22" s="168"/>
      <c r="JE22" s="168"/>
      <c r="JF22" s="168"/>
      <c r="JG22" s="168"/>
      <c r="JH22" s="168"/>
      <c r="JI22" s="168"/>
      <c r="JJ22" s="168"/>
      <c r="JK22" s="168"/>
      <c r="JL22" s="168"/>
      <c r="JM22" s="168"/>
      <c r="JN22" s="168"/>
      <c r="JO22" s="168"/>
      <c r="JP22" s="168"/>
      <c r="JQ22" s="168"/>
      <c r="JR22" s="168"/>
      <c r="JS22" s="168"/>
      <c r="JT22" s="168"/>
      <c r="JU22" s="168"/>
      <c r="JV22" s="168"/>
      <c r="JW22" s="168"/>
      <c r="JX22" s="168"/>
      <c r="JY22" s="168"/>
      <c r="JZ22" s="168"/>
      <c r="KA22" s="168"/>
      <c r="KB22" s="168"/>
      <c r="KC22" s="168"/>
      <c r="KD22" s="168"/>
      <c r="KE22" s="168"/>
      <c r="KF22" s="168"/>
      <c r="KG22" s="168"/>
      <c r="KH22" s="168"/>
      <c r="KI22" s="168"/>
      <c r="KJ22" s="168"/>
      <c r="KK22" s="168"/>
      <c r="KL22" s="168"/>
      <c r="KM22" s="168"/>
      <c r="KN22" s="168"/>
      <c r="KO22" s="168"/>
      <c r="KP22" s="168"/>
      <c r="KQ22" s="168"/>
      <c r="KR22" s="168"/>
      <c r="KS22" s="168"/>
      <c r="KT22" s="168"/>
      <c r="KU22" s="168"/>
      <c r="KV22" s="168"/>
      <c r="KW22" s="168"/>
      <c r="KX22" s="168"/>
      <c r="KY22" s="168"/>
      <c r="KZ22" s="168"/>
      <c r="LA22" s="168"/>
      <c r="LB22" s="168"/>
      <c r="LC22" s="168"/>
      <c r="LD22" s="168"/>
      <c r="LE22" s="168"/>
      <c r="LF22" s="168"/>
      <c r="LG22" s="168"/>
      <c r="LH22" s="168"/>
      <c r="LI22" s="168"/>
      <c r="LJ22" s="168"/>
      <c r="LK22" s="168"/>
      <c r="LL22" s="168"/>
      <c r="LM22" s="168"/>
      <c r="LN22" s="168"/>
      <c r="LO22" s="168"/>
      <c r="LP22" s="168"/>
      <c r="LQ22" s="168"/>
      <c r="LR22" s="168"/>
      <c r="LS22" s="168"/>
      <c r="LT22" s="168"/>
      <c r="LU22" s="168"/>
      <c r="LV22" s="168"/>
      <c r="LW22" s="168"/>
      <c r="LX22" s="168"/>
      <c r="LY22" s="168"/>
      <c r="LZ22" s="168"/>
      <c r="MA22" s="168"/>
      <c r="MB22" s="168"/>
      <c r="MC22" s="168"/>
      <c r="MD22" s="168"/>
      <c r="ME22" s="168"/>
      <c r="MF22" s="168"/>
      <c r="MG22" s="168"/>
    </row>
    <row r="23" spans="1:345" s="166" customFormat="1" x14ac:dyDescent="0.25">
      <c r="A23" s="400" t="s">
        <v>439</v>
      </c>
      <c r="B23" s="520" t="s">
        <v>276</v>
      </c>
      <c r="C23" s="521">
        <v>3.9</v>
      </c>
      <c r="D23" s="522" t="s">
        <v>187</v>
      </c>
      <c r="E23" s="520" t="s">
        <v>571</v>
      </c>
      <c r="F23" s="522" t="s">
        <v>8</v>
      </c>
      <c r="G23" s="522" t="s">
        <v>202</v>
      </c>
      <c r="H23" s="522" t="s">
        <v>148</v>
      </c>
      <c r="I23" s="522" t="s">
        <v>199</v>
      </c>
      <c r="J23" s="522" t="s">
        <v>203</v>
      </c>
      <c r="K23" s="520" t="s">
        <v>572</v>
      </c>
      <c r="L23" s="168"/>
      <c r="M23" s="168"/>
      <c r="AA23" s="168"/>
      <c r="AB23" s="168"/>
      <c r="AC23" s="168"/>
      <c r="AD23" s="168"/>
      <c r="AE23" s="168"/>
      <c r="AF23" s="168"/>
      <c r="AG23" s="168"/>
      <c r="AH23" s="168"/>
      <c r="AI23" s="168"/>
      <c r="AJ23" s="168"/>
      <c r="AK23" s="168"/>
      <c r="AL23" s="168"/>
      <c r="AM23" s="168"/>
      <c r="AN23" s="168"/>
      <c r="AO23" s="168"/>
      <c r="AP23" s="168"/>
      <c r="AQ23" s="168"/>
      <c r="AR23" s="168"/>
      <c r="AS23" s="168"/>
      <c r="AT23" s="168"/>
      <c r="AU23" s="168"/>
      <c r="AV23" s="168"/>
      <c r="AW23" s="168"/>
      <c r="AX23" s="168"/>
      <c r="AY23" s="168"/>
      <c r="AZ23" s="168"/>
      <c r="BA23" s="168"/>
      <c r="BB23" s="168"/>
      <c r="BC23" s="168"/>
      <c r="BD23" s="168"/>
      <c r="BE23" s="168"/>
      <c r="BF23" s="168"/>
      <c r="BG23" s="168"/>
      <c r="BH23" s="168"/>
      <c r="BI23" s="168"/>
      <c r="BJ23" s="168"/>
      <c r="BK23" s="168"/>
      <c r="BL23" s="168"/>
      <c r="BM23" s="168"/>
      <c r="BN23" s="168"/>
      <c r="BO23" s="168"/>
      <c r="BP23" s="168"/>
      <c r="BQ23" s="168"/>
      <c r="BR23" s="168"/>
      <c r="BS23" s="168"/>
      <c r="BT23" s="168"/>
      <c r="BU23" s="168"/>
      <c r="BV23" s="168"/>
      <c r="BW23" s="168"/>
      <c r="BX23" s="168"/>
      <c r="BY23" s="168"/>
      <c r="BZ23" s="168"/>
      <c r="CA23" s="168"/>
      <c r="CB23" s="168"/>
      <c r="CC23" s="168"/>
      <c r="CD23" s="168"/>
      <c r="CE23" s="168"/>
      <c r="CF23" s="168"/>
      <c r="CG23" s="168"/>
      <c r="CH23" s="168"/>
      <c r="CI23" s="168"/>
      <c r="CJ23" s="168"/>
      <c r="CK23" s="168"/>
      <c r="CL23" s="168"/>
      <c r="CM23" s="168"/>
      <c r="CN23" s="168"/>
      <c r="CO23" s="168"/>
      <c r="CP23" s="168"/>
      <c r="CQ23" s="168"/>
      <c r="CR23" s="168"/>
      <c r="CS23" s="168"/>
      <c r="CT23" s="168"/>
      <c r="CU23" s="168"/>
      <c r="CV23" s="168"/>
      <c r="CW23" s="168"/>
      <c r="CX23" s="168"/>
      <c r="CY23" s="168"/>
      <c r="CZ23" s="168"/>
      <c r="DA23" s="168"/>
      <c r="DB23" s="168"/>
      <c r="DC23" s="168"/>
      <c r="DD23" s="168"/>
      <c r="DE23" s="168"/>
      <c r="DF23" s="168"/>
      <c r="DG23" s="168"/>
      <c r="DH23" s="168"/>
      <c r="DI23" s="168"/>
      <c r="DJ23" s="168"/>
      <c r="DK23" s="168"/>
      <c r="DL23" s="168"/>
      <c r="DM23" s="168"/>
      <c r="DN23" s="168"/>
      <c r="DO23" s="168"/>
      <c r="DP23" s="168"/>
      <c r="DQ23" s="168"/>
      <c r="DR23" s="168"/>
      <c r="DS23" s="168"/>
      <c r="DT23" s="168"/>
      <c r="DU23" s="168"/>
      <c r="DV23" s="168"/>
      <c r="DW23" s="168"/>
      <c r="DX23" s="168"/>
      <c r="DY23" s="168"/>
      <c r="DZ23" s="168"/>
      <c r="EA23" s="168"/>
      <c r="EB23" s="168"/>
      <c r="EC23" s="168"/>
      <c r="ED23" s="168"/>
      <c r="EE23" s="168"/>
      <c r="EF23" s="168"/>
      <c r="EG23" s="168"/>
      <c r="EH23" s="168"/>
      <c r="EI23" s="168"/>
      <c r="EJ23" s="168"/>
      <c r="EK23" s="168"/>
      <c r="EL23" s="168"/>
      <c r="EM23" s="168"/>
      <c r="EN23" s="168"/>
      <c r="EO23" s="168"/>
      <c r="EP23" s="168"/>
      <c r="EQ23" s="168"/>
      <c r="ER23" s="168"/>
      <c r="ES23" s="168"/>
      <c r="ET23" s="168"/>
      <c r="EU23" s="168"/>
      <c r="EV23" s="168"/>
      <c r="EW23" s="168"/>
      <c r="EX23" s="168"/>
      <c r="EY23" s="168"/>
      <c r="EZ23" s="168"/>
      <c r="FA23" s="168"/>
      <c r="FB23" s="168"/>
      <c r="FC23" s="168"/>
      <c r="FD23" s="168"/>
      <c r="FE23" s="168"/>
      <c r="FF23" s="168"/>
      <c r="FG23" s="168"/>
      <c r="FH23" s="168"/>
      <c r="FI23" s="168"/>
      <c r="FJ23" s="168"/>
      <c r="FK23" s="168"/>
      <c r="FL23" s="168"/>
      <c r="FM23" s="168"/>
      <c r="FN23" s="168"/>
      <c r="FO23" s="168"/>
      <c r="FP23" s="168"/>
      <c r="FQ23" s="168"/>
      <c r="FR23" s="168"/>
      <c r="FS23" s="168"/>
      <c r="FT23" s="168"/>
      <c r="FU23" s="168"/>
      <c r="FV23" s="168"/>
      <c r="FW23" s="168"/>
      <c r="FX23" s="168"/>
      <c r="FY23" s="168"/>
      <c r="FZ23" s="168"/>
      <c r="GA23" s="168"/>
      <c r="GB23" s="168"/>
      <c r="GC23" s="168"/>
      <c r="GD23" s="168"/>
      <c r="GE23" s="168"/>
      <c r="GF23" s="168"/>
      <c r="GG23" s="168"/>
      <c r="GH23" s="168"/>
      <c r="GI23" s="168"/>
      <c r="GJ23" s="168"/>
      <c r="GK23" s="168"/>
      <c r="GL23" s="168"/>
      <c r="GM23" s="168"/>
      <c r="GN23" s="168"/>
      <c r="GO23" s="168"/>
      <c r="GP23" s="168"/>
      <c r="GQ23" s="168"/>
      <c r="GR23" s="168"/>
      <c r="GS23" s="168"/>
      <c r="GT23" s="168"/>
      <c r="GU23" s="168"/>
      <c r="GV23" s="168"/>
      <c r="GW23" s="168"/>
      <c r="GX23" s="168"/>
      <c r="GY23" s="168"/>
      <c r="GZ23" s="168"/>
      <c r="HA23" s="168"/>
      <c r="HB23" s="168"/>
      <c r="HC23" s="168"/>
      <c r="HD23" s="168"/>
      <c r="HE23" s="168"/>
      <c r="HF23" s="168"/>
      <c r="HG23" s="168"/>
      <c r="HH23" s="168"/>
      <c r="HI23" s="168"/>
      <c r="HJ23" s="168"/>
      <c r="HK23" s="168"/>
      <c r="HL23" s="168"/>
      <c r="HM23" s="168"/>
      <c r="HN23" s="168"/>
      <c r="HO23" s="168"/>
      <c r="HP23" s="168"/>
      <c r="HQ23" s="168"/>
      <c r="HR23" s="168"/>
      <c r="HS23" s="168"/>
      <c r="HT23" s="168"/>
      <c r="HU23" s="168"/>
      <c r="HV23" s="168"/>
      <c r="HW23" s="168"/>
      <c r="HX23" s="168"/>
      <c r="HY23" s="168"/>
      <c r="HZ23" s="168"/>
      <c r="IA23" s="168"/>
      <c r="IB23" s="168"/>
      <c r="IC23" s="168"/>
      <c r="ID23" s="168"/>
      <c r="IE23" s="168"/>
      <c r="IF23" s="168"/>
      <c r="IG23" s="168"/>
      <c r="IH23" s="168"/>
      <c r="II23" s="168"/>
      <c r="IJ23" s="168"/>
      <c r="IK23" s="168"/>
      <c r="IL23" s="168"/>
      <c r="IM23" s="168"/>
      <c r="IN23" s="168"/>
      <c r="IO23" s="168"/>
      <c r="IP23" s="168"/>
      <c r="IQ23" s="168"/>
      <c r="IR23" s="168"/>
      <c r="IS23" s="168"/>
      <c r="IT23" s="168"/>
      <c r="IU23" s="168"/>
      <c r="IV23" s="168"/>
      <c r="IW23" s="168"/>
      <c r="IX23" s="168"/>
      <c r="IY23" s="168"/>
      <c r="IZ23" s="168"/>
      <c r="JA23" s="168"/>
      <c r="JB23" s="168"/>
      <c r="JC23" s="168"/>
      <c r="JD23" s="168"/>
      <c r="JE23" s="168"/>
      <c r="JF23" s="168"/>
      <c r="JG23" s="168"/>
      <c r="JH23" s="168"/>
      <c r="JI23" s="168"/>
      <c r="JJ23" s="168"/>
      <c r="JK23" s="168"/>
      <c r="JL23" s="168"/>
      <c r="JM23" s="168"/>
      <c r="JN23" s="168"/>
      <c r="JO23" s="168"/>
      <c r="JP23" s="168"/>
      <c r="JQ23" s="168"/>
      <c r="JR23" s="168"/>
      <c r="JS23" s="168"/>
      <c r="JT23" s="168"/>
      <c r="JU23" s="168"/>
      <c r="JV23" s="168"/>
      <c r="JW23" s="168"/>
      <c r="JX23" s="168"/>
      <c r="JY23" s="168"/>
      <c r="JZ23" s="168"/>
      <c r="KA23" s="168"/>
      <c r="KB23" s="168"/>
      <c r="KC23" s="168"/>
      <c r="KD23" s="168"/>
      <c r="KE23" s="168"/>
      <c r="KF23" s="168"/>
      <c r="KG23" s="168"/>
      <c r="KH23" s="168"/>
      <c r="KI23" s="168"/>
      <c r="KJ23" s="168"/>
      <c r="KK23" s="168"/>
      <c r="KL23" s="168"/>
      <c r="KM23" s="168"/>
      <c r="KN23" s="168"/>
      <c r="KO23" s="168"/>
      <c r="KP23" s="168"/>
      <c r="KQ23" s="168"/>
      <c r="KR23" s="168"/>
      <c r="KS23" s="168"/>
      <c r="KT23" s="168"/>
      <c r="KU23" s="168"/>
      <c r="KV23" s="168"/>
      <c r="KW23" s="168"/>
      <c r="KX23" s="168"/>
      <c r="KY23" s="168"/>
      <c r="KZ23" s="168"/>
      <c r="LA23" s="168"/>
      <c r="LB23" s="168"/>
      <c r="LC23" s="168"/>
      <c r="LD23" s="168"/>
      <c r="LE23" s="168"/>
      <c r="LF23" s="168"/>
      <c r="LG23" s="168"/>
      <c r="LH23" s="168"/>
      <c r="LI23" s="168"/>
      <c r="LJ23" s="168"/>
      <c r="LK23" s="168"/>
      <c r="LL23" s="168"/>
      <c r="LM23" s="168"/>
      <c r="LN23" s="168"/>
      <c r="LO23" s="168"/>
      <c r="LP23" s="168"/>
      <c r="LQ23" s="168"/>
      <c r="LR23" s="168"/>
      <c r="LS23" s="168"/>
      <c r="LT23" s="168"/>
      <c r="LU23" s="168"/>
      <c r="LV23" s="168"/>
      <c r="LW23" s="168"/>
      <c r="LX23" s="168"/>
      <c r="LY23" s="168"/>
      <c r="LZ23" s="168"/>
      <c r="MA23" s="168"/>
      <c r="MB23" s="168"/>
      <c r="MC23" s="168"/>
      <c r="MD23" s="168"/>
      <c r="ME23" s="168"/>
      <c r="MF23" s="168"/>
      <c r="MG23" s="168"/>
    </row>
    <row r="24" spans="1:345" s="166" customFormat="1" x14ac:dyDescent="0.25">
      <c r="A24" s="400" t="s">
        <v>440</v>
      </c>
      <c r="B24" s="526" t="s">
        <v>628</v>
      </c>
      <c r="C24" s="527">
        <v>4.3</v>
      </c>
      <c r="D24" s="528" t="s">
        <v>187</v>
      </c>
      <c r="E24" s="529" t="s">
        <v>571</v>
      </c>
      <c r="F24" s="528"/>
      <c r="G24" s="528" t="s">
        <v>202</v>
      </c>
      <c r="H24" s="528" t="s">
        <v>202</v>
      </c>
      <c r="I24" s="528"/>
      <c r="J24" s="528"/>
      <c r="K24" s="529" t="s">
        <v>572</v>
      </c>
      <c r="L24" s="168"/>
      <c r="M24" s="168"/>
      <c r="AA24" s="168"/>
      <c r="AB24" s="168"/>
      <c r="AC24" s="168"/>
      <c r="AD24" s="168"/>
      <c r="AE24" s="168"/>
      <c r="AF24" s="168"/>
      <c r="AG24" s="168"/>
      <c r="AH24" s="168"/>
      <c r="AI24" s="168"/>
      <c r="AJ24" s="168"/>
      <c r="AK24" s="168"/>
      <c r="AL24" s="168"/>
      <c r="AM24" s="168"/>
      <c r="AN24" s="168"/>
      <c r="AO24" s="168"/>
      <c r="AP24" s="168"/>
      <c r="AQ24" s="168"/>
      <c r="AR24" s="168"/>
      <c r="AS24" s="168"/>
      <c r="AT24" s="168"/>
      <c r="AU24" s="168"/>
      <c r="AV24" s="168"/>
      <c r="AW24" s="168"/>
      <c r="AX24" s="168"/>
      <c r="AY24" s="168"/>
      <c r="AZ24" s="168"/>
      <c r="BA24" s="168"/>
      <c r="BB24" s="168"/>
      <c r="BC24" s="168"/>
      <c r="BD24" s="168"/>
      <c r="BE24" s="168"/>
      <c r="BF24" s="168"/>
      <c r="BG24" s="168"/>
      <c r="BH24" s="168"/>
      <c r="BI24" s="168"/>
      <c r="BJ24" s="168"/>
      <c r="BK24" s="168"/>
      <c r="BL24" s="168"/>
      <c r="BM24" s="168"/>
      <c r="BN24" s="168"/>
      <c r="BO24" s="168"/>
      <c r="BP24" s="168"/>
      <c r="BQ24" s="168"/>
      <c r="BR24" s="168"/>
      <c r="BS24" s="168"/>
      <c r="BT24" s="168"/>
      <c r="BU24" s="168"/>
      <c r="BV24" s="168"/>
      <c r="BW24" s="168"/>
      <c r="BX24" s="168"/>
      <c r="BY24" s="168"/>
      <c r="BZ24" s="168"/>
      <c r="CA24" s="168"/>
      <c r="CB24" s="168"/>
      <c r="CC24" s="168"/>
      <c r="CD24" s="168"/>
      <c r="CE24" s="168"/>
      <c r="CF24" s="168"/>
      <c r="CG24" s="168"/>
      <c r="CH24" s="168"/>
      <c r="CI24" s="168"/>
      <c r="CJ24" s="168"/>
      <c r="CK24" s="168"/>
      <c r="CL24" s="168"/>
      <c r="CM24" s="168"/>
      <c r="CN24" s="168"/>
      <c r="CO24" s="168"/>
      <c r="CP24" s="168"/>
      <c r="CQ24" s="168"/>
      <c r="CR24" s="168"/>
      <c r="CS24" s="168"/>
      <c r="CT24" s="168"/>
      <c r="CU24" s="168"/>
      <c r="CV24" s="168"/>
      <c r="CW24" s="168"/>
      <c r="CX24" s="168"/>
      <c r="CY24" s="168"/>
      <c r="CZ24" s="168"/>
      <c r="DA24" s="168"/>
      <c r="DB24" s="168"/>
      <c r="DC24" s="168"/>
      <c r="DD24" s="168"/>
      <c r="DE24" s="168"/>
      <c r="DF24" s="168"/>
      <c r="DG24" s="168"/>
      <c r="DH24" s="168"/>
      <c r="DI24" s="168"/>
      <c r="DJ24" s="168"/>
      <c r="DK24" s="168"/>
      <c r="DL24" s="168"/>
      <c r="DM24" s="168"/>
      <c r="DN24" s="168"/>
      <c r="DO24" s="168"/>
      <c r="DP24" s="168"/>
      <c r="DQ24" s="168"/>
      <c r="DR24" s="168"/>
      <c r="DS24" s="168"/>
      <c r="DT24" s="168"/>
      <c r="DU24" s="168"/>
      <c r="DV24" s="168"/>
      <c r="DW24" s="168"/>
      <c r="DX24" s="168"/>
      <c r="DY24" s="168"/>
      <c r="DZ24" s="168"/>
      <c r="EA24" s="168"/>
      <c r="EB24" s="168"/>
      <c r="EC24" s="168"/>
      <c r="ED24" s="168"/>
      <c r="EE24" s="168"/>
      <c r="EF24" s="168"/>
      <c r="EG24" s="168"/>
      <c r="EH24" s="168"/>
      <c r="EI24" s="168"/>
      <c r="EJ24" s="168"/>
      <c r="EK24" s="168"/>
      <c r="EL24" s="168"/>
      <c r="EM24" s="168"/>
      <c r="EN24" s="168"/>
      <c r="EO24" s="168"/>
      <c r="EP24" s="168"/>
      <c r="EQ24" s="168"/>
      <c r="ER24" s="168"/>
      <c r="ES24" s="168"/>
      <c r="ET24" s="168"/>
      <c r="EU24" s="168"/>
      <c r="EV24" s="168"/>
      <c r="EW24" s="168"/>
      <c r="EX24" s="168"/>
      <c r="EY24" s="168"/>
      <c r="EZ24" s="168"/>
      <c r="FA24" s="168"/>
      <c r="FB24" s="168"/>
      <c r="FC24" s="168"/>
      <c r="FD24" s="168"/>
      <c r="FE24" s="168"/>
      <c r="FF24" s="168"/>
      <c r="FG24" s="168"/>
      <c r="FH24" s="168"/>
      <c r="FI24" s="168"/>
      <c r="FJ24" s="168"/>
      <c r="FK24" s="168"/>
      <c r="FL24" s="168"/>
      <c r="FM24" s="168"/>
      <c r="FN24" s="168"/>
      <c r="FO24" s="168"/>
      <c r="FP24" s="168"/>
      <c r="FQ24" s="168"/>
      <c r="FR24" s="168"/>
      <c r="FS24" s="168"/>
      <c r="FT24" s="168"/>
      <c r="FU24" s="168"/>
      <c r="FV24" s="168"/>
      <c r="FW24" s="168"/>
      <c r="FX24" s="168"/>
      <c r="FY24" s="168"/>
      <c r="FZ24" s="168"/>
      <c r="GA24" s="168"/>
      <c r="GB24" s="168"/>
      <c r="GC24" s="168"/>
      <c r="GD24" s="168"/>
      <c r="GE24" s="168"/>
      <c r="GF24" s="168"/>
      <c r="GG24" s="168"/>
      <c r="GH24" s="168"/>
      <c r="GI24" s="168"/>
      <c r="GJ24" s="168"/>
      <c r="GK24" s="168"/>
      <c r="GL24" s="168"/>
      <c r="GM24" s="168"/>
      <c r="GN24" s="168"/>
      <c r="GO24" s="168"/>
      <c r="GP24" s="168"/>
      <c r="GQ24" s="168"/>
      <c r="GR24" s="168"/>
      <c r="GS24" s="168"/>
      <c r="GT24" s="168"/>
      <c r="GU24" s="168"/>
      <c r="GV24" s="168"/>
      <c r="GW24" s="168"/>
      <c r="GX24" s="168"/>
      <c r="GY24" s="168"/>
      <c r="GZ24" s="168"/>
      <c r="HA24" s="168"/>
      <c r="HB24" s="168"/>
      <c r="HC24" s="168"/>
      <c r="HD24" s="168"/>
      <c r="HE24" s="168"/>
      <c r="HF24" s="168"/>
      <c r="HG24" s="168"/>
      <c r="HH24" s="168"/>
      <c r="HI24" s="168"/>
      <c r="HJ24" s="168"/>
      <c r="HK24" s="168"/>
      <c r="HL24" s="168"/>
      <c r="HM24" s="168"/>
      <c r="HN24" s="168"/>
      <c r="HO24" s="168"/>
      <c r="HP24" s="168"/>
      <c r="HQ24" s="168"/>
      <c r="HR24" s="168"/>
      <c r="HS24" s="168"/>
      <c r="HT24" s="168"/>
      <c r="HU24" s="168"/>
      <c r="HV24" s="168"/>
      <c r="HW24" s="168"/>
      <c r="HX24" s="168"/>
      <c r="HY24" s="168"/>
      <c r="HZ24" s="168"/>
      <c r="IA24" s="168"/>
      <c r="IB24" s="168"/>
      <c r="IC24" s="168"/>
      <c r="ID24" s="168"/>
      <c r="IE24" s="168"/>
      <c r="IF24" s="168"/>
      <c r="IG24" s="168"/>
      <c r="IH24" s="168"/>
      <c r="II24" s="168"/>
      <c r="IJ24" s="168"/>
      <c r="IK24" s="168"/>
      <c r="IL24" s="168"/>
      <c r="IM24" s="168"/>
      <c r="IN24" s="168"/>
      <c r="IO24" s="168"/>
      <c r="IP24" s="168"/>
      <c r="IQ24" s="168"/>
      <c r="IR24" s="168"/>
      <c r="IS24" s="168"/>
      <c r="IT24" s="168"/>
      <c r="IU24" s="168"/>
      <c r="IV24" s="168"/>
      <c r="IW24" s="168"/>
      <c r="IX24" s="168"/>
      <c r="IY24" s="168"/>
      <c r="IZ24" s="168"/>
      <c r="JA24" s="168"/>
      <c r="JB24" s="168"/>
      <c r="JC24" s="168"/>
      <c r="JD24" s="168"/>
      <c r="JE24" s="168"/>
      <c r="JF24" s="168"/>
      <c r="JG24" s="168"/>
      <c r="JH24" s="168"/>
      <c r="JI24" s="168"/>
      <c r="JJ24" s="168"/>
      <c r="JK24" s="168"/>
      <c r="JL24" s="168"/>
      <c r="JM24" s="168"/>
      <c r="JN24" s="168"/>
      <c r="JO24" s="168"/>
      <c r="JP24" s="168"/>
      <c r="JQ24" s="168"/>
      <c r="JR24" s="168"/>
      <c r="JS24" s="168"/>
      <c r="JT24" s="168"/>
      <c r="JU24" s="168"/>
      <c r="JV24" s="168"/>
      <c r="JW24" s="168"/>
      <c r="JX24" s="168"/>
      <c r="JY24" s="168"/>
      <c r="JZ24" s="168"/>
      <c r="KA24" s="168"/>
      <c r="KB24" s="168"/>
      <c r="KC24" s="168"/>
      <c r="KD24" s="168"/>
      <c r="KE24" s="168"/>
      <c r="KF24" s="168"/>
      <c r="KG24" s="168"/>
      <c r="KH24" s="168"/>
      <c r="KI24" s="168"/>
      <c r="KJ24" s="168"/>
      <c r="KK24" s="168"/>
      <c r="KL24" s="168"/>
      <c r="KM24" s="168"/>
      <c r="KN24" s="168"/>
      <c r="KO24" s="168"/>
      <c r="KP24" s="168"/>
      <c r="KQ24" s="168"/>
      <c r="KR24" s="168"/>
      <c r="KS24" s="168"/>
      <c r="KT24" s="168"/>
      <c r="KU24" s="168"/>
      <c r="KV24" s="168"/>
      <c r="KW24" s="168"/>
      <c r="KX24" s="168"/>
      <c r="KY24" s="168"/>
      <c r="KZ24" s="168"/>
      <c r="LA24" s="168"/>
      <c r="LB24" s="168"/>
      <c r="LC24" s="168"/>
      <c r="LD24" s="168"/>
      <c r="LE24" s="168"/>
      <c r="LF24" s="168"/>
      <c r="LG24" s="168"/>
      <c r="LH24" s="168"/>
      <c r="LI24" s="168"/>
      <c r="LJ24" s="168"/>
      <c r="LK24" s="168"/>
      <c r="LL24" s="168"/>
      <c r="LM24" s="168"/>
      <c r="LN24" s="168"/>
      <c r="LO24" s="168"/>
      <c r="LP24" s="168"/>
      <c r="LQ24" s="168"/>
      <c r="LR24" s="168"/>
      <c r="LS24" s="168"/>
      <c r="LT24" s="168"/>
      <c r="LU24" s="168"/>
      <c r="LV24" s="168"/>
      <c r="LW24" s="168"/>
      <c r="LX24" s="168"/>
      <c r="LY24" s="168"/>
      <c r="LZ24" s="168"/>
      <c r="MA24" s="168"/>
      <c r="MB24" s="168"/>
      <c r="MC24" s="168"/>
      <c r="MD24" s="168"/>
      <c r="ME24" s="168"/>
      <c r="MF24" s="168"/>
      <c r="MG24" s="168"/>
    </row>
    <row r="25" spans="1:345" s="166" customFormat="1" x14ac:dyDescent="0.25">
      <c r="A25" s="400" t="s">
        <v>441</v>
      </c>
      <c r="B25" s="530" t="s">
        <v>1154</v>
      </c>
      <c r="C25" s="521">
        <v>4.5999999999999996</v>
      </c>
      <c r="D25" s="522" t="s">
        <v>187</v>
      </c>
      <c r="E25" s="520" t="s">
        <v>571</v>
      </c>
      <c r="F25" s="522" t="s">
        <v>8</v>
      </c>
      <c r="G25" s="522" t="s">
        <v>202</v>
      </c>
      <c r="H25" s="522" t="s">
        <v>148</v>
      </c>
      <c r="I25" s="522" t="s">
        <v>199</v>
      </c>
      <c r="J25" s="522" t="s">
        <v>203</v>
      </c>
      <c r="K25" s="520" t="s">
        <v>572</v>
      </c>
      <c r="L25" s="168"/>
      <c r="M25" s="168"/>
      <c r="AA25" s="168"/>
      <c r="AB25" s="168"/>
      <c r="AC25" s="168"/>
      <c r="AD25" s="168"/>
      <c r="AE25" s="168"/>
      <c r="AF25" s="168"/>
      <c r="AG25" s="168"/>
      <c r="AH25" s="168"/>
      <c r="AI25" s="168"/>
      <c r="AJ25" s="168"/>
      <c r="AK25" s="168"/>
      <c r="AL25" s="168"/>
      <c r="AM25" s="168"/>
      <c r="AN25" s="168"/>
      <c r="AO25" s="168"/>
      <c r="AP25" s="168"/>
      <c r="AQ25" s="168"/>
      <c r="AR25" s="168"/>
      <c r="AS25" s="168"/>
      <c r="AT25" s="168"/>
      <c r="AU25" s="168"/>
      <c r="AV25" s="168"/>
      <c r="AW25" s="168"/>
      <c r="AX25" s="168"/>
      <c r="AY25" s="168"/>
      <c r="AZ25" s="168"/>
      <c r="BA25" s="168"/>
      <c r="BB25" s="168"/>
      <c r="BC25" s="168"/>
      <c r="BD25" s="168"/>
      <c r="BE25" s="168"/>
      <c r="BF25" s="168"/>
      <c r="BG25" s="168"/>
      <c r="BH25" s="168"/>
      <c r="BI25" s="168"/>
      <c r="BJ25" s="168"/>
      <c r="BK25" s="168"/>
      <c r="BL25" s="168"/>
      <c r="BM25" s="168"/>
      <c r="BN25" s="168"/>
      <c r="BO25" s="168"/>
      <c r="BP25" s="168"/>
      <c r="BQ25" s="168"/>
      <c r="BR25" s="168"/>
      <c r="BS25" s="168"/>
      <c r="BT25" s="168"/>
      <c r="BU25" s="168"/>
      <c r="BV25" s="168"/>
      <c r="BW25" s="168"/>
      <c r="BX25" s="168"/>
      <c r="BY25" s="168"/>
      <c r="BZ25" s="168"/>
      <c r="CA25" s="168"/>
      <c r="CB25" s="168"/>
      <c r="CC25" s="168"/>
      <c r="CD25" s="168"/>
      <c r="CE25" s="168"/>
      <c r="CF25" s="168"/>
      <c r="CG25" s="168"/>
      <c r="CH25" s="168"/>
      <c r="CI25" s="168"/>
      <c r="CJ25" s="168"/>
      <c r="CK25" s="168"/>
      <c r="CL25" s="168"/>
      <c r="CM25" s="168"/>
      <c r="CN25" s="168"/>
      <c r="CO25" s="168"/>
      <c r="CP25" s="168"/>
      <c r="CQ25" s="168"/>
      <c r="CR25" s="168"/>
      <c r="CS25" s="168"/>
      <c r="CT25" s="168"/>
      <c r="CU25" s="168"/>
      <c r="CV25" s="168"/>
      <c r="CW25" s="168"/>
      <c r="CX25" s="168"/>
      <c r="CY25" s="168"/>
      <c r="CZ25" s="168"/>
      <c r="DA25" s="168"/>
      <c r="DB25" s="168"/>
      <c r="DC25" s="168"/>
      <c r="DD25" s="168"/>
      <c r="DE25" s="168"/>
      <c r="DF25" s="168"/>
      <c r="DG25" s="168"/>
      <c r="DH25" s="168"/>
      <c r="DI25" s="168"/>
      <c r="DJ25" s="168"/>
      <c r="DK25" s="168"/>
      <c r="DL25" s="168"/>
      <c r="DM25" s="168"/>
      <c r="DN25" s="168"/>
      <c r="DO25" s="168"/>
      <c r="DP25" s="168"/>
      <c r="DQ25" s="168"/>
      <c r="DR25" s="168"/>
      <c r="DS25" s="168"/>
      <c r="DT25" s="168"/>
      <c r="DU25" s="168"/>
      <c r="DV25" s="168"/>
      <c r="DW25" s="168"/>
      <c r="DX25" s="168"/>
      <c r="DY25" s="168"/>
      <c r="DZ25" s="168"/>
      <c r="EA25" s="168"/>
      <c r="EB25" s="168"/>
      <c r="EC25" s="168"/>
      <c r="ED25" s="168"/>
      <c r="EE25" s="168"/>
      <c r="EF25" s="168"/>
      <c r="EG25" s="168"/>
      <c r="EH25" s="168"/>
      <c r="EI25" s="168"/>
      <c r="EJ25" s="168"/>
      <c r="EK25" s="168"/>
      <c r="EL25" s="168"/>
      <c r="EM25" s="168"/>
      <c r="EN25" s="168"/>
      <c r="EO25" s="168"/>
      <c r="EP25" s="168"/>
      <c r="EQ25" s="168"/>
      <c r="ER25" s="168"/>
      <c r="ES25" s="168"/>
      <c r="ET25" s="168"/>
      <c r="EU25" s="168"/>
      <c r="EV25" s="168"/>
      <c r="EW25" s="168"/>
      <c r="EX25" s="168"/>
      <c r="EY25" s="168"/>
      <c r="EZ25" s="168"/>
      <c r="FA25" s="168"/>
      <c r="FB25" s="168"/>
      <c r="FC25" s="168"/>
      <c r="FD25" s="168"/>
      <c r="FE25" s="168"/>
      <c r="FF25" s="168"/>
      <c r="FG25" s="168"/>
      <c r="FH25" s="168"/>
      <c r="FI25" s="168"/>
      <c r="FJ25" s="168"/>
      <c r="FK25" s="168"/>
      <c r="FL25" s="168"/>
      <c r="FM25" s="168"/>
      <c r="FN25" s="168"/>
      <c r="FO25" s="168"/>
      <c r="FP25" s="168"/>
      <c r="FQ25" s="168"/>
      <c r="FR25" s="168"/>
      <c r="FS25" s="168"/>
      <c r="FT25" s="168"/>
      <c r="FU25" s="168"/>
      <c r="FV25" s="168"/>
      <c r="FW25" s="168"/>
      <c r="FX25" s="168"/>
      <c r="FY25" s="168"/>
      <c r="FZ25" s="168"/>
      <c r="GA25" s="168"/>
      <c r="GB25" s="168"/>
      <c r="GC25" s="168"/>
      <c r="GD25" s="168"/>
      <c r="GE25" s="168"/>
      <c r="GF25" s="168"/>
      <c r="GG25" s="168"/>
      <c r="GH25" s="168"/>
      <c r="GI25" s="168"/>
      <c r="GJ25" s="168"/>
      <c r="GK25" s="168"/>
      <c r="GL25" s="168"/>
      <c r="GM25" s="168"/>
      <c r="GN25" s="168"/>
      <c r="GO25" s="168"/>
      <c r="GP25" s="168"/>
      <c r="GQ25" s="168"/>
      <c r="GR25" s="168"/>
      <c r="GS25" s="168"/>
      <c r="GT25" s="168"/>
      <c r="GU25" s="168"/>
      <c r="GV25" s="168"/>
      <c r="GW25" s="168"/>
      <c r="GX25" s="168"/>
      <c r="GY25" s="168"/>
      <c r="GZ25" s="168"/>
      <c r="HA25" s="168"/>
      <c r="HB25" s="168"/>
      <c r="HC25" s="168"/>
      <c r="HD25" s="168"/>
      <c r="HE25" s="168"/>
      <c r="HF25" s="168"/>
      <c r="HG25" s="168"/>
      <c r="HH25" s="168"/>
      <c r="HI25" s="168"/>
      <c r="HJ25" s="168"/>
      <c r="HK25" s="168"/>
      <c r="HL25" s="168"/>
      <c r="HM25" s="168"/>
      <c r="HN25" s="168"/>
      <c r="HO25" s="168"/>
      <c r="HP25" s="168"/>
      <c r="HQ25" s="168"/>
      <c r="HR25" s="168"/>
      <c r="HS25" s="168"/>
      <c r="HT25" s="168"/>
      <c r="HU25" s="168"/>
      <c r="HV25" s="168"/>
      <c r="HW25" s="168"/>
      <c r="HX25" s="168"/>
      <c r="HY25" s="168"/>
      <c r="HZ25" s="168"/>
      <c r="IA25" s="168"/>
      <c r="IB25" s="168"/>
      <c r="IC25" s="168"/>
      <c r="ID25" s="168"/>
      <c r="IE25" s="168"/>
      <c r="IF25" s="168"/>
      <c r="IG25" s="168"/>
      <c r="IH25" s="168"/>
      <c r="II25" s="168"/>
      <c r="IJ25" s="168"/>
      <c r="IK25" s="168"/>
      <c r="IL25" s="168"/>
      <c r="IM25" s="168"/>
      <c r="IN25" s="168"/>
      <c r="IO25" s="168"/>
      <c r="IP25" s="168"/>
      <c r="IQ25" s="168"/>
      <c r="IR25" s="168"/>
      <c r="IS25" s="168"/>
      <c r="IT25" s="168"/>
      <c r="IU25" s="168"/>
      <c r="IV25" s="168"/>
      <c r="IW25" s="168"/>
      <c r="IX25" s="168"/>
      <c r="IY25" s="168"/>
      <c r="IZ25" s="168"/>
      <c r="JA25" s="168"/>
      <c r="JB25" s="168"/>
      <c r="JC25" s="168"/>
      <c r="JD25" s="168"/>
      <c r="JE25" s="168"/>
      <c r="JF25" s="168"/>
      <c r="JG25" s="168"/>
      <c r="JH25" s="168"/>
      <c r="JI25" s="168"/>
      <c r="JJ25" s="168"/>
      <c r="JK25" s="168"/>
      <c r="JL25" s="168"/>
      <c r="JM25" s="168"/>
      <c r="JN25" s="168"/>
      <c r="JO25" s="168"/>
      <c r="JP25" s="168"/>
      <c r="JQ25" s="168"/>
      <c r="JR25" s="168"/>
      <c r="JS25" s="168"/>
      <c r="JT25" s="168"/>
      <c r="JU25" s="168"/>
      <c r="JV25" s="168"/>
      <c r="JW25" s="168"/>
      <c r="JX25" s="168"/>
      <c r="JY25" s="168"/>
      <c r="JZ25" s="168"/>
      <c r="KA25" s="168"/>
      <c r="KB25" s="168"/>
      <c r="KC25" s="168"/>
      <c r="KD25" s="168"/>
      <c r="KE25" s="168"/>
      <c r="KF25" s="168"/>
      <c r="KG25" s="168"/>
      <c r="KH25" s="168"/>
      <c r="KI25" s="168"/>
      <c r="KJ25" s="168"/>
      <c r="KK25" s="168"/>
      <c r="KL25" s="168"/>
      <c r="KM25" s="168"/>
      <c r="KN25" s="168"/>
      <c r="KO25" s="168"/>
      <c r="KP25" s="168"/>
      <c r="KQ25" s="168"/>
      <c r="KR25" s="168"/>
      <c r="KS25" s="168"/>
      <c r="KT25" s="168"/>
      <c r="KU25" s="168"/>
      <c r="KV25" s="168"/>
      <c r="KW25" s="168"/>
      <c r="KX25" s="168"/>
      <c r="KY25" s="168"/>
      <c r="KZ25" s="168"/>
      <c r="LA25" s="168"/>
      <c r="LB25" s="168"/>
      <c r="LC25" s="168"/>
      <c r="LD25" s="168"/>
      <c r="LE25" s="168"/>
      <c r="LF25" s="168"/>
      <c r="LG25" s="168"/>
      <c r="LH25" s="168"/>
      <c r="LI25" s="168"/>
      <c r="LJ25" s="168"/>
      <c r="LK25" s="168"/>
      <c r="LL25" s="168"/>
      <c r="LM25" s="168"/>
      <c r="LN25" s="168"/>
      <c r="LO25" s="168"/>
      <c r="LP25" s="168"/>
      <c r="LQ25" s="168"/>
      <c r="LR25" s="168"/>
      <c r="LS25" s="168"/>
      <c r="LT25" s="168"/>
      <c r="LU25" s="168"/>
      <c r="LV25" s="168"/>
      <c r="LW25" s="168"/>
      <c r="LX25" s="168"/>
      <c r="LY25" s="168"/>
      <c r="LZ25" s="168"/>
      <c r="MA25" s="168"/>
      <c r="MB25" s="168"/>
      <c r="MC25" s="168"/>
      <c r="MD25" s="168"/>
      <c r="ME25" s="168"/>
      <c r="MF25" s="168"/>
      <c r="MG25" s="168"/>
    </row>
    <row r="26" spans="1:345" s="166" customFormat="1" x14ac:dyDescent="0.25">
      <c r="A26" s="400" t="s">
        <v>442</v>
      </c>
      <c r="B26" s="529" t="s">
        <v>300</v>
      </c>
      <c r="C26" s="527">
        <v>4.5999999999999996</v>
      </c>
      <c r="D26" s="528" t="s">
        <v>187</v>
      </c>
      <c r="E26" s="529" t="s">
        <v>571</v>
      </c>
      <c r="F26" s="528" t="s">
        <v>8</v>
      </c>
      <c r="G26" s="528" t="s">
        <v>148</v>
      </c>
      <c r="H26" s="528" t="s">
        <v>202</v>
      </c>
      <c r="I26" s="528" t="s">
        <v>199</v>
      </c>
      <c r="J26" s="528" t="s">
        <v>201</v>
      </c>
      <c r="K26" s="529" t="s">
        <v>572</v>
      </c>
      <c r="L26" s="168"/>
      <c r="M26" s="168"/>
      <c r="AA26" s="168"/>
      <c r="AB26" s="168"/>
      <c r="AC26" s="168"/>
      <c r="AD26" s="168"/>
      <c r="AE26" s="168"/>
      <c r="AF26" s="168"/>
      <c r="AG26" s="168"/>
      <c r="AH26" s="168"/>
      <c r="AI26" s="168"/>
      <c r="AJ26" s="168"/>
      <c r="AK26" s="168"/>
      <c r="AL26" s="168"/>
      <c r="AM26" s="168"/>
      <c r="AN26" s="168"/>
      <c r="AO26" s="168"/>
      <c r="AP26" s="168"/>
      <c r="AQ26" s="168"/>
      <c r="AR26" s="168"/>
      <c r="AS26" s="168"/>
      <c r="AT26" s="168"/>
      <c r="AU26" s="168"/>
      <c r="AV26" s="168"/>
      <c r="AW26" s="168"/>
      <c r="AX26" s="168"/>
      <c r="AY26" s="168"/>
      <c r="AZ26" s="168"/>
      <c r="BA26" s="168"/>
      <c r="BB26" s="168"/>
      <c r="BC26" s="168"/>
      <c r="BD26" s="168"/>
      <c r="BE26" s="168"/>
      <c r="BF26" s="168"/>
      <c r="BG26" s="168"/>
      <c r="BH26" s="168"/>
      <c r="BI26" s="168"/>
      <c r="BJ26" s="168"/>
      <c r="BK26" s="168"/>
      <c r="BL26" s="168"/>
      <c r="BM26" s="168"/>
      <c r="BN26" s="168"/>
      <c r="BO26" s="168"/>
      <c r="BP26" s="168"/>
      <c r="BQ26" s="168"/>
      <c r="BR26" s="168"/>
      <c r="BS26" s="168"/>
      <c r="BT26" s="168"/>
      <c r="BU26" s="168"/>
      <c r="BV26" s="168"/>
      <c r="BW26" s="168"/>
      <c r="BX26" s="168"/>
      <c r="BY26" s="168"/>
      <c r="BZ26" s="168"/>
      <c r="CA26" s="168"/>
      <c r="CB26" s="168"/>
      <c r="CC26" s="168"/>
      <c r="CD26" s="168"/>
      <c r="CE26" s="168"/>
      <c r="CF26" s="168"/>
      <c r="CG26" s="168"/>
      <c r="CH26" s="168"/>
      <c r="CI26" s="168"/>
      <c r="CJ26" s="168"/>
      <c r="CK26" s="168"/>
      <c r="CL26" s="168"/>
      <c r="CM26" s="168"/>
      <c r="CN26" s="168"/>
      <c r="CO26" s="168"/>
      <c r="CP26" s="168"/>
      <c r="CQ26" s="168"/>
      <c r="CR26" s="168"/>
      <c r="CS26" s="168"/>
      <c r="CT26" s="168"/>
      <c r="CU26" s="168"/>
      <c r="CV26" s="168"/>
      <c r="CW26" s="168"/>
      <c r="CX26" s="168"/>
      <c r="CY26" s="168"/>
      <c r="CZ26" s="168"/>
      <c r="DA26" s="168"/>
      <c r="DB26" s="168"/>
      <c r="DC26" s="168"/>
      <c r="DD26" s="168"/>
      <c r="DE26" s="168"/>
      <c r="DF26" s="168"/>
      <c r="DG26" s="168"/>
      <c r="DH26" s="168"/>
      <c r="DI26" s="168"/>
      <c r="DJ26" s="168"/>
      <c r="DK26" s="168"/>
      <c r="DL26" s="168"/>
      <c r="DM26" s="168"/>
      <c r="DN26" s="168"/>
      <c r="DO26" s="168"/>
      <c r="DP26" s="168"/>
      <c r="DQ26" s="168"/>
      <c r="DR26" s="168"/>
      <c r="DS26" s="168"/>
      <c r="DT26" s="168"/>
      <c r="DU26" s="168"/>
      <c r="DV26" s="168"/>
      <c r="DW26" s="168"/>
      <c r="DX26" s="168"/>
      <c r="DY26" s="168"/>
      <c r="DZ26" s="168"/>
      <c r="EA26" s="168"/>
      <c r="EB26" s="168"/>
      <c r="EC26" s="168"/>
      <c r="ED26" s="168"/>
      <c r="EE26" s="168"/>
      <c r="EF26" s="168"/>
      <c r="EG26" s="168"/>
      <c r="EH26" s="168"/>
      <c r="EI26" s="168"/>
      <c r="EJ26" s="168"/>
      <c r="EK26" s="168"/>
      <c r="EL26" s="168"/>
      <c r="EM26" s="168"/>
      <c r="EN26" s="168"/>
      <c r="EO26" s="168"/>
      <c r="EP26" s="168"/>
      <c r="EQ26" s="168"/>
      <c r="ER26" s="168"/>
      <c r="ES26" s="168"/>
      <c r="ET26" s="168"/>
      <c r="EU26" s="168"/>
      <c r="EV26" s="168"/>
      <c r="EW26" s="168"/>
      <c r="EX26" s="168"/>
      <c r="EY26" s="168"/>
      <c r="EZ26" s="168"/>
      <c r="FA26" s="168"/>
      <c r="FB26" s="168"/>
      <c r="FC26" s="168"/>
      <c r="FD26" s="168"/>
      <c r="FE26" s="168"/>
      <c r="FF26" s="168"/>
      <c r="FG26" s="168"/>
      <c r="FH26" s="168"/>
      <c r="FI26" s="168"/>
      <c r="FJ26" s="168"/>
      <c r="FK26" s="168"/>
      <c r="FL26" s="168"/>
      <c r="FM26" s="168"/>
      <c r="FN26" s="168"/>
      <c r="FO26" s="168"/>
      <c r="FP26" s="168"/>
      <c r="FQ26" s="168"/>
      <c r="FR26" s="168"/>
      <c r="FS26" s="168"/>
      <c r="FT26" s="168"/>
      <c r="FU26" s="168"/>
      <c r="FV26" s="168"/>
      <c r="FW26" s="168"/>
      <c r="FX26" s="168"/>
      <c r="FY26" s="168"/>
      <c r="FZ26" s="168"/>
      <c r="GA26" s="168"/>
      <c r="GB26" s="168"/>
      <c r="GC26" s="168"/>
      <c r="GD26" s="168"/>
      <c r="GE26" s="168"/>
      <c r="GF26" s="168"/>
      <c r="GG26" s="168"/>
      <c r="GH26" s="168"/>
      <c r="GI26" s="168"/>
      <c r="GJ26" s="168"/>
      <c r="GK26" s="168"/>
      <c r="GL26" s="168"/>
      <c r="GM26" s="168"/>
      <c r="GN26" s="168"/>
      <c r="GO26" s="168"/>
      <c r="GP26" s="168"/>
      <c r="GQ26" s="168"/>
      <c r="GR26" s="168"/>
      <c r="GS26" s="168"/>
      <c r="GT26" s="168"/>
      <c r="GU26" s="168"/>
      <c r="GV26" s="168"/>
      <c r="GW26" s="168"/>
      <c r="GX26" s="168"/>
      <c r="GY26" s="168"/>
      <c r="GZ26" s="168"/>
      <c r="HA26" s="168"/>
      <c r="HB26" s="168"/>
      <c r="HC26" s="168"/>
      <c r="HD26" s="168"/>
      <c r="HE26" s="168"/>
      <c r="HF26" s="168"/>
      <c r="HG26" s="168"/>
      <c r="HH26" s="168"/>
      <c r="HI26" s="168"/>
      <c r="HJ26" s="168"/>
      <c r="HK26" s="168"/>
      <c r="HL26" s="168"/>
      <c r="HM26" s="168"/>
      <c r="HN26" s="168"/>
      <c r="HO26" s="168"/>
      <c r="HP26" s="168"/>
      <c r="HQ26" s="168"/>
      <c r="HR26" s="168"/>
      <c r="HS26" s="168"/>
      <c r="HT26" s="168"/>
      <c r="HU26" s="168"/>
      <c r="HV26" s="168"/>
      <c r="HW26" s="168"/>
      <c r="HX26" s="168"/>
      <c r="HY26" s="168"/>
      <c r="HZ26" s="168"/>
      <c r="IA26" s="168"/>
      <c r="IB26" s="168"/>
      <c r="IC26" s="168"/>
      <c r="ID26" s="168"/>
      <c r="IE26" s="168"/>
      <c r="IF26" s="168"/>
      <c r="IG26" s="168"/>
      <c r="IH26" s="168"/>
      <c r="II26" s="168"/>
      <c r="IJ26" s="168"/>
      <c r="IK26" s="168"/>
      <c r="IL26" s="168"/>
      <c r="IM26" s="168"/>
      <c r="IN26" s="168"/>
      <c r="IO26" s="168"/>
      <c r="IP26" s="168"/>
      <c r="IQ26" s="168"/>
      <c r="IR26" s="168"/>
      <c r="IS26" s="168"/>
      <c r="IT26" s="168"/>
      <c r="IU26" s="168"/>
      <c r="IV26" s="168"/>
      <c r="IW26" s="168"/>
      <c r="IX26" s="168"/>
      <c r="IY26" s="168"/>
      <c r="IZ26" s="168"/>
      <c r="JA26" s="168"/>
      <c r="JB26" s="168"/>
      <c r="JC26" s="168"/>
      <c r="JD26" s="168"/>
      <c r="JE26" s="168"/>
      <c r="JF26" s="168"/>
      <c r="JG26" s="168"/>
      <c r="JH26" s="168"/>
      <c r="JI26" s="168"/>
      <c r="JJ26" s="168"/>
      <c r="JK26" s="168"/>
      <c r="JL26" s="168"/>
      <c r="JM26" s="168"/>
      <c r="JN26" s="168"/>
      <c r="JO26" s="168"/>
      <c r="JP26" s="168"/>
      <c r="JQ26" s="168"/>
      <c r="JR26" s="168"/>
      <c r="JS26" s="168"/>
      <c r="JT26" s="168"/>
      <c r="JU26" s="168"/>
      <c r="JV26" s="168"/>
      <c r="JW26" s="168"/>
      <c r="JX26" s="168"/>
      <c r="JY26" s="168"/>
      <c r="JZ26" s="168"/>
      <c r="KA26" s="168"/>
      <c r="KB26" s="168"/>
      <c r="KC26" s="168"/>
      <c r="KD26" s="168"/>
      <c r="KE26" s="168"/>
      <c r="KF26" s="168"/>
      <c r="KG26" s="168"/>
      <c r="KH26" s="168"/>
      <c r="KI26" s="168"/>
      <c r="KJ26" s="168"/>
      <c r="KK26" s="168"/>
      <c r="KL26" s="168"/>
      <c r="KM26" s="168"/>
      <c r="KN26" s="168"/>
      <c r="KO26" s="168"/>
      <c r="KP26" s="168"/>
      <c r="KQ26" s="168"/>
      <c r="KR26" s="168"/>
      <c r="KS26" s="168"/>
      <c r="KT26" s="168"/>
      <c r="KU26" s="168"/>
      <c r="KV26" s="168"/>
      <c r="KW26" s="168"/>
      <c r="KX26" s="168"/>
      <c r="KY26" s="168"/>
      <c r="KZ26" s="168"/>
      <c r="LA26" s="168"/>
      <c r="LB26" s="168"/>
      <c r="LC26" s="168"/>
      <c r="LD26" s="168"/>
      <c r="LE26" s="168"/>
      <c r="LF26" s="168"/>
      <c r="LG26" s="168"/>
      <c r="LH26" s="168"/>
      <c r="LI26" s="168"/>
      <c r="LJ26" s="168"/>
      <c r="LK26" s="168"/>
      <c r="LL26" s="168"/>
      <c r="LM26" s="168"/>
      <c r="LN26" s="168"/>
      <c r="LO26" s="168"/>
      <c r="LP26" s="168"/>
      <c r="LQ26" s="168"/>
      <c r="LR26" s="168"/>
      <c r="LS26" s="168"/>
      <c r="LT26" s="168"/>
      <c r="LU26" s="168"/>
      <c r="LV26" s="168"/>
      <c r="LW26" s="168"/>
      <c r="LX26" s="168"/>
      <c r="LY26" s="168"/>
      <c r="LZ26" s="168"/>
      <c r="MA26" s="168"/>
      <c r="MB26" s="168"/>
      <c r="MC26" s="168"/>
      <c r="MD26" s="168"/>
      <c r="ME26" s="168"/>
      <c r="MF26" s="168"/>
      <c r="MG26" s="168"/>
    </row>
    <row r="27" spans="1:345" s="166" customFormat="1" x14ac:dyDescent="0.25">
      <c r="A27" s="400" t="s">
        <v>443</v>
      </c>
      <c r="B27" s="530" t="s">
        <v>301</v>
      </c>
      <c r="C27" s="521">
        <v>4.8</v>
      </c>
      <c r="D27" s="522" t="s">
        <v>187</v>
      </c>
      <c r="E27" s="520" t="s">
        <v>571</v>
      </c>
      <c r="F27" s="522" t="s">
        <v>8</v>
      </c>
      <c r="G27" s="522" t="s">
        <v>202</v>
      </c>
      <c r="H27" s="522" t="s">
        <v>148</v>
      </c>
      <c r="I27" s="522" t="s">
        <v>199</v>
      </c>
      <c r="J27" s="522" t="s">
        <v>203</v>
      </c>
      <c r="K27" s="520" t="s">
        <v>572</v>
      </c>
      <c r="L27" s="168"/>
      <c r="M27" s="168"/>
      <c r="AA27" s="168"/>
      <c r="AB27" s="168"/>
      <c r="AC27" s="168"/>
      <c r="AD27" s="168"/>
      <c r="AE27" s="168"/>
      <c r="AF27" s="168"/>
      <c r="AG27" s="168"/>
      <c r="AH27" s="168"/>
      <c r="AI27" s="168"/>
      <c r="AJ27" s="168"/>
      <c r="AK27" s="168"/>
      <c r="AL27" s="168"/>
      <c r="AM27" s="168"/>
      <c r="AN27" s="168"/>
      <c r="AO27" s="168"/>
      <c r="AP27" s="168"/>
      <c r="AQ27" s="168"/>
      <c r="AR27" s="168"/>
      <c r="AS27" s="168"/>
      <c r="AT27" s="168"/>
      <c r="AU27" s="168"/>
      <c r="AV27" s="168"/>
      <c r="AW27" s="168"/>
      <c r="AX27" s="168"/>
      <c r="AY27" s="168"/>
      <c r="AZ27" s="168"/>
      <c r="BA27" s="168"/>
      <c r="BB27" s="168"/>
      <c r="BC27" s="168"/>
      <c r="BD27" s="168"/>
      <c r="BE27" s="168"/>
      <c r="BF27" s="168"/>
      <c r="BG27" s="168"/>
      <c r="BH27" s="168"/>
      <c r="BI27" s="168"/>
      <c r="BJ27" s="168"/>
      <c r="BK27" s="168"/>
      <c r="BL27" s="168"/>
      <c r="BM27" s="168"/>
      <c r="BN27" s="168"/>
      <c r="BO27" s="168"/>
      <c r="BP27" s="168"/>
      <c r="BQ27" s="168"/>
      <c r="BR27" s="168"/>
      <c r="BS27" s="168"/>
      <c r="BT27" s="168"/>
      <c r="BU27" s="168"/>
      <c r="BV27" s="168"/>
      <c r="BW27" s="168"/>
      <c r="BX27" s="168"/>
      <c r="BY27" s="168"/>
      <c r="BZ27" s="168"/>
      <c r="CA27" s="168"/>
      <c r="CB27" s="168"/>
      <c r="CC27" s="168"/>
      <c r="CD27" s="168"/>
      <c r="CE27" s="168"/>
      <c r="CF27" s="168"/>
      <c r="CG27" s="168"/>
      <c r="CH27" s="168"/>
      <c r="CI27" s="168"/>
      <c r="CJ27" s="168"/>
      <c r="CK27" s="168"/>
      <c r="CL27" s="168"/>
      <c r="CM27" s="168"/>
      <c r="CN27" s="168"/>
      <c r="CO27" s="168"/>
      <c r="CP27" s="168"/>
      <c r="CQ27" s="168"/>
      <c r="CR27" s="168"/>
      <c r="CS27" s="168"/>
      <c r="CT27" s="168"/>
      <c r="CU27" s="168"/>
      <c r="CV27" s="168"/>
      <c r="CW27" s="168"/>
      <c r="CX27" s="168"/>
      <c r="CY27" s="168"/>
      <c r="CZ27" s="168"/>
      <c r="DA27" s="168"/>
      <c r="DB27" s="168"/>
      <c r="DC27" s="168"/>
      <c r="DD27" s="168"/>
      <c r="DE27" s="168"/>
      <c r="DF27" s="168"/>
      <c r="DG27" s="168"/>
      <c r="DH27" s="168"/>
      <c r="DI27" s="168"/>
      <c r="DJ27" s="168"/>
      <c r="DK27" s="168"/>
      <c r="DL27" s="168"/>
      <c r="DM27" s="168"/>
      <c r="DN27" s="168"/>
      <c r="DO27" s="168"/>
      <c r="DP27" s="168"/>
      <c r="DQ27" s="168"/>
      <c r="DR27" s="168"/>
      <c r="DS27" s="168"/>
      <c r="DT27" s="168"/>
      <c r="DU27" s="168"/>
      <c r="DV27" s="168"/>
      <c r="DW27" s="168"/>
      <c r="DX27" s="168"/>
      <c r="DY27" s="168"/>
      <c r="DZ27" s="168"/>
      <c r="EA27" s="168"/>
      <c r="EB27" s="168"/>
      <c r="EC27" s="168"/>
      <c r="ED27" s="168"/>
      <c r="EE27" s="168"/>
      <c r="EF27" s="168"/>
      <c r="EG27" s="168"/>
      <c r="EH27" s="168"/>
      <c r="EI27" s="168"/>
      <c r="EJ27" s="168"/>
      <c r="EK27" s="168"/>
      <c r="EL27" s="168"/>
      <c r="EM27" s="168"/>
      <c r="EN27" s="168"/>
      <c r="EO27" s="168"/>
      <c r="EP27" s="168"/>
      <c r="EQ27" s="168"/>
      <c r="ER27" s="168"/>
      <c r="ES27" s="168"/>
      <c r="ET27" s="168"/>
      <c r="EU27" s="168"/>
      <c r="EV27" s="168"/>
      <c r="EW27" s="168"/>
      <c r="EX27" s="168"/>
      <c r="EY27" s="168"/>
      <c r="EZ27" s="168"/>
      <c r="FA27" s="168"/>
      <c r="FB27" s="168"/>
      <c r="FC27" s="168"/>
      <c r="FD27" s="168"/>
      <c r="FE27" s="168"/>
      <c r="FF27" s="168"/>
      <c r="FG27" s="168"/>
      <c r="FH27" s="168"/>
      <c r="FI27" s="168"/>
      <c r="FJ27" s="168"/>
      <c r="FK27" s="168"/>
      <c r="FL27" s="168"/>
      <c r="FM27" s="168"/>
      <c r="FN27" s="168"/>
      <c r="FO27" s="168"/>
      <c r="FP27" s="168"/>
      <c r="FQ27" s="168"/>
      <c r="FR27" s="168"/>
      <c r="FS27" s="168"/>
      <c r="FT27" s="168"/>
      <c r="FU27" s="168"/>
      <c r="FV27" s="168"/>
      <c r="FW27" s="168"/>
      <c r="FX27" s="168"/>
      <c r="FY27" s="168"/>
      <c r="FZ27" s="168"/>
      <c r="GA27" s="168"/>
      <c r="GB27" s="168"/>
      <c r="GC27" s="168"/>
      <c r="GD27" s="168"/>
      <c r="GE27" s="168"/>
      <c r="GF27" s="168"/>
      <c r="GG27" s="168"/>
      <c r="GH27" s="168"/>
      <c r="GI27" s="168"/>
      <c r="GJ27" s="168"/>
      <c r="GK27" s="168"/>
      <c r="GL27" s="168"/>
      <c r="GM27" s="168"/>
      <c r="GN27" s="168"/>
      <c r="GO27" s="168"/>
      <c r="GP27" s="168"/>
      <c r="GQ27" s="168"/>
      <c r="GR27" s="168"/>
      <c r="GS27" s="168"/>
      <c r="GT27" s="168"/>
      <c r="GU27" s="168"/>
      <c r="GV27" s="168"/>
      <c r="GW27" s="168"/>
      <c r="GX27" s="168"/>
      <c r="GY27" s="168"/>
      <c r="GZ27" s="168"/>
      <c r="HA27" s="168"/>
      <c r="HB27" s="168"/>
      <c r="HC27" s="168"/>
      <c r="HD27" s="168"/>
      <c r="HE27" s="168"/>
      <c r="HF27" s="168"/>
      <c r="HG27" s="168"/>
      <c r="HH27" s="168"/>
      <c r="HI27" s="168"/>
      <c r="HJ27" s="168"/>
      <c r="HK27" s="168"/>
      <c r="HL27" s="168"/>
      <c r="HM27" s="168"/>
      <c r="HN27" s="168"/>
      <c r="HO27" s="168"/>
      <c r="HP27" s="168"/>
      <c r="HQ27" s="168"/>
      <c r="HR27" s="168"/>
      <c r="HS27" s="168"/>
      <c r="HT27" s="168"/>
      <c r="HU27" s="168"/>
      <c r="HV27" s="168"/>
      <c r="HW27" s="168"/>
      <c r="HX27" s="168"/>
      <c r="HY27" s="168"/>
      <c r="HZ27" s="168"/>
      <c r="IA27" s="168"/>
      <c r="IB27" s="168"/>
      <c r="IC27" s="168"/>
      <c r="ID27" s="168"/>
      <c r="IE27" s="168"/>
      <c r="IF27" s="168"/>
      <c r="IG27" s="168"/>
      <c r="IH27" s="168"/>
      <c r="II27" s="168"/>
      <c r="IJ27" s="168"/>
      <c r="IK27" s="168"/>
      <c r="IL27" s="168"/>
      <c r="IM27" s="168"/>
      <c r="IN27" s="168"/>
      <c r="IO27" s="168"/>
      <c r="IP27" s="168"/>
      <c r="IQ27" s="168"/>
      <c r="IR27" s="168"/>
      <c r="IS27" s="168"/>
      <c r="IT27" s="168"/>
      <c r="IU27" s="168"/>
      <c r="IV27" s="168"/>
      <c r="IW27" s="168"/>
      <c r="IX27" s="168"/>
      <c r="IY27" s="168"/>
      <c r="IZ27" s="168"/>
      <c r="JA27" s="168"/>
      <c r="JB27" s="168"/>
      <c r="JC27" s="168"/>
      <c r="JD27" s="168"/>
      <c r="JE27" s="168"/>
      <c r="JF27" s="168"/>
      <c r="JG27" s="168"/>
      <c r="JH27" s="168"/>
      <c r="JI27" s="168"/>
      <c r="JJ27" s="168"/>
      <c r="JK27" s="168"/>
      <c r="JL27" s="168"/>
      <c r="JM27" s="168"/>
      <c r="JN27" s="168"/>
      <c r="JO27" s="168"/>
      <c r="JP27" s="168"/>
      <c r="JQ27" s="168"/>
      <c r="JR27" s="168"/>
      <c r="JS27" s="168"/>
      <c r="JT27" s="168"/>
      <c r="JU27" s="168"/>
      <c r="JV27" s="168"/>
      <c r="JW27" s="168"/>
      <c r="JX27" s="168"/>
      <c r="JY27" s="168"/>
      <c r="JZ27" s="168"/>
      <c r="KA27" s="168"/>
      <c r="KB27" s="168"/>
      <c r="KC27" s="168"/>
      <c r="KD27" s="168"/>
      <c r="KE27" s="168"/>
      <c r="KF27" s="168"/>
      <c r="KG27" s="168"/>
      <c r="KH27" s="168"/>
      <c r="KI27" s="168"/>
      <c r="KJ27" s="168"/>
      <c r="KK27" s="168"/>
      <c r="KL27" s="168"/>
      <c r="KM27" s="168"/>
      <c r="KN27" s="168"/>
      <c r="KO27" s="168"/>
      <c r="KP27" s="168"/>
      <c r="KQ27" s="168"/>
      <c r="KR27" s="168"/>
      <c r="KS27" s="168"/>
      <c r="KT27" s="168"/>
      <c r="KU27" s="168"/>
      <c r="KV27" s="168"/>
      <c r="KW27" s="168"/>
      <c r="KX27" s="168"/>
      <c r="KY27" s="168"/>
      <c r="KZ27" s="168"/>
      <c r="LA27" s="168"/>
      <c r="LB27" s="168"/>
      <c r="LC27" s="168"/>
      <c r="LD27" s="168"/>
      <c r="LE27" s="168"/>
      <c r="LF27" s="168"/>
      <c r="LG27" s="168"/>
      <c r="LH27" s="168"/>
      <c r="LI27" s="168"/>
      <c r="LJ27" s="168"/>
      <c r="LK27" s="168"/>
      <c r="LL27" s="168"/>
      <c r="LM27" s="168"/>
      <c r="LN27" s="168"/>
      <c r="LO27" s="168"/>
      <c r="LP27" s="168"/>
      <c r="LQ27" s="168"/>
      <c r="LR27" s="168"/>
      <c r="LS27" s="168"/>
      <c r="LT27" s="168"/>
      <c r="LU27" s="168"/>
      <c r="LV27" s="168"/>
      <c r="LW27" s="168"/>
      <c r="LX27" s="168"/>
      <c r="LY27" s="168"/>
      <c r="LZ27" s="168"/>
      <c r="MA27" s="168"/>
      <c r="MB27" s="168"/>
      <c r="MC27" s="168"/>
      <c r="MD27" s="168"/>
      <c r="ME27" s="168"/>
      <c r="MF27" s="168"/>
      <c r="MG27" s="168"/>
    </row>
    <row r="28" spans="1:345" s="166" customFormat="1" x14ac:dyDescent="0.25">
      <c r="A28" s="400" t="s">
        <v>444</v>
      </c>
      <c r="B28" s="529" t="s">
        <v>305</v>
      </c>
      <c r="C28" s="527">
        <v>4.9000000000000004</v>
      </c>
      <c r="D28" s="528" t="s">
        <v>187</v>
      </c>
      <c r="E28" s="529" t="s">
        <v>571</v>
      </c>
      <c r="F28" s="528" t="s">
        <v>8</v>
      </c>
      <c r="G28" s="528" t="s">
        <v>202</v>
      </c>
      <c r="H28" s="528" t="s">
        <v>202</v>
      </c>
      <c r="I28" s="528" t="s">
        <v>199</v>
      </c>
      <c r="J28" s="528" t="s">
        <v>203</v>
      </c>
      <c r="K28" s="529" t="s">
        <v>572</v>
      </c>
      <c r="L28" s="168"/>
      <c r="M28" s="168"/>
      <c r="AA28" s="168"/>
      <c r="AB28" s="168"/>
      <c r="AC28" s="168"/>
      <c r="AD28" s="168"/>
      <c r="AE28" s="168"/>
      <c r="AF28" s="168"/>
      <c r="AG28" s="168"/>
      <c r="AH28" s="168"/>
      <c r="AI28" s="168"/>
      <c r="AJ28" s="168"/>
      <c r="AK28" s="168"/>
      <c r="AL28" s="168"/>
      <c r="AM28" s="168"/>
      <c r="AN28" s="168"/>
      <c r="AO28" s="168"/>
      <c r="AP28" s="168"/>
      <c r="AQ28" s="168"/>
      <c r="AR28" s="168"/>
      <c r="AS28" s="168"/>
      <c r="AT28" s="168"/>
      <c r="AU28" s="168"/>
      <c r="AV28" s="168"/>
      <c r="AW28" s="168"/>
      <c r="AX28" s="168"/>
      <c r="AY28" s="168"/>
      <c r="AZ28" s="168"/>
      <c r="BA28" s="168"/>
      <c r="BB28" s="168"/>
      <c r="BC28" s="168"/>
      <c r="BD28" s="168"/>
      <c r="BE28" s="168"/>
      <c r="BF28" s="168"/>
      <c r="BG28" s="168"/>
      <c r="BH28" s="168"/>
      <c r="BI28" s="168"/>
      <c r="BJ28" s="168"/>
      <c r="BK28" s="168"/>
      <c r="BL28" s="168"/>
      <c r="BM28" s="168"/>
      <c r="BN28" s="168"/>
      <c r="BO28" s="168"/>
      <c r="BP28" s="168"/>
      <c r="BQ28" s="168"/>
      <c r="BR28" s="168"/>
      <c r="BS28" s="168"/>
      <c r="BT28" s="168"/>
      <c r="BU28" s="168"/>
      <c r="BV28" s="168"/>
      <c r="BW28" s="168"/>
      <c r="BX28" s="168"/>
      <c r="BY28" s="168"/>
      <c r="BZ28" s="168"/>
      <c r="CA28" s="168"/>
      <c r="CB28" s="168"/>
      <c r="CC28" s="168"/>
      <c r="CD28" s="168"/>
      <c r="CE28" s="168"/>
      <c r="CF28" s="168"/>
      <c r="CG28" s="168"/>
      <c r="CH28" s="168"/>
      <c r="CI28" s="168"/>
      <c r="CJ28" s="168"/>
      <c r="CK28" s="168"/>
      <c r="CL28" s="168"/>
      <c r="CM28" s="168"/>
      <c r="CN28" s="168"/>
      <c r="CO28" s="168"/>
      <c r="CP28" s="168"/>
      <c r="CQ28" s="168"/>
      <c r="CR28" s="168"/>
      <c r="CS28" s="168"/>
      <c r="CT28" s="168"/>
      <c r="CU28" s="168"/>
      <c r="CV28" s="168"/>
      <c r="CW28" s="168"/>
      <c r="CX28" s="168"/>
      <c r="CY28" s="168"/>
      <c r="CZ28" s="168"/>
      <c r="DA28" s="168"/>
      <c r="DB28" s="168"/>
      <c r="DC28" s="168"/>
      <c r="DD28" s="168"/>
      <c r="DE28" s="168"/>
      <c r="DF28" s="168"/>
      <c r="DG28" s="168"/>
      <c r="DH28" s="168"/>
      <c r="DI28" s="168"/>
      <c r="DJ28" s="168"/>
      <c r="DK28" s="168"/>
      <c r="DL28" s="168"/>
      <c r="DM28" s="168"/>
      <c r="DN28" s="168"/>
      <c r="DO28" s="168"/>
      <c r="DP28" s="168"/>
      <c r="DQ28" s="168"/>
      <c r="DR28" s="168"/>
      <c r="DS28" s="168"/>
      <c r="DT28" s="168"/>
      <c r="DU28" s="168"/>
      <c r="DV28" s="168"/>
      <c r="DW28" s="168"/>
      <c r="DX28" s="168"/>
      <c r="DY28" s="168"/>
      <c r="DZ28" s="168"/>
      <c r="EA28" s="168"/>
      <c r="EB28" s="168"/>
      <c r="EC28" s="168"/>
      <c r="ED28" s="168"/>
      <c r="EE28" s="168"/>
      <c r="EF28" s="168"/>
      <c r="EG28" s="168"/>
      <c r="EH28" s="168"/>
      <c r="EI28" s="168"/>
      <c r="EJ28" s="168"/>
      <c r="EK28" s="168"/>
      <c r="EL28" s="168"/>
      <c r="EM28" s="168"/>
      <c r="EN28" s="168"/>
      <c r="EO28" s="168"/>
      <c r="EP28" s="168"/>
      <c r="EQ28" s="168"/>
      <c r="ER28" s="168"/>
      <c r="ES28" s="168"/>
      <c r="ET28" s="168"/>
      <c r="EU28" s="168"/>
      <c r="EV28" s="168"/>
      <c r="EW28" s="168"/>
      <c r="EX28" s="168"/>
      <c r="EY28" s="168"/>
      <c r="EZ28" s="168"/>
      <c r="FA28" s="168"/>
      <c r="FB28" s="168"/>
      <c r="FC28" s="168"/>
      <c r="FD28" s="168"/>
      <c r="FE28" s="168"/>
      <c r="FF28" s="168"/>
      <c r="FG28" s="168"/>
      <c r="FH28" s="168"/>
      <c r="FI28" s="168"/>
      <c r="FJ28" s="168"/>
      <c r="FK28" s="168"/>
      <c r="FL28" s="168"/>
      <c r="FM28" s="168"/>
      <c r="FN28" s="168"/>
      <c r="FO28" s="168"/>
      <c r="FP28" s="168"/>
      <c r="FQ28" s="168"/>
      <c r="FR28" s="168"/>
      <c r="FS28" s="168"/>
      <c r="FT28" s="168"/>
      <c r="FU28" s="168"/>
      <c r="FV28" s="168"/>
      <c r="FW28" s="168"/>
      <c r="FX28" s="168"/>
      <c r="FY28" s="168"/>
      <c r="FZ28" s="168"/>
      <c r="GA28" s="168"/>
      <c r="GB28" s="168"/>
      <c r="GC28" s="168"/>
      <c r="GD28" s="168"/>
      <c r="GE28" s="168"/>
      <c r="GF28" s="168"/>
      <c r="GG28" s="168"/>
      <c r="GH28" s="168"/>
      <c r="GI28" s="168"/>
      <c r="GJ28" s="168"/>
      <c r="GK28" s="168"/>
      <c r="GL28" s="168"/>
      <c r="GM28" s="168"/>
      <c r="GN28" s="168"/>
      <c r="GO28" s="168"/>
      <c r="GP28" s="168"/>
      <c r="GQ28" s="168"/>
      <c r="GR28" s="168"/>
      <c r="GS28" s="168"/>
      <c r="GT28" s="168"/>
      <c r="GU28" s="168"/>
      <c r="GV28" s="168"/>
      <c r="GW28" s="168"/>
      <c r="GX28" s="168"/>
      <c r="GY28" s="168"/>
      <c r="GZ28" s="168"/>
      <c r="HA28" s="168"/>
      <c r="HB28" s="168"/>
      <c r="HC28" s="168"/>
      <c r="HD28" s="168"/>
      <c r="HE28" s="168"/>
      <c r="HF28" s="168"/>
      <c r="HG28" s="168"/>
      <c r="HH28" s="168"/>
      <c r="HI28" s="168"/>
      <c r="HJ28" s="168"/>
      <c r="HK28" s="168"/>
      <c r="HL28" s="168"/>
      <c r="HM28" s="168"/>
      <c r="HN28" s="168"/>
      <c r="HO28" s="168"/>
      <c r="HP28" s="168"/>
      <c r="HQ28" s="168"/>
      <c r="HR28" s="168"/>
      <c r="HS28" s="168"/>
      <c r="HT28" s="168"/>
      <c r="HU28" s="168"/>
      <c r="HV28" s="168"/>
      <c r="HW28" s="168"/>
      <c r="HX28" s="168"/>
      <c r="HY28" s="168"/>
      <c r="HZ28" s="168"/>
      <c r="IA28" s="168"/>
      <c r="IB28" s="168"/>
      <c r="IC28" s="168"/>
      <c r="ID28" s="168"/>
      <c r="IE28" s="168"/>
      <c r="IF28" s="168"/>
      <c r="IG28" s="168"/>
      <c r="IH28" s="168"/>
      <c r="II28" s="168"/>
      <c r="IJ28" s="168"/>
      <c r="IK28" s="168"/>
      <c r="IL28" s="168"/>
      <c r="IM28" s="168"/>
      <c r="IN28" s="168"/>
      <c r="IO28" s="168"/>
      <c r="IP28" s="168"/>
      <c r="IQ28" s="168"/>
      <c r="IR28" s="168"/>
      <c r="IS28" s="168"/>
      <c r="IT28" s="168"/>
      <c r="IU28" s="168"/>
      <c r="IV28" s="168"/>
      <c r="IW28" s="168"/>
      <c r="IX28" s="168"/>
      <c r="IY28" s="168"/>
      <c r="IZ28" s="168"/>
      <c r="JA28" s="168"/>
      <c r="JB28" s="168"/>
      <c r="JC28" s="168"/>
      <c r="JD28" s="168"/>
      <c r="JE28" s="168"/>
      <c r="JF28" s="168"/>
      <c r="JG28" s="168"/>
      <c r="JH28" s="168"/>
      <c r="JI28" s="168"/>
      <c r="JJ28" s="168"/>
      <c r="JK28" s="168"/>
      <c r="JL28" s="168"/>
      <c r="JM28" s="168"/>
      <c r="JN28" s="168"/>
      <c r="JO28" s="168"/>
      <c r="JP28" s="168"/>
      <c r="JQ28" s="168"/>
      <c r="JR28" s="168"/>
      <c r="JS28" s="168"/>
      <c r="JT28" s="168"/>
      <c r="JU28" s="168"/>
      <c r="JV28" s="168"/>
      <c r="JW28" s="168"/>
      <c r="JX28" s="168"/>
      <c r="JY28" s="168"/>
      <c r="JZ28" s="168"/>
      <c r="KA28" s="168"/>
      <c r="KB28" s="168"/>
      <c r="KC28" s="168"/>
      <c r="KD28" s="168"/>
      <c r="KE28" s="168"/>
      <c r="KF28" s="168"/>
      <c r="KG28" s="168"/>
      <c r="KH28" s="168"/>
      <c r="KI28" s="168"/>
      <c r="KJ28" s="168"/>
      <c r="KK28" s="168"/>
      <c r="KL28" s="168"/>
      <c r="KM28" s="168"/>
      <c r="KN28" s="168"/>
      <c r="KO28" s="168"/>
      <c r="KP28" s="168"/>
      <c r="KQ28" s="168"/>
      <c r="KR28" s="168"/>
      <c r="KS28" s="168"/>
      <c r="KT28" s="168"/>
      <c r="KU28" s="168"/>
      <c r="KV28" s="168"/>
      <c r="KW28" s="168"/>
      <c r="KX28" s="168"/>
      <c r="KY28" s="168"/>
      <c r="KZ28" s="168"/>
      <c r="LA28" s="168"/>
      <c r="LB28" s="168"/>
      <c r="LC28" s="168"/>
      <c r="LD28" s="168"/>
      <c r="LE28" s="168"/>
      <c r="LF28" s="168"/>
      <c r="LG28" s="168"/>
      <c r="LH28" s="168"/>
      <c r="LI28" s="168"/>
      <c r="LJ28" s="168"/>
      <c r="LK28" s="168"/>
      <c r="LL28" s="168"/>
      <c r="LM28" s="168"/>
      <c r="LN28" s="168"/>
      <c r="LO28" s="168"/>
      <c r="LP28" s="168"/>
      <c r="LQ28" s="168"/>
      <c r="LR28" s="168"/>
      <c r="LS28" s="168"/>
      <c r="LT28" s="168"/>
      <c r="LU28" s="168"/>
      <c r="LV28" s="168"/>
      <c r="LW28" s="168"/>
      <c r="LX28" s="168"/>
      <c r="LY28" s="168"/>
      <c r="LZ28" s="168"/>
      <c r="MA28" s="168"/>
      <c r="MB28" s="168"/>
      <c r="MC28" s="168"/>
      <c r="MD28" s="168"/>
      <c r="ME28" s="168"/>
      <c r="MF28" s="168"/>
      <c r="MG28" s="168"/>
    </row>
    <row r="29" spans="1:345" s="166" customFormat="1" x14ac:dyDescent="0.25">
      <c r="A29" s="400" t="s">
        <v>445</v>
      </c>
      <c r="B29" s="520" t="s">
        <v>1159</v>
      </c>
      <c r="C29" s="521">
        <v>5.2</v>
      </c>
      <c r="D29" s="522" t="s">
        <v>187</v>
      </c>
      <c r="E29" s="520" t="s">
        <v>571</v>
      </c>
      <c r="F29" s="522" t="s">
        <v>8</v>
      </c>
      <c r="G29" s="522" t="s">
        <v>202</v>
      </c>
      <c r="H29" s="522" t="s">
        <v>148</v>
      </c>
      <c r="I29" s="522" t="s">
        <v>199</v>
      </c>
      <c r="J29" s="522" t="s">
        <v>203</v>
      </c>
      <c r="K29" s="520" t="s">
        <v>572</v>
      </c>
      <c r="L29" s="168"/>
      <c r="M29" s="168"/>
      <c r="AA29" s="168"/>
      <c r="AB29" s="168"/>
      <c r="AC29" s="168"/>
      <c r="AD29" s="168"/>
      <c r="AE29" s="168"/>
      <c r="AF29" s="168"/>
      <c r="AG29" s="168"/>
      <c r="AH29" s="168"/>
      <c r="AI29" s="168"/>
      <c r="AJ29" s="168"/>
      <c r="AK29" s="168"/>
      <c r="AL29" s="168"/>
      <c r="AM29" s="168"/>
      <c r="AN29" s="168"/>
      <c r="AO29" s="168"/>
      <c r="AP29" s="168"/>
      <c r="AQ29" s="168"/>
      <c r="AR29" s="168"/>
      <c r="AS29" s="168"/>
      <c r="AT29" s="168"/>
      <c r="AU29" s="168"/>
      <c r="AV29" s="168"/>
      <c r="AW29" s="168"/>
      <c r="AX29" s="168"/>
      <c r="AY29" s="168"/>
      <c r="AZ29" s="168"/>
      <c r="BA29" s="168"/>
      <c r="BB29" s="168"/>
      <c r="BC29" s="168"/>
      <c r="BD29" s="168"/>
      <c r="BE29" s="168"/>
      <c r="BF29" s="168"/>
      <c r="BG29" s="168"/>
      <c r="BH29" s="168"/>
      <c r="BI29" s="168"/>
      <c r="BJ29" s="168"/>
      <c r="BK29" s="168"/>
      <c r="BL29" s="168"/>
      <c r="BM29" s="168"/>
      <c r="BN29" s="168"/>
      <c r="BO29" s="168"/>
      <c r="BP29" s="168"/>
      <c r="BQ29" s="168"/>
      <c r="BR29" s="168"/>
      <c r="BS29" s="168"/>
      <c r="BT29" s="168"/>
      <c r="BU29" s="168"/>
      <c r="BV29" s="168"/>
      <c r="BW29" s="168"/>
      <c r="BX29" s="168"/>
      <c r="BY29" s="168"/>
      <c r="BZ29" s="168"/>
      <c r="CA29" s="168"/>
      <c r="CB29" s="168"/>
      <c r="CC29" s="168"/>
      <c r="CD29" s="168"/>
      <c r="CE29" s="168"/>
      <c r="CF29" s="168"/>
      <c r="CG29" s="168"/>
      <c r="CH29" s="168"/>
      <c r="CI29" s="168"/>
      <c r="CJ29" s="168"/>
      <c r="CK29" s="168"/>
      <c r="CL29" s="168"/>
      <c r="CM29" s="168"/>
      <c r="CN29" s="168"/>
      <c r="CO29" s="168"/>
      <c r="CP29" s="168"/>
      <c r="CQ29" s="168"/>
      <c r="CR29" s="168"/>
      <c r="CS29" s="168"/>
      <c r="CT29" s="168"/>
      <c r="CU29" s="168"/>
      <c r="CV29" s="168"/>
      <c r="CW29" s="168"/>
      <c r="CX29" s="168"/>
      <c r="CY29" s="168"/>
      <c r="CZ29" s="168"/>
      <c r="DA29" s="168"/>
      <c r="DB29" s="168"/>
      <c r="DC29" s="168"/>
      <c r="DD29" s="168"/>
      <c r="DE29" s="168"/>
      <c r="DF29" s="168"/>
      <c r="DG29" s="168"/>
      <c r="DH29" s="168"/>
      <c r="DI29" s="168"/>
      <c r="DJ29" s="168"/>
      <c r="DK29" s="168"/>
      <c r="DL29" s="168"/>
      <c r="DM29" s="168"/>
      <c r="DN29" s="168"/>
      <c r="DO29" s="168"/>
      <c r="DP29" s="168"/>
      <c r="DQ29" s="168"/>
      <c r="DR29" s="168"/>
      <c r="DS29" s="168"/>
      <c r="DT29" s="168"/>
      <c r="DU29" s="168"/>
      <c r="DV29" s="168"/>
      <c r="DW29" s="168"/>
      <c r="DX29" s="168"/>
      <c r="DY29" s="168"/>
      <c r="DZ29" s="168"/>
      <c r="EA29" s="168"/>
      <c r="EB29" s="168"/>
      <c r="EC29" s="168"/>
      <c r="ED29" s="168"/>
      <c r="EE29" s="168"/>
      <c r="EF29" s="168"/>
      <c r="EG29" s="168"/>
      <c r="EH29" s="168"/>
      <c r="EI29" s="168"/>
      <c r="EJ29" s="168"/>
      <c r="EK29" s="168"/>
      <c r="EL29" s="168"/>
      <c r="EM29" s="168"/>
      <c r="EN29" s="168"/>
      <c r="EO29" s="168"/>
      <c r="EP29" s="168"/>
      <c r="EQ29" s="168"/>
      <c r="ER29" s="168"/>
      <c r="ES29" s="168"/>
      <c r="ET29" s="168"/>
      <c r="EU29" s="168"/>
      <c r="EV29" s="168"/>
      <c r="EW29" s="168"/>
      <c r="EX29" s="168"/>
      <c r="EY29" s="168"/>
      <c r="EZ29" s="168"/>
      <c r="FA29" s="168"/>
      <c r="FB29" s="168"/>
      <c r="FC29" s="168"/>
      <c r="FD29" s="168"/>
      <c r="FE29" s="168"/>
      <c r="FF29" s="168"/>
      <c r="FG29" s="168"/>
      <c r="FH29" s="168"/>
      <c r="FI29" s="168"/>
      <c r="FJ29" s="168"/>
      <c r="FK29" s="168"/>
      <c r="FL29" s="168"/>
      <c r="FM29" s="168"/>
      <c r="FN29" s="168"/>
      <c r="FO29" s="168"/>
      <c r="FP29" s="168"/>
      <c r="FQ29" s="168"/>
      <c r="FR29" s="168"/>
      <c r="FS29" s="168"/>
      <c r="FT29" s="168"/>
      <c r="FU29" s="168"/>
      <c r="FV29" s="168"/>
      <c r="FW29" s="168"/>
      <c r="FX29" s="168"/>
      <c r="FY29" s="168"/>
      <c r="FZ29" s="168"/>
      <c r="GA29" s="168"/>
      <c r="GB29" s="168"/>
      <c r="GC29" s="168"/>
      <c r="GD29" s="168"/>
      <c r="GE29" s="168"/>
      <c r="GF29" s="168"/>
      <c r="GG29" s="168"/>
      <c r="GH29" s="168"/>
      <c r="GI29" s="168"/>
      <c r="GJ29" s="168"/>
      <c r="GK29" s="168"/>
      <c r="GL29" s="168"/>
      <c r="GM29" s="168"/>
      <c r="GN29" s="168"/>
      <c r="GO29" s="168"/>
      <c r="GP29" s="168"/>
      <c r="GQ29" s="168"/>
      <c r="GR29" s="168"/>
      <c r="GS29" s="168"/>
      <c r="GT29" s="168"/>
      <c r="GU29" s="168"/>
      <c r="GV29" s="168"/>
      <c r="GW29" s="168"/>
      <c r="GX29" s="168"/>
      <c r="GY29" s="168"/>
      <c r="GZ29" s="168"/>
      <c r="HA29" s="168"/>
      <c r="HB29" s="168"/>
      <c r="HC29" s="168"/>
      <c r="HD29" s="168"/>
      <c r="HE29" s="168"/>
      <c r="HF29" s="168"/>
      <c r="HG29" s="168"/>
      <c r="HH29" s="168"/>
      <c r="HI29" s="168"/>
      <c r="HJ29" s="168"/>
      <c r="HK29" s="168"/>
      <c r="HL29" s="168"/>
      <c r="HM29" s="168"/>
      <c r="HN29" s="168"/>
      <c r="HO29" s="168"/>
      <c r="HP29" s="168"/>
      <c r="HQ29" s="168"/>
      <c r="HR29" s="168"/>
      <c r="HS29" s="168"/>
      <c r="HT29" s="168"/>
      <c r="HU29" s="168"/>
      <c r="HV29" s="168"/>
      <c r="HW29" s="168"/>
      <c r="HX29" s="168"/>
      <c r="HY29" s="168"/>
      <c r="HZ29" s="168"/>
      <c r="IA29" s="168"/>
      <c r="IB29" s="168"/>
      <c r="IC29" s="168"/>
      <c r="ID29" s="168"/>
      <c r="IE29" s="168"/>
      <c r="IF29" s="168"/>
      <c r="IG29" s="168"/>
      <c r="IH29" s="168"/>
      <c r="II29" s="168"/>
      <c r="IJ29" s="168"/>
      <c r="IK29" s="168"/>
      <c r="IL29" s="168"/>
      <c r="IM29" s="168"/>
      <c r="IN29" s="168"/>
      <c r="IO29" s="168"/>
      <c r="IP29" s="168"/>
      <c r="IQ29" s="168"/>
      <c r="IR29" s="168"/>
      <c r="IS29" s="168"/>
      <c r="IT29" s="168"/>
      <c r="IU29" s="168"/>
      <c r="IV29" s="168"/>
      <c r="IW29" s="168"/>
      <c r="IX29" s="168"/>
      <c r="IY29" s="168"/>
      <c r="IZ29" s="168"/>
      <c r="JA29" s="168"/>
      <c r="JB29" s="168"/>
      <c r="JC29" s="168"/>
      <c r="JD29" s="168"/>
      <c r="JE29" s="168"/>
      <c r="JF29" s="168"/>
      <c r="JG29" s="168"/>
      <c r="JH29" s="168"/>
      <c r="JI29" s="168"/>
      <c r="JJ29" s="168"/>
      <c r="JK29" s="168"/>
      <c r="JL29" s="168"/>
      <c r="JM29" s="168"/>
      <c r="JN29" s="168"/>
      <c r="JO29" s="168"/>
      <c r="JP29" s="168"/>
      <c r="JQ29" s="168"/>
      <c r="JR29" s="168"/>
      <c r="JS29" s="168"/>
      <c r="JT29" s="168"/>
      <c r="JU29" s="168"/>
      <c r="JV29" s="168"/>
      <c r="JW29" s="168"/>
      <c r="JX29" s="168"/>
      <c r="JY29" s="168"/>
      <c r="JZ29" s="168"/>
      <c r="KA29" s="168"/>
      <c r="KB29" s="168"/>
      <c r="KC29" s="168"/>
      <c r="KD29" s="168"/>
      <c r="KE29" s="168"/>
      <c r="KF29" s="168"/>
      <c r="KG29" s="168"/>
      <c r="KH29" s="168"/>
      <c r="KI29" s="168"/>
      <c r="KJ29" s="168"/>
      <c r="KK29" s="168"/>
      <c r="KL29" s="168"/>
      <c r="KM29" s="168"/>
      <c r="KN29" s="168"/>
      <c r="KO29" s="168"/>
      <c r="KP29" s="168"/>
      <c r="KQ29" s="168"/>
      <c r="KR29" s="168"/>
      <c r="KS29" s="168"/>
      <c r="KT29" s="168"/>
      <c r="KU29" s="168"/>
      <c r="KV29" s="168"/>
      <c r="KW29" s="168"/>
      <c r="KX29" s="168"/>
      <c r="KY29" s="168"/>
      <c r="KZ29" s="168"/>
      <c r="LA29" s="168"/>
      <c r="LB29" s="168"/>
      <c r="LC29" s="168"/>
      <c r="LD29" s="168"/>
      <c r="LE29" s="168"/>
      <c r="LF29" s="168"/>
      <c r="LG29" s="168"/>
      <c r="LH29" s="168"/>
      <c r="LI29" s="168"/>
      <c r="LJ29" s="168"/>
      <c r="LK29" s="168"/>
      <c r="LL29" s="168"/>
      <c r="LM29" s="168"/>
      <c r="LN29" s="168"/>
      <c r="LO29" s="168"/>
      <c r="LP29" s="168"/>
      <c r="LQ29" s="168"/>
      <c r="LR29" s="168"/>
      <c r="LS29" s="168"/>
      <c r="LT29" s="168"/>
      <c r="LU29" s="168"/>
      <c r="LV29" s="168"/>
      <c r="LW29" s="168"/>
      <c r="LX29" s="168"/>
      <c r="LY29" s="168"/>
      <c r="LZ29" s="168"/>
      <c r="MA29" s="168"/>
      <c r="MB29" s="168"/>
      <c r="MC29" s="168"/>
      <c r="MD29" s="168"/>
      <c r="ME29" s="168"/>
      <c r="MF29" s="168"/>
      <c r="MG29" s="168"/>
    </row>
    <row r="30" spans="1:345" s="169" customFormat="1" x14ac:dyDescent="0.25">
      <c r="A30" s="400" t="s">
        <v>446</v>
      </c>
      <c r="B30" s="526" t="s">
        <v>1161</v>
      </c>
      <c r="C30" s="527">
        <v>5.3</v>
      </c>
      <c r="D30" s="528" t="s">
        <v>187</v>
      </c>
      <c r="E30" s="529" t="s">
        <v>571</v>
      </c>
      <c r="F30" s="528" t="s">
        <v>8</v>
      </c>
      <c r="G30" s="528" t="s">
        <v>202</v>
      </c>
      <c r="H30" s="528" t="s">
        <v>148</v>
      </c>
      <c r="I30" s="528" t="s">
        <v>199</v>
      </c>
      <c r="J30" s="528" t="s">
        <v>200</v>
      </c>
      <c r="K30" s="529" t="s">
        <v>572</v>
      </c>
      <c r="L30" s="168"/>
      <c r="M30" s="168"/>
      <c r="N30" s="166"/>
      <c r="O30" s="166"/>
      <c r="P30" s="166"/>
      <c r="Q30" s="166"/>
      <c r="R30" s="166"/>
      <c r="S30" s="166"/>
      <c r="T30" s="166"/>
      <c r="U30" s="166"/>
      <c r="V30" s="166"/>
      <c r="W30" s="166"/>
      <c r="X30" s="166"/>
      <c r="Y30" s="166"/>
      <c r="Z30" s="166"/>
      <c r="AA30" s="168"/>
      <c r="AB30" s="168"/>
      <c r="AC30" s="168"/>
      <c r="AD30" s="168"/>
      <c r="AE30" s="168"/>
      <c r="AF30" s="168"/>
      <c r="AG30" s="168"/>
      <c r="AH30" s="168"/>
      <c r="AI30" s="168"/>
      <c r="AJ30" s="168"/>
      <c r="AK30" s="168"/>
      <c r="AL30" s="168"/>
      <c r="AM30" s="168"/>
      <c r="AN30" s="168"/>
      <c r="AO30" s="168"/>
      <c r="AP30" s="168"/>
      <c r="AQ30" s="168"/>
      <c r="AR30" s="168"/>
      <c r="AS30" s="168"/>
      <c r="AT30" s="168"/>
      <c r="AU30" s="168"/>
      <c r="AV30" s="168"/>
      <c r="AW30" s="168"/>
      <c r="AX30" s="168"/>
      <c r="AY30" s="168"/>
      <c r="AZ30" s="168"/>
      <c r="BA30" s="168"/>
      <c r="BB30" s="168"/>
      <c r="BC30" s="168"/>
      <c r="BD30" s="168"/>
      <c r="BE30" s="168"/>
      <c r="BF30" s="168"/>
      <c r="BG30" s="168"/>
      <c r="BH30" s="168"/>
      <c r="BI30" s="168"/>
      <c r="BJ30" s="168"/>
      <c r="BK30" s="168"/>
      <c r="BL30" s="168"/>
      <c r="BM30" s="168"/>
      <c r="BN30" s="168"/>
      <c r="BO30" s="168"/>
      <c r="BP30" s="168"/>
      <c r="BQ30" s="168"/>
      <c r="BR30" s="168"/>
      <c r="BS30" s="168"/>
      <c r="BT30" s="168"/>
      <c r="BU30" s="168"/>
      <c r="BV30" s="168"/>
      <c r="BW30" s="168"/>
      <c r="BX30" s="168"/>
      <c r="BY30" s="168"/>
      <c r="BZ30" s="168"/>
      <c r="CA30" s="168"/>
      <c r="CB30" s="168"/>
      <c r="CC30" s="168"/>
      <c r="CD30" s="168"/>
      <c r="CE30" s="168"/>
      <c r="CF30" s="168"/>
      <c r="CG30" s="168"/>
      <c r="CH30" s="168"/>
      <c r="CI30" s="168"/>
      <c r="CJ30" s="168"/>
      <c r="CK30" s="168"/>
      <c r="CL30" s="168"/>
      <c r="CM30" s="168"/>
      <c r="CN30" s="168"/>
      <c r="CO30" s="168"/>
      <c r="CP30" s="168"/>
      <c r="CQ30" s="168"/>
      <c r="CR30" s="168"/>
      <c r="CS30" s="168"/>
      <c r="CT30" s="168"/>
      <c r="CU30" s="168"/>
      <c r="CV30" s="168"/>
      <c r="CW30" s="168"/>
      <c r="CX30" s="168"/>
      <c r="CY30" s="168"/>
      <c r="CZ30" s="168"/>
      <c r="DA30" s="168"/>
      <c r="DB30" s="168"/>
      <c r="DC30" s="168"/>
      <c r="DD30" s="168"/>
      <c r="DE30" s="168"/>
      <c r="DF30" s="168"/>
      <c r="DG30" s="168"/>
      <c r="DH30" s="168"/>
      <c r="DI30" s="168"/>
      <c r="DJ30" s="168"/>
      <c r="DK30" s="168"/>
      <c r="DL30" s="168"/>
      <c r="DM30" s="168"/>
      <c r="DN30" s="168"/>
      <c r="DO30" s="168"/>
      <c r="DP30" s="168"/>
      <c r="DQ30" s="168"/>
      <c r="DR30" s="168"/>
      <c r="DS30" s="168"/>
      <c r="DT30" s="168"/>
      <c r="DU30" s="168"/>
      <c r="DV30" s="168"/>
      <c r="DW30" s="168"/>
      <c r="DX30" s="168"/>
      <c r="DY30" s="168"/>
      <c r="DZ30" s="168"/>
      <c r="EA30" s="168"/>
      <c r="EB30" s="168"/>
      <c r="EC30" s="168"/>
      <c r="ED30" s="168"/>
      <c r="EE30" s="168"/>
      <c r="EF30" s="168"/>
      <c r="EG30" s="168"/>
      <c r="EH30" s="168"/>
      <c r="EI30" s="168"/>
      <c r="EJ30" s="168"/>
      <c r="EK30" s="168"/>
      <c r="EL30" s="168"/>
      <c r="EM30" s="168"/>
      <c r="EN30" s="168"/>
      <c r="EO30" s="168"/>
      <c r="EP30" s="168"/>
      <c r="EQ30" s="168"/>
      <c r="ER30" s="168"/>
      <c r="ES30" s="168"/>
      <c r="ET30" s="168"/>
      <c r="EU30" s="168"/>
      <c r="EV30" s="168"/>
      <c r="EW30" s="168"/>
      <c r="EX30" s="168"/>
      <c r="EY30" s="168"/>
      <c r="EZ30" s="168"/>
      <c r="FA30" s="168"/>
      <c r="FB30" s="168"/>
      <c r="FC30" s="168"/>
      <c r="FD30" s="168"/>
      <c r="FE30" s="168"/>
      <c r="FF30" s="168"/>
      <c r="FG30" s="168"/>
      <c r="FH30" s="168"/>
      <c r="FI30" s="168"/>
      <c r="FJ30" s="168"/>
      <c r="FK30" s="168"/>
      <c r="FL30" s="168"/>
      <c r="FM30" s="168"/>
      <c r="FN30" s="168"/>
      <c r="FO30" s="168"/>
      <c r="FP30" s="168"/>
      <c r="FQ30" s="168"/>
      <c r="FR30" s="168"/>
      <c r="FS30" s="168"/>
      <c r="FT30" s="168"/>
      <c r="FU30" s="168"/>
      <c r="FV30" s="168"/>
      <c r="FW30" s="168"/>
      <c r="FX30" s="168"/>
      <c r="FY30" s="168"/>
      <c r="FZ30" s="168"/>
      <c r="GA30" s="168"/>
      <c r="GB30" s="168"/>
      <c r="GC30" s="168"/>
      <c r="GD30" s="168"/>
      <c r="GE30" s="168"/>
      <c r="GF30" s="168"/>
      <c r="GG30" s="168"/>
      <c r="GH30" s="168"/>
      <c r="GI30" s="168"/>
      <c r="GJ30" s="168"/>
      <c r="GK30" s="168"/>
      <c r="GL30" s="168"/>
      <c r="GM30" s="168"/>
      <c r="GN30" s="168"/>
      <c r="GO30" s="168"/>
      <c r="GP30" s="168"/>
      <c r="GQ30" s="168"/>
      <c r="GR30" s="168"/>
      <c r="GS30" s="168"/>
      <c r="GT30" s="168"/>
      <c r="GU30" s="168"/>
      <c r="GV30" s="168"/>
      <c r="GW30" s="168"/>
      <c r="GX30" s="168"/>
      <c r="GY30" s="168"/>
      <c r="GZ30" s="168"/>
      <c r="HA30" s="168"/>
      <c r="HB30" s="168"/>
      <c r="HC30" s="168"/>
      <c r="HD30" s="168"/>
      <c r="HE30" s="168"/>
      <c r="HF30" s="168"/>
      <c r="HG30" s="168"/>
      <c r="HH30" s="168"/>
      <c r="HI30" s="168"/>
      <c r="HJ30" s="168"/>
      <c r="HK30" s="168"/>
      <c r="HL30" s="168"/>
      <c r="HM30" s="168"/>
      <c r="HN30" s="168"/>
      <c r="HO30" s="168"/>
      <c r="HP30" s="168"/>
      <c r="HQ30" s="168"/>
      <c r="HR30" s="168"/>
      <c r="HS30" s="168"/>
      <c r="HT30" s="168"/>
      <c r="HU30" s="168"/>
      <c r="HV30" s="168"/>
      <c r="HW30" s="168"/>
      <c r="HX30" s="168"/>
      <c r="HY30" s="168"/>
      <c r="HZ30" s="168"/>
      <c r="IA30" s="168"/>
      <c r="IB30" s="168"/>
      <c r="IC30" s="168"/>
      <c r="ID30" s="168"/>
      <c r="IE30" s="168"/>
      <c r="IF30" s="168"/>
      <c r="IG30" s="168"/>
      <c r="IH30" s="168"/>
      <c r="II30" s="168"/>
      <c r="IJ30" s="168"/>
      <c r="IK30" s="168"/>
      <c r="IL30" s="168"/>
      <c r="IM30" s="168"/>
      <c r="IN30" s="168"/>
      <c r="IO30" s="168"/>
      <c r="IP30" s="168"/>
      <c r="IQ30" s="168"/>
      <c r="IR30" s="168"/>
      <c r="IS30" s="168"/>
      <c r="IT30" s="168"/>
      <c r="IU30" s="168"/>
      <c r="IV30" s="168"/>
      <c r="IW30" s="168"/>
      <c r="IX30" s="168"/>
      <c r="IY30" s="168"/>
      <c r="IZ30" s="168"/>
      <c r="JA30" s="168"/>
      <c r="JB30" s="168"/>
      <c r="JC30" s="168"/>
      <c r="JD30" s="168"/>
      <c r="JE30" s="168"/>
      <c r="JF30" s="168"/>
      <c r="JG30" s="168"/>
      <c r="JH30" s="168"/>
      <c r="JI30" s="168"/>
      <c r="JJ30" s="168"/>
      <c r="JK30" s="168"/>
      <c r="JL30" s="168"/>
      <c r="JM30" s="168"/>
      <c r="JN30" s="168"/>
      <c r="JO30" s="168"/>
      <c r="JP30" s="168"/>
      <c r="JQ30" s="168"/>
      <c r="JR30" s="168"/>
      <c r="JS30" s="168"/>
      <c r="JT30" s="168"/>
      <c r="JU30" s="168"/>
      <c r="JV30" s="168"/>
      <c r="JW30" s="168"/>
      <c r="JX30" s="168"/>
      <c r="JY30" s="168"/>
      <c r="JZ30" s="168"/>
      <c r="KA30" s="168"/>
      <c r="KB30" s="168"/>
      <c r="KC30" s="168"/>
      <c r="KD30" s="168"/>
      <c r="KE30" s="168"/>
      <c r="KF30" s="168"/>
      <c r="KG30" s="168"/>
      <c r="KH30" s="168"/>
      <c r="KI30" s="168"/>
      <c r="KJ30" s="168"/>
      <c r="KK30" s="168"/>
      <c r="KL30" s="168"/>
      <c r="KM30" s="168"/>
      <c r="KN30" s="168"/>
      <c r="KO30" s="168"/>
      <c r="KP30" s="168"/>
      <c r="KQ30" s="168"/>
      <c r="KR30" s="168"/>
      <c r="KS30" s="168"/>
      <c r="KT30" s="168"/>
      <c r="KU30" s="168"/>
      <c r="KV30" s="168"/>
      <c r="KW30" s="168"/>
      <c r="KX30" s="168"/>
      <c r="KY30" s="168"/>
      <c r="KZ30" s="168"/>
      <c r="LA30" s="168"/>
      <c r="LB30" s="168"/>
      <c r="LC30" s="168"/>
      <c r="LD30" s="168"/>
      <c r="LE30" s="168"/>
      <c r="LF30" s="168"/>
      <c r="LG30" s="168"/>
      <c r="LH30" s="168"/>
      <c r="LI30" s="168"/>
      <c r="LJ30" s="168"/>
      <c r="LK30" s="168"/>
      <c r="LL30" s="168"/>
      <c r="LM30" s="168"/>
      <c r="LN30" s="168"/>
      <c r="LO30" s="168"/>
      <c r="LP30" s="168"/>
      <c r="LQ30" s="168"/>
      <c r="LR30" s="168"/>
      <c r="LS30" s="168"/>
      <c r="LT30" s="168"/>
      <c r="LU30" s="168"/>
      <c r="LV30" s="168"/>
      <c r="LW30" s="168"/>
      <c r="LX30" s="168"/>
      <c r="LY30" s="168"/>
      <c r="LZ30" s="168"/>
      <c r="MA30" s="168"/>
      <c r="MB30" s="168"/>
      <c r="MC30" s="168"/>
      <c r="MD30" s="168"/>
      <c r="ME30" s="168"/>
      <c r="MF30" s="168"/>
      <c r="MG30" s="168"/>
    </row>
    <row r="31" spans="1:345" s="166" customFormat="1" x14ac:dyDescent="0.25">
      <c r="A31" s="400" t="s">
        <v>447</v>
      </c>
      <c r="B31" s="520" t="s">
        <v>1160</v>
      </c>
      <c r="C31" s="521">
        <v>5.3</v>
      </c>
      <c r="D31" s="522" t="s">
        <v>187</v>
      </c>
      <c r="E31" s="520" t="s">
        <v>571</v>
      </c>
      <c r="F31" s="522" t="s">
        <v>8</v>
      </c>
      <c r="G31" s="522" t="s">
        <v>202</v>
      </c>
      <c r="H31" s="522" t="s">
        <v>148</v>
      </c>
      <c r="I31" s="522" t="s">
        <v>199</v>
      </c>
      <c r="J31" s="522" t="s">
        <v>203</v>
      </c>
      <c r="K31" s="520" t="s">
        <v>572</v>
      </c>
      <c r="L31" s="168"/>
      <c r="M31" s="168"/>
      <c r="AA31" s="168"/>
      <c r="AB31" s="168"/>
      <c r="AC31" s="168"/>
      <c r="AD31" s="168"/>
      <c r="AE31" s="168"/>
      <c r="AF31" s="168"/>
      <c r="AG31" s="168"/>
      <c r="AH31" s="168"/>
      <c r="AI31" s="168"/>
      <c r="AJ31" s="168"/>
      <c r="AK31" s="168"/>
      <c r="AL31" s="168"/>
      <c r="AM31" s="168"/>
      <c r="AN31" s="168"/>
      <c r="AO31" s="168"/>
      <c r="AP31" s="168"/>
      <c r="AQ31" s="168"/>
      <c r="AR31" s="168"/>
      <c r="AS31" s="168"/>
      <c r="AT31" s="168"/>
      <c r="AU31" s="168"/>
      <c r="AV31" s="168"/>
      <c r="AW31" s="168"/>
      <c r="AX31" s="168"/>
      <c r="AY31" s="168"/>
      <c r="AZ31" s="168"/>
      <c r="BA31" s="168"/>
      <c r="BB31" s="168"/>
      <c r="BC31" s="168"/>
      <c r="BD31" s="168"/>
      <c r="BE31" s="168"/>
      <c r="BF31" s="168"/>
      <c r="BG31" s="168"/>
      <c r="BH31" s="168"/>
      <c r="BI31" s="168"/>
      <c r="BJ31" s="168"/>
      <c r="BK31" s="168"/>
      <c r="BL31" s="168"/>
      <c r="BM31" s="168"/>
      <c r="BN31" s="168"/>
      <c r="BO31" s="168"/>
      <c r="BP31" s="168"/>
      <c r="BQ31" s="168"/>
      <c r="BR31" s="168"/>
      <c r="BS31" s="168"/>
      <c r="BT31" s="168"/>
      <c r="BU31" s="168"/>
      <c r="BV31" s="168"/>
      <c r="BW31" s="168"/>
      <c r="BX31" s="168"/>
      <c r="BY31" s="168"/>
      <c r="BZ31" s="168"/>
      <c r="CA31" s="168"/>
      <c r="CB31" s="168"/>
      <c r="CC31" s="168"/>
      <c r="CD31" s="168"/>
      <c r="CE31" s="168"/>
      <c r="CF31" s="168"/>
      <c r="CG31" s="168"/>
      <c r="CH31" s="168"/>
      <c r="CI31" s="168"/>
      <c r="CJ31" s="168"/>
      <c r="CK31" s="168"/>
      <c r="CL31" s="168"/>
      <c r="CM31" s="168"/>
      <c r="CN31" s="168"/>
      <c r="CO31" s="168"/>
      <c r="CP31" s="168"/>
      <c r="CQ31" s="168"/>
      <c r="CR31" s="168"/>
      <c r="CS31" s="168"/>
      <c r="CT31" s="168"/>
      <c r="CU31" s="168"/>
      <c r="CV31" s="168"/>
      <c r="CW31" s="168"/>
      <c r="CX31" s="168"/>
      <c r="CY31" s="168"/>
      <c r="CZ31" s="168"/>
      <c r="DA31" s="168"/>
      <c r="DB31" s="168"/>
      <c r="DC31" s="168"/>
      <c r="DD31" s="168"/>
      <c r="DE31" s="168"/>
      <c r="DF31" s="168"/>
      <c r="DG31" s="168"/>
      <c r="DH31" s="168"/>
      <c r="DI31" s="168"/>
      <c r="DJ31" s="168"/>
      <c r="DK31" s="168"/>
      <c r="DL31" s="168"/>
      <c r="DM31" s="168"/>
      <c r="DN31" s="168"/>
      <c r="DO31" s="168"/>
      <c r="DP31" s="168"/>
      <c r="DQ31" s="168"/>
      <c r="DR31" s="168"/>
      <c r="DS31" s="168"/>
      <c r="DT31" s="168"/>
      <c r="DU31" s="168"/>
      <c r="DV31" s="168"/>
      <c r="DW31" s="168"/>
      <c r="DX31" s="168"/>
      <c r="DY31" s="168"/>
      <c r="DZ31" s="168"/>
      <c r="EA31" s="168"/>
      <c r="EB31" s="168"/>
      <c r="EC31" s="168"/>
      <c r="ED31" s="168"/>
      <c r="EE31" s="168"/>
      <c r="EF31" s="168"/>
      <c r="EG31" s="168"/>
      <c r="EH31" s="168"/>
      <c r="EI31" s="168"/>
      <c r="EJ31" s="168"/>
      <c r="EK31" s="168"/>
      <c r="EL31" s="168"/>
      <c r="EM31" s="168"/>
      <c r="EN31" s="168"/>
      <c r="EO31" s="168"/>
      <c r="EP31" s="168"/>
      <c r="EQ31" s="168"/>
      <c r="ER31" s="168"/>
      <c r="ES31" s="168"/>
      <c r="ET31" s="168"/>
      <c r="EU31" s="168"/>
      <c r="EV31" s="168"/>
      <c r="EW31" s="168"/>
      <c r="EX31" s="168"/>
      <c r="EY31" s="168"/>
      <c r="EZ31" s="168"/>
      <c r="FA31" s="168"/>
      <c r="FB31" s="168"/>
      <c r="FC31" s="168"/>
      <c r="FD31" s="168"/>
      <c r="FE31" s="168"/>
      <c r="FF31" s="168"/>
      <c r="FG31" s="168"/>
      <c r="FH31" s="168"/>
      <c r="FI31" s="168"/>
      <c r="FJ31" s="168"/>
      <c r="FK31" s="168"/>
      <c r="FL31" s="168"/>
      <c r="FM31" s="168"/>
      <c r="FN31" s="168"/>
      <c r="FO31" s="168"/>
      <c r="FP31" s="168"/>
      <c r="FQ31" s="168"/>
      <c r="FR31" s="168"/>
      <c r="FS31" s="168"/>
      <c r="FT31" s="168"/>
      <c r="FU31" s="168"/>
      <c r="FV31" s="168"/>
      <c r="FW31" s="168"/>
      <c r="FX31" s="168"/>
      <c r="FY31" s="168"/>
      <c r="FZ31" s="168"/>
      <c r="GA31" s="168"/>
      <c r="GB31" s="168"/>
      <c r="GC31" s="168"/>
      <c r="GD31" s="168"/>
      <c r="GE31" s="168"/>
      <c r="GF31" s="168"/>
      <c r="GG31" s="168"/>
      <c r="GH31" s="168"/>
      <c r="GI31" s="168"/>
      <c r="GJ31" s="168"/>
      <c r="GK31" s="168"/>
      <c r="GL31" s="168"/>
      <c r="GM31" s="168"/>
      <c r="GN31" s="168"/>
      <c r="GO31" s="168"/>
      <c r="GP31" s="168"/>
      <c r="GQ31" s="168"/>
      <c r="GR31" s="168"/>
      <c r="GS31" s="168"/>
      <c r="GT31" s="168"/>
      <c r="GU31" s="168"/>
      <c r="GV31" s="168"/>
      <c r="GW31" s="168"/>
      <c r="GX31" s="168"/>
      <c r="GY31" s="168"/>
      <c r="GZ31" s="168"/>
      <c r="HA31" s="168"/>
      <c r="HB31" s="168"/>
      <c r="HC31" s="168"/>
      <c r="HD31" s="168"/>
      <c r="HE31" s="168"/>
      <c r="HF31" s="168"/>
      <c r="HG31" s="168"/>
      <c r="HH31" s="168"/>
      <c r="HI31" s="168"/>
      <c r="HJ31" s="168"/>
      <c r="HK31" s="168"/>
      <c r="HL31" s="168"/>
      <c r="HM31" s="168"/>
      <c r="HN31" s="168"/>
      <c r="HO31" s="168"/>
      <c r="HP31" s="168"/>
      <c r="HQ31" s="168"/>
      <c r="HR31" s="168"/>
      <c r="HS31" s="168"/>
      <c r="HT31" s="168"/>
      <c r="HU31" s="168"/>
      <c r="HV31" s="168"/>
      <c r="HW31" s="168"/>
      <c r="HX31" s="168"/>
      <c r="HY31" s="168"/>
      <c r="HZ31" s="168"/>
      <c r="IA31" s="168"/>
      <c r="IB31" s="168"/>
      <c r="IC31" s="168"/>
      <c r="ID31" s="168"/>
      <c r="IE31" s="168"/>
      <c r="IF31" s="168"/>
      <c r="IG31" s="168"/>
      <c r="IH31" s="168"/>
      <c r="II31" s="168"/>
      <c r="IJ31" s="168"/>
      <c r="IK31" s="168"/>
      <c r="IL31" s="168"/>
      <c r="IM31" s="168"/>
      <c r="IN31" s="168"/>
      <c r="IO31" s="168"/>
      <c r="IP31" s="168"/>
      <c r="IQ31" s="168"/>
      <c r="IR31" s="168"/>
      <c r="IS31" s="168"/>
      <c r="IT31" s="168"/>
      <c r="IU31" s="168"/>
      <c r="IV31" s="168"/>
      <c r="IW31" s="168"/>
      <c r="IX31" s="168"/>
      <c r="IY31" s="168"/>
      <c r="IZ31" s="168"/>
      <c r="JA31" s="168"/>
      <c r="JB31" s="168"/>
      <c r="JC31" s="168"/>
      <c r="JD31" s="168"/>
      <c r="JE31" s="168"/>
      <c r="JF31" s="168"/>
      <c r="JG31" s="168"/>
      <c r="JH31" s="168"/>
      <c r="JI31" s="168"/>
      <c r="JJ31" s="168"/>
      <c r="JK31" s="168"/>
      <c r="JL31" s="168"/>
      <c r="JM31" s="168"/>
      <c r="JN31" s="168"/>
      <c r="JO31" s="168"/>
      <c r="JP31" s="168"/>
      <c r="JQ31" s="168"/>
      <c r="JR31" s="168"/>
      <c r="JS31" s="168"/>
      <c r="JT31" s="168"/>
      <c r="JU31" s="168"/>
      <c r="JV31" s="168"/>
      <c r="JW31" s="168"/>
      <c r="JX31" s="168"/>
      <c r="JY31" s="168"/>
      <c r="JZ31" s="168"/>
      <c r="KA31" s="168"/>
      <c r="KB31" s="168"/>
      <c r="KC31" s="168"/>
      <c r="KD31" s="168"/>
      <c r="KE31" s="168"/>
      <c r="KF31" s="168"/>
      <c r="KG31" s="168"/>
      <c r="KH31" s="168"/>
      <c r="KI31" s="168"/>
      <c r="KJ31" s="168"/>
      <c r="KK31" s="168"/>
      <c r="KL31" s="168"/>
      <c r="KM31" s="168"/>
      <c r="KN31" s="168"/>
      <c r="KO31" s="168"/>
      <c r="KP31" s="168"/>
      <c r="KQ31" s="168"/>
      <c r="KR31" s="168"/>
      <c r="KS31" s="168"/>
      <c r="KT31" s="168"/>
      <c r="KU31" s="168"/>
      <c r="KV31" s="168"/>
      <c r="KW31" s="168"/>
      <c r="KX31" s="168"/>
      <c r="KY31" s="168"/>
      <c r="KZ31" s="168"/>
      <c r="LA31" s="168"/>
      <c r="LB31" s="168"/>
      <c r="LC31" s="168"/>
      <c r="LD31" s="168"/>
      <c r="LE31" s="168"/>
      <c r="LF31" s="168"/>
      <c r="LG31" s="168"/>
      <c r="LH31" s="168"/>
      <c r="LI31" s="168"/>
      <c r="LJ31" s="168"/>
      <c r="LK31" s="168"/>
      <c r="LL31" s="168"/>
      <c r="LM31" s="168"/>
      <c r="LN31" s="168"/>
      <c r="LO31" s="168"/>
      <c r="LP31" s="168"/>
      <c r="LQ31" s="168"/>
      <c r="LR31" s="168"/>
      <c r="LS31" s="168"/>
      <c r="LT31" s="168"/>
      <c r="LU31" s="168"/>
      <c r="LV31" s="168"/>
      <c r="LW31" s="168"/>
      <c r="LX31" s="168"/>
      <c r="LY31" s="168"/>
      <c r="LZ31" s="168"/>
      <c r="MA31" s="168"/>
      <c r="MB31" s="168"/>
      <c r="MC31" s="168"/>
      <c r="MD31" s="168"/>
      <c r="ME31" s="168"/>
      <c r="MF31" s="168"/>
      <c r="MG31" s="168"/>
    </row>
    <row r="32" spans="1:345" s="166" customFormat="1" ht="26.4" x14ac:dyDescent="0.25">
      <c r="A32" s="400" t="s">
        <v>458</v>
      </c>
      <c r="B32" s="529" t="s">
        <v>636</v>
      </c>
      <c r="C32" s="527">
        <v>3.9</v>
      </c>
      <c r="D32" s="528" t="s">
        <v>575</v>
      </c>
      <c r="E32" s="529"/>
      <c r="F32" s="528"/>
      <c r="G32" s="528"/>
      <c r="H32" s="528"/>
      <c r="I32" s="528"/>
      <c r="J32" s="528"/>
      <c r="K32" s="529" t="s">
        <v>573</v>
      </c>
      <c r="L32" s="168"/>
      <c r="M32" s="168"/>
      <c r="AA32" s="168"/>
      <c r="AB32" s="168"/>
      <c r="AC32" s="168"/>
      <c r="AD32" s="168"/>
      <c r="AE32" s="168"/>
      <c r="AF32" s="168"/>
      <c r="AG32" s="168"/>
      <c r="AH32" s="168"/>
      <c r="AI32" s="168"/>
      <c r="AJ32" s="168"/>
      <c r="AK32" s="168"/>
      <c r="AL32" s="168"/>
      <c r="AM32" s="168"/>
      <c r="AN32" s="168"/>
      <c r="AO32" s="168"/>
      <c r="AP32" s="168"/>
      <c r="AQ32" s="168"/>
      <c r="AR32" s="168"/>
      <c r="AS32" s="168"/>
      <c r="AT32" s="168"/>
      <c r="AU32" s="168"/>
      <c r="AV32" s="168"/>
      <c r="AW32" s="168"/>
      <c r="AX32" s="168"/>
      <c r="AY32" s="168"/>
      <c r="AZ32" s="168"/>
      <c r="BA32" s="168"/>
      <c r="BB32" s="168"/>
      <c r="BC32" s="168"/>
      <c r="BD32" s="168"/>
      <c r="BE32" s="168"/>
      <c r="BF32" s="168"/>
      <c r="BG32" s="168"/>
      <c r="BH32" s="168"/>
      <c r="BI32" s="168"/>
      <c r="BJ32" s="168"/>
      <c r="BK32" s="168"/>
      <c r="BL32" s="168"/>
      <c r="BM32" s="168"/>
      <c r="BN32" s="168"/>
      <c r="BO32" s="168"/>
      <c r="BP32" s="168"/>
      <c r="BQ32" s="168"/>
      <c r="BR32" s="168"/>
      <c r="BS32" s="168"/>
      <c r="BT32" s="168"/>
      <c r="BU32" s="168"/>
      <c r="BV32" s="168"/>
      <c r="BW32" s="168"/>
      <c r="BX32" s="168"/>
      <c r="BY32" s="168"/>
      <c r="BZ32" s="168"/>
      <c r="CA32" s="168"/>
      <c r="CB32" s="168"/>
      <c r="CC32" s="168"/>
      <c r="CD32" s="168"/>
      <c r="CE32" s="168"/>
      <c r="CF32" s="168"/>
      <c r="CG32" s="168"/>
      <c r="CH32" s="168"/>
      <c r="CI32" s="168"/>
      <c r="CJ32" s="168"/>
      <c r="CK32" s="168"/>
      <c r="CL32" s="168"/>
      <c r="CM32" s="168"/>
      <c r="CN32" s="168"/>
      <c r="CO32" s="168"/>
      <c r="CP32" s="168"/>
      <c r="CQ32" s="168"/>
      <c r="CR32" s="168"/>
      <c r="CS32" s="168"/>
      <c r="CT32" s="168"/>
      <c r="CU32" s="168"/>
      <c r="CV32" s="168"/>
      <c r="CW32" s="168"/>
      <c r="CX32" s="168"/>
      <c r="CY32" s="168"/>
      <c r="CZ32" s="168"/>
      <c r="DA32" s="168"/>
      <c r="DB32" s="168"/>
      <c r="DC32" s="168"/>
      <c r="DD32" s="168"/>
      <c r="DE32" s="168"/>
      <c r="DF32" s="168"/>
      <c r="DG32" s="168"/>
      <c r="DH32" s="168"/>
      <c r="DI32" s="168"/>
      <c r="DJ32" s="168"/>
      <c r="DK32" s="168"/>
      <c r="DL32" s="168"/>
      <c r="DM32" s="168"/>
      <c r="DN32" s="168"/>
      <c r="DO32" s="168"/>
      <c r="DP32" s="168"/>
      <c r="DQ32" s="168"/>
      <c r="DR32" s="168"/>
      <c r="DS32" s="168"/>
      <c r="DT32" s="168"/>
      <c r="DU32" s="168"/>
      <c r="DV32" s="168"/>
      <c r="DW32" s="168"/>
      <c r="DX32" s="168"/>
      <c r="DY32" s="168"/>
      <c r="DZ32" s="168"/>
      <c r="EA32" s="168"/>
      <c r="EB32" s="168"/>
      <c r="EC32" s="168"/>
      <c r="ED32" s="168"/>
      <c r="EE32" s="168"/>
      <c r="EF32" s="168"/>
      <c r="EG32" s="168"/>
      <c r="EH32" s="168"/>
      <c r="EI32" s="168"/>
      <c r="EJ32" s="168"/>
      <c r="EK32" s="168"/>
      <c r="EL32" s="168"/>
      <c r="EM32" s="168"/>
      <c r="EN32" s="168"/>
      <c r="EO32" s="168"/>
      <c r="EP32" s="168"/>
      <c r="EQ32" s="168"/>
      <c r="ER32" s="168"/>
      <c r="ES32" s="168"/>
      <c r="ET32" s="168"/>
      <c r="EU32" s="168"/>
      <c r="EV32" s="168"/>
      <c r="EW32" s="168"/>
      <c r="EX32" s="168"/>
      <c r="EY32" s="168"/>
      <c r="EZ32" s="168"/>
      <c r="FA32" s="168"/>
      <c r="FB32" s="168"/>
      <c r="FC32" s="168"/>
      <c r="FD32" s="168"/>
      <c r="FE32" s="168"/>
      <c r="FF32" s="168"/>
      <c r="FG32" s="168"/>
      <c r="FH32" s="168"/>
      <c r="FI32" s="168"/>
      <c r="FJ32" s="168"/>
      <c r="FK32" s="168"/>
      <c r="FL32" s="168"/>
      <c r="FM32" s="168"/>
      <c r="FN32" s="168"/>
      <c r="FO32" s="168"/>
      <c r="FP32" s="168"/>
      <c r="FQ32" s="168"/>
      <c r="FR32" s="168"/>
      <c r="FS32" s="168"/>
      <c r="FT32" s="168"/>
      <c r="FU32" s="168"/>
      <c r="FV32" s="168"/>
      <c r="FW32" s="168"/>
      <c r="FX32" s="168"/>
      <c r="FY32" s="168"/>
      <c r="FZ32" s="168"/>
      <c r="GA32" s="168"/>
      <c r="GB32" s="168"/>
      <c r="GC32" s="168"/>
      <c r="GD32" s="168"/>
      <c r="GE32" s="168"/>
      <c r="GF32" s="168"/>
      <c r="GG32" s="168"/>
      <c r="GH32" s="168"/>
      <c r="GI32" s="168"/>
      <c r="GJ32" s="168"/>
      <c r="GK32" s="168"/>
      <c r="GL32" s="168"/>
      <c r="GM32" s="168"/>
      <c r="GN32" s="168"/>
      <c r="GO32" s="168"/>
      <c r="GP32" s="168"/>
      <c r="GQ32" s="168"/>
      <c r="GR32" s="168"/>
      <c r="GS32" s="168"/>
      <c r="GT32" s="168"/>
      <c r="GU32" s="168"/>
      <c r="GV32" s="168"/>
      <c r="GW32" s="168"/>
      <c r="GX32" s="168"/>
      <c r="GY32" s="168"/>
      <c r="GZ32" s="168"/>
      <c r="HA32" s="168"/>
      <c r="HB32" s="168"/>
      <c r="HC32" s="168"/>
      <c r="HD32" s="168"/>
      <c r="HE32" s="168"/>
      <c r="HF32" s="168"/>
      <c r="HG32" s="168"/>
      <c r="HH32" s="168"/>
      <c r="HI32" s="168"/>
      <c r="HJ32" s="168"/>
      <c r="HK32" s="168"/>
      <c r="HL32" s="168"/>
      <c r="HM32" s="168"/>
      <c r="HN32" s="168"/>
      <c r="HO32" s="168"/>
      <c r="HP32" s="168"/>
      <c r="HQ32" s="168"/>
      <c r="HR32" s="168"/>
      <c r="HS32" s="168"/>
      <c r="HT32" s="168"/>
      <c r="HU32" s="168"/>
      <c r="HV32" s="168"/>
      <c r="HW32" s="168"/>
      <c r="HX32" s="168"/>
      <c r="HY32" s="168"/>
      <c r="HZ32" s="168"/>
      <c r="IA32" s="168"/>
      <c r="IB32" s="168"/>
      <c r="IC32" s="168"/>
      <c r="ID32" s="168"/>
      <c r="IE32" s="168"/>
      <c r="IF32" s="168"/>
      <c r="IG32" s="168"/>
      <c r="IH32" s="168"/>
      <c r="II32" s="168"/>
      <c r="IJ32" s="168"/>
      <c r="IK32" s="168"/>
      <c r="IL32" s="168"/>
      <c r="IM32" s="168"/>
      <c r="IN32" s="168"/>
      <c r="IO32" s="168"/>
      <c r="IP32" s="168"/>
      <c r="IQ32" s="168"/>
      <c r="IR32" s="168"/>
      <c r="IS32" s="168"/>
      <c r="IT32" s="168"/>
      <c r="IU32" s="168"/>
      <c r="IV32" s="168"/>
      <c r="IW32" s="168"/>
      <c r="IX32" s="168"/>
      <c r="IY32" s="168"/>
      <c r="IZ32" s="168"/>
      <c r="JA32" s="168"/>
      <c r="JB32" s="168"/>
      <c r="JC32" s="168"/>
      <c r="JD32" s="168"/>
      <c r="JE32" s="168"/>
      <c r="JF32" s="168"/>
      <c r="JG32" s="168"/>
      <c r="JH32" s="168"/>
      <c r="JI32" s="168"/>
      <c r="JJ32" s="168"/>
      <c r="JK32" s="168"/>
      <c r="JL32" s="168"/>
      <c r="JM32" s="168"/>
      <c r="JN32" s="168"/>
      <c r="JO32" s="168"/>
      <c r="JP32" s="168"/>
      <c r="JQ32" s="168"/>
      <c r="JR32" s="168"/>
      <c r="JS32" s="168"/>
      <c r="JT32" s="168"/>
      <c r="JU32" s="168"/>
      <c r="JV32" s="168"/>
      <c r="JW32" s="168"/>
      <c r="JX32" s="168"/>
      <c r="JY32" s="168"/>
      <c r="JZ32" s="168"/>
      <c r="KA32" s="168"/>
      <c r="KB32" s="168"/>
      <c r="KC32" s="168"/>
      <c r="KD32" s="168"/>
      <c r="KE32" s="168"/>
      <c r="KF32" s="168"/>
      <c r="KG32" s="168"/>
      <c r="KH32" s="168"/>
      <c r="KI32" s="168"/>
      <c r="KJ32" s="168"/>
      <c r="KK32" s="168"/>
      <c r="KL32" s="168"/>
      <c r="KM32" s="168"/>
      <c r="KN32" s="168"/>
      <c r="KO32" s="168"/>
      <c r="KP32" s="168"/>
      <c r="KQ32" s="168"/>
      <c r="KR32" s="168"/>
      <c r="KS32" s="168"/>
      <c r="KT32" s="168"/>
      <c r="KU32" s="168"/>
      <c r="KV32" s="168"/>
      <c r="KW32" s="168"/>
      <c r="KX32" s="168"/>
      <c r="KY32" s="168"/>
      <c r="KZ32" s="168"/>
      <c r="LA32" s="168"/>
      <c r="LB32" s="168"/>
      <c r="LC32" s="168"/>
      <c r="LD32" s="168"/>
      <c r="LE32" s="168"/>
      <c r="LF32" s="168"/>
      <c r="LG32" s="168"/>
      <c r="LH32" s="168"/>
      <c r="LI32" s="168"/>
      <c r="LJ32" s="168"/>
      <c r="LK32" s="168"/>
      <c r="LL32" s="168"/>
      <c r="LM32" s="168"/>
      <c r="LN32" s="168"/>
      <c r="LO32" s="168"/>
      <c r="LP32" s="168"/>
      <c r="LQ32" s="168"/>
      <c r="LR32" s="168"/>
      <c r="LS32" s="168"/>
      <c r="LT32" s="168"/>
      <c r="LU32" s="168"/>
      <c r="LV32" s="168"/>
      <c r="LW32" s="168"/>
      <c r="LX32" s="168"/>
      <c r="LY32" s="168"/>
      <c r="LZ32" s="168"/>
      <c r="MA32" s="168"/>
      <c r="MB32" s="168"/>
      <c r="MC32" s="168"/>
      <c r="MD32" s="168"/>
      <c r="ME32" s="168"/>
      <c r="MF32" s="168"/>
      <c r="MG32" s="168"/>
    </row>
    <row r="33" spans="1:345" s="166" customFormat="1" ht="26.4" x14ac:dyDescent="0.25">
      <c r="A33" s="400" t="s">
        <v>459</v>
      </c>
      <c r="B33" s="530" t="s">
        <v>637</v>
      </c>
      <c r="C33" s="521">
        <v>4.2</v>
      </c>
      <c r="D33" s="522" t="s">
        <v>575</v>
      </c>
      <c r="E33" s="520"/>
      <c r="F33" s="522"/>
      <c r="G33" s="522"/>
      <c r="H33" s="522"/>
      <c r="I33" s="522"/>
      <c r="J33" s="522"/>
      <c r="K33" s="520" t="s">
        <v>573</v>
      </c>
      <c r="L33" s="168"/>
      <c r="M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8"/>
      <c r="BC33" s="168"/>
      <c r="BD33" s="168"/>
      <c r="BE33" s="168"/>
      <c r="BF33" s="168"/>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C33" s="168"/>
      <c r="CD33" s="168"/>
      <c r="CE33" s="168"/>
      <c r="CF33" s="168"/>
      <c r="CG33" s="168"/>
      <c r="CH33" s="168"/>
      <c r="CI33" s="168"/>
      <c r="CJ33" s="168"/>
      <c r="CK33" s="168"/>
      <c r="CL33" s="168"/>
      <c r="CM33" s="168"/>
      <c r="CN33" s="168"/>
      <c r="CO33" s="168"/>
      <c r="CP33" s="168"/>
      <c r="CQ33" s="168"/>
      <c r="CR33" s="168"/>
      <c r="CS33" s="168"/>
      <c r="CT33" s="168"/>
      <c r="CU33" s="168"/>
      <c r="CV33" s="168"/>
      <c r="CW33" s="168"/>
      <c r="CX33" s="168"/>
      <c r="CY33" s="168"/>
      <c r="CZ33" s="168"/>
      <c r="DA33" s="168"/>
      <c r="DB33" s="168"/>
      <c r="DC33" s="168"/>
      <c r="DD33" s="168"/>
      <c r="DE33" s="168"/>
      <c r="DF33" s="168"/>
      <c r="DG33" s="168"/>
      <c r="DH33" s="168"/>
      <c r="DI33" s="168"/>
      <c r="DJ33" s="168"/>
      <c r="DK33" s="168"/>
      <c r="DL33" s="168"/>
      <c r="DM33" s="168"/>
      <c r="DN33" s="168"/>
      <c r="DO33" s="168"/>
      <c r="DP33" s="168"/>
      <c r="DQ33" s="168"/>
      <c r="DR33" s="168"/>
      <c r="DS33" s="168"/>
      <c r="DT33" s="168"/>
      <c r="DU33" s="168"/>
      <c r="DV33" s="168"/>
      <c r="DW33" s="168"/>
      <c r="DX33" s="168"/>
      <c r="DY33" s="168"/>
      <c r="DZ33" s="168"/>
      <c r="EA33" s="168"/>
      <c r="EB33" s="168"/>
      <c r="EC33" s="168"/>
      <c r="ED33" s="168"/>
      <c r="EE33" s="168"/>
      <c r="EF33" s="168"/>
      <c r="EG33" s="168"/>
      <c r="EH33" s="168"/>
      <c r="EI33" s="168"/>
      <c r="EJ33" s="168"/>
      <c r="EK33" s="168"/>
      <c r="EL33" s="168"/>
      <c r="EM33" s="168"/>
      <c r="EN33" s="168"/>
      <c r="EO33" s="168"/>
      <c r="EP33" s="168"/>
      <c r="EQ33" s="168"/>
      <c r="ER33" s="168"/>
      <c r="ES33" s="168"/>
      <c r="ET33" s="168"/>
      <c r="EU33" s="168"/>
      <c r="EV33" s="168"/>
      <c r="EW33" s="168"/>
      <c r="EX33" s="168"/>
      <c r="EY33" s="168"/>
      <c r="EZ33" s="168"/>
      <c r="FA33" s="168"/>
      <c r="FB33" s="168"/>
      <c r="FC33" s="168"/>
      <c r="FD33" s="168"/>
      <c r="FE33" s="168"/>
      <c r="FF33" s="168"/>
      <c r="FG33" s="168"/>
      <c r="FH33" s="168"/>
      <c r="FI33" s="168"/>
      <c r="FJ33" s="168"/>
      <c r="FK33" s="168"/>
      <c r="FL33" s="168"/>
      <c r="FM33" s="168"/>
      <c r="FN33" s="168"/>
      <c r="FO33" s="168"/>
      <c r="FP33" s="168"/>
      <c r="FQ33" s="168"/>
      <c r="FR33" s="168"/>
      <c r="FS33" s="168"/>
      <c r="FT33" s="168"/>
      <c r="FU33" s="168"/>
      <c r="FV33" s="168"/>
      <c r="FW33" s="168"/>
      <c r="FX33" s="168"/>
      <c r="FY33" s="168"/>
      <c r="FZ33" s="168"/>
      <c r="GA33" s="168"/>
      <c r="GB33" s="168"/>
      <c r="GC33" s="168"/>
      <c r="GD33" s="168"/>
      <c r="GE33" s="168"/>
      <c r="GF33" s="168"/>
      <c r="GG33" s="168"/>
      <c r="GH33" s="168"/>
      <c r="GI33" s="168"/>
      <c r="GJ33" s="168"/>
      <c r="GK33" s="168"/>
      <c r="GL33" s="168"/>
      <c r="GM33" s="168"/>
      <c r="GN33" s="168"/>
      <c r="GO33" s="168"/>
      <c r="GP33" s="168"/>
      <c r="GQ33" s="168"/>
      <c r="GR33" s="168"/>
      <c r="GS33" s="168"/>
      <c r="GT33" s="168"/>
      <c r="GU33" s="168"/>
      <c r="GV33" s="168"/>
      <c r="GW33" s="168"/>
      <c r="GX33" s="168"/>
      <c r="GY33" s="168"/>
      <c r="GZ33" s="168"/>
      <c r="HA33" s="168"/>
      <c r="HB33" s="168"/>
      <c r="HC33" s="168"/>
      <c r="HD33" s="168"/>
      <c r="HE33" s="168"/>
      <c r="HF33" s="168"/>
      <c r="HG33" s="168"/>
      <c r="HH33" s="168"/>
      <c r="HI33" s="168"/>
      <c r="HJ33" s="168"/>
      <c r="HK33" s="168"/>
      <c r="HL33" s="168"/>
      <c r="HM33" s="168"/>
      <c r="HN33" s="168"/>
      <c r="HO33" s="168"/>
      <c r="HP33" s="168"/>
      <c r="HQ33" s="168"/>
      <c r="HR33" s="168"/>
      <c r="HS33" s="168"/>
      <c r="HT33" s="168"/>
      <c r="HU33" s="168"/>
      <c r="HV33" s="168"/>
      <c r="HW33" s="168"/>
      <c r="HX33" s="168"/>
      <c r="HY33" s="168"/>
      <c r="HZ33" s="168"/>
      <c r="IA33" s="168"/>
      <c r="IB33" s="168"/>
      <c r="IC33" s="168"/>
      <c r="ID33" s="168"/>
      <c r="IE33" s="168"/>
      <c r="IF33" s="168"/>
      <c r="IG33" s="168"/>
      <c r="IH33" s="168"/>
      <c r="II33" s="168"/>
      <c r="IJ33" s="168"/>
      <c r="IK33" s="168"/>
      <c r="IL33" s="168"/>
      <c r="IM33" s="168"/>
      <c r="IN33" s="168"/>
      <c r="IO33" s="168"/>
      <c r="IP33" s="168"/>
      <c r="IQ33" s="168"/>
      <c r="IR33" s="168"/>
      <c r="IS33" s="168"/>
      <c r="IT33" s="168"/>
      <c r="IU33" s="168"/>
      <c r="IV33" s="168"/>
      <c r="IW33" s="168"/>
      <c r="IX33" s="168"/>
      <c r="IY33" s="168"/>
      <c r="IZ33" s="168"/>
      <c r="JA33" s="168"/>
      <c r="JB33" s="168"/>
      <c r="JC33" s="168"/>
      <c r="JD33" s="168"/>
      <c r="JE33" s="168"/>
      <c r="JF33" s="168"/>
      <c r="JG33" s="168"/>
      <c r="JH33" s="168"/>
      <c r="JI33" s="168"/>
      <c r="JJ33" s="168"/>
      <c r="JK33" s="168"/>
      <c r="JL33" s="168"/>
      <c r="JM33" s="168"/>
      <c r="JN33" s="168"/>
      <c r="JO33" s="168"/>
      <c r="JP33" s="168"/>
      <c r="JQ33" s="168"/>
      <c r="JR33" s="168"/>
      <c r="JS33" s="168"/>
      <c r="JT33" s="168"/>
      <c r="JU33" s="168"/>
      <c r="JV33" s="168"/>
      <c r="JW33" s="168"/>
      <c r="JX33" s="168"/>
      <c r="JY33" s="168"/>
      <c r="JZ33" s="168"/>
      <c r="KA33" s="168"/>
      <c r="KB33" s="168"/>
      <c r="KC33" s="168"/>
      <c r="KD33" s="168"/>
      <c r="KE33" s="168"/>
      <c r="KF33" s="168"/>
      <c r="KG33" s="168"/>
      <c r="KH33" s="168"/>
      <c r="KI33" s="168"/>
      <c r="KJ33" s="168"/>
      <c r="KK33" s="168"/>
      <c r="KL33" s="168"/>
      <c r="KM33" s="168"/>
      <c r="KN33" s="168"/>
      <c r="KO33" s="168"/>
      <c r="KP33" s="168"/>
      <c r="KQ33" s="168"/>
      <c r="KR33" s="168"/>
      <c r="KS33" s="168"/>
      <c r="KT33" s="168"/>
      <c r="KU33" s="168"/>
      <c r="KV33" s="168"/>
      <c r="KW33" s="168"/>
      <c r="KX33" s="168"/>
      <c r="KY33" s="168"/>
      <c r="KZ33" s="168"/>
      <c r="LA33" s="168"/>
      <c r="LB33" s="168"/>
      <c r="LC33" s="168"/>
      <c r="LD33" s="168"/>
      <c r="LE33" s="168"/>
      <c r="LF33" s="168"/>
      <c r="LG33" s="168"/>
      <c r="LH33" s="168"/>
      <c r="LI33" s="168"/>
      <c r="LJ33" s="168"/>
      <c r="LK33" s="168"/>
      <c r="LL33" s="168"/>
      <c r="LM33" s="168"/>
      <c r="LN33" s="168"/>
      <c r="LO33" s="168"/>
      <c r="LP33" s="168"/>
      <c r="LQ33" s="168"/>
      <c r="LR33" s="168"/>
      <c r="LS33" s="168"/>
      <c r="LT33" s="168"/>
      <c r="LU33" s="168"/>
      <c r="LV33" s="168"/>
      <c r="LW33" s="168"/>
      <c r="LX33" s="168"/>
      <c r="LY33" s="168"/>
      <c r="LZ33" s="168"/>
      <c r="MA33" s="168"/>
      <c r="MB33" s="168"/>
      <c r="MC33" s="168"/>
      <c r="MD33" s="168"/>
      <c r="ME33" s="168"/>
      <c r="MF33" s="168"/>
      <c r="MG33" s="168"/>
    </row>
    <row r="34" spans="1:345" s="169" customFormat="1" ht="26.4" x14ac:dyDescent="0.25">
      <c r="A34" s="400" t="s">
        <v>448</v>
      </c>
      <c r="B34" s="526" t="s">
        <v>629</v>
      </c>
      <c r="C34" s="527">
        <v>4.2</v>
      </c>
      <c r="D34" s="528" t="s">
        <v>187</v>
      </c>
      <c r="E34" s="529"/>
      <c r="F34" s="528"/>
      <c r="G34" s="528"/>
      <c r="H34" s="528"/>
      <c r="I34" s="528"/>
      <c r="J34" s="528"/>
      <c r="K34" s="529" t="s">
        <v>573</v>
      </c>
      <c r="L34" s="168"/>
      <c r="M34" s="168"/>
      <c r="N34" s="166"/>
      <c r="O34" s="166"/>
      <c r="P34" s="166"/>
      <c r="Q34" s="166"/>
      <c r="R34" s="166"/>
      <c r="S34" s="166"/>
      <c r="T34" s="166"/>
      <c r="U34" s="166"/>
      <c r="V34" s="166"/>
      <c r="W34" s="166"/>
      <c r="X34" s="166"/>
      <c r="Y34" s="166"/>
      <c r="Z34" s="166"/>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8"/>
      <c r="BC34" s="168"/>
      <c r="BD34" s="168"/>
      <c r="BE34" s="168"/>
      <c r="BF34" s="168"/>
      <c r="BG34" s="168"/>
      <c r="BH34" s="168"/>
      <c r="BI34" s="168"/>
      <c r="BJ34" s="168"/>
      <c r="BK34" s="168"/>
      <c r="BL34" s="168"/>
      <c r="BM34" s="168"/>
      <c r="BN34" s="168"/>
      <c r="BO34" s="168"/>
      <c r="BP34" s="168"/>
      <c r="BQ34" s="168"/>
      <c r="BR34" s="168"/>
      <c r="BS34" s="168"/>
      <c r="BT34" s="168"/>
      <c r="BU34" s="168"/>
      <c r="BV34" s="168"/>
      <c r="BW34" s="168"/>
      <c r="BX34" s="168"/>
      <c r="BY34" s="168"/>
      <c r="BZ34" s="168"/>
      <c r="CA34" s="168"/>
      <c r="CB34" s="168"/>
      <c r="CC34" s="168"/>
      <c r="CD34" s="168"/>
      <c r="CE34" s="168"/>
      <c r="CF34" s="168"/>
      <c r="CG34" s="168"/>
      <c r="CH34" s="168"/>
      <c r="CI34" s="168"/>
      <c r="CJ34" s="168"/>
      <c r="CK34" s="168"/>
      <c r="CL34" s="168"/>
      <c r="CM34" s="168"/>
      <c r="CN34" s="168"/>
      <c r="CO34" s="168"/>
      <c r="CP34" s="168"/>
      <c r="CQ34" s="168"/>
      <c r="CR34" s="168"/>
      <c r="CS34" s="168"/>
      <c r="CT34" s="168"/>
      <c r="CU34" s="168"/>
      <c r="CV34" s="168"/>
      <c r="CW34" s="168"/>
      <c r="CX34" s="168"/>
      <c r="CY34" s="168"/>
      <c r="CZ34" s="168"/>
      <c r="DA34" s="168"/>
      <c r="DB34" s="168"/>
      <c r="DC34" s="168"/>
      <c r="DD34" s="168"/>
      <c r="DE34" s="168"/>
      <c r="DF34" s="168"/>
      <c r="DG34" s="168"/>
      <c r="DH34" s="168"/>
      <c r="DI34" s="168"/>
      <c r="DJ34" s="168"/>
      <c r="DK34" s="168"/>
      <c r="DL34" s="168"/>
      <c r="DM34" s="168"/>
      <c r="DN34" s="168"/>
      <c r="DO34" s="168"/>
      <c r="DP34" s="168"/>
      <c r="DQ34" s="168"/>
      <c r="DR34" s="168"/>
      <c r="DS34" s="168"/>
      <c r="DT34" s="168"/>
      <c r="DU34" s="168"/>
      <c r="DV34" s="168"/>
      <c r="DW34" s="168"/>
      <c r="DX34" s="168"/>
      <c r="DY34" s="168"/>
      <c r="DZ34" s="168"/>
      <c r="EA34" s="168"/>
      <c r="EB34" s="168"/>
      <c r="EC34" s="168"/>
      <c r="ED34" s="168"/>
      <c r="EE34" s="168"/>
      <c r="EF34" s="168"/>
      <c r="EG34" s="168"/>
      <c r="EH34" s="168"/>
      <c r="EI34" s="168"/>
      <c r="EJ34" s="168"/>
      <c r="EK34" s="168"/>
      <c r="EL34" s="168"/>
      <c r="EM34" s="168"/>
      <c r="EN34" s="168"/>
      <c r="EO34" s="168"/>
      <c r="EP34" s="168"/>
      <c r="EQ34" s="168"/>
      <c r="ER34" s="168"/>
      <c r="ES34" s="168"/>
      <c r="ET34" s="168"/>
      <c r="EU34" s="168"/>
      <c r="EV34" s="168"/>
      <c r="EW34" s="168"/>
      <c r="EX34" s="168"/>
      <c r="EY34" s="168"/>
      <c r="EZ34" s="168"/>
      <c r="FA34" s="168"/>
      <c r="FB34" s="168"/>
      <c r="FC34" s="168"/>
      <c r="FD34" s="168"/>
      <c r="FE34" s="168"/>
      <c r="FF34" s="168"/>
      <c r="FG34" s="168"/>
      <c r="FH34" s="168"/>
      <c r="FI34" s="168"/>
      <c r="FJ34" s="168"/>
      <c r="FK34" s="168"/>
      <c r="FL34" s="168"/>
      <c r="FM34" s="168"/>
      <c r="FN34" s="168"/>
      <c r="FO34" s="168"/>
      <c r="FP34" s="168"/>
      <c r="FQ34" s="168"/>
      <c r="FR34" s="168"/>
      <c r="FS34" s="168"/>
      <c r="FT34" s="168"/>
      <c r="FU34" s="168"/>
      <c r="FV34" s="168"/>
      <c r="FW34" s="168"/>
      <c r="FX34" s="168"/>
      <c r="FY34" s="168"/>
      <c r="FZ34" s="168"/>
      <c r="GA34" s="168"/>
      <c r="GB34" s="168"/>
      <c r="GC34" s="168"/>
      <c r="GD34" s="168"/>
      <c r="GE34" s="168"/>
      <c r="GF34" s="168"/>
      <c r="GG34" s="168"/>
      <c r="GH34" s="168"/>
      <c r="GI34" s="168"/>
      <c r="GJ34" s="168"/>
      <c r="GK34" s="168"/>
      <c r="GL34" s="168"/>
      <c r="GM34" s="168"/>
      <c r="GN34" s="168"/>
      <c r="GO34" s="168"/>
      <c r="GP34" s="168"/>
      <c r="GQ34" s="168"/>
      <c r="GR34" s="168"/>
      <c r="GS34" s="168"/>
      <c r="GT34" s="168"/>
      <c r="GU34" s="168"/>
      <c r="GV34" s="168"/>
      <c r="GW34" s="168"/>
      <c r="GX34" s="168"/>
      <c r="GY34" s="168"/>
      <c r="GZ34" s="168"/>
      <c r="HA34" s="168"/>
      <c r="HB34" s="168"/>
      <c r="HC34" s="168"/>
      <c r="HD34" s="168"/>
      <c r="HE34" s="168"/>
      <c r="HF34" s="168"/>
      <c r="HG34" s="168"/>
      <c r="HH34" s="168"/>
      <c r="HI34" s="168"/>
      <c r="HJ34" s="168"/>
      <c r="HK34" s="168"/>
      <c r="HL34" s="168"/>
      <c r="HM34" s="168"/>
      <c r="HN34" s="168"/>
      <c r="HO34" s="168"/>
      <c r="HP34" s="168"/>
      <c r="HQ34" s="168"/>
      <c r="HR34" s="168"/>
      <c r="HS34" s="168"/>
      <c r="HT34" s="168"/>
      <c r="HU34" s="168"/>
      <c r="HV34" s="168"/>
      <c r="HW34" s="168"/>
      <c r="HX34" s="168"/>
      <c r="HY34" s="168"/>
      <c r="HZ34" s="168"/>
      <c r="IA34" s="168"/>
      <c r="IB34" s="168"/>
      <c r="IC34" s="168"/>
      <c r="ID34" s="168"/>
      <c r="IE34" s="168"/>
      <c r="IF34" s="168"/>
      <c r="IG34" s="168"/>
      <c r="IH34" s="168"/>
      <c r="II34" s="168"/>
      <c r="IJ34" s="168"/>
      <c r="IK34" s="168"/>
      <c r="IL34" s="168"/>
      <c r="IM34" s="168"/>
      <c r="IN34" s="168"/>
      <c r="IO34" s="168"/>
      <c r="IP34" s="168"/>
      <c r="IQ34" s="168"/>
      <c r="IR34" s="168"/>
      <c r="IS34" s="168"/>
      <c r="IT34" s="168"/>
      <c r="IU34" s="168"/>
      <c r="IV34" s="168"/>
      <c r="IW34" s="168"/>
      <c r="IX34" s="168"/>
      <c r="IY34" s="168"/>
      <c r="IZ34" s="168"/>
      <c r="JA34" s="168"/>
      <c r="JB34" s="168"/>
      <c r="JC34" s="168"/>
      <c r="JD34" s="168"/>
      <c r="JE34" s="168"/>
      <c r="JF34" s="168"/>
      <c r="JG34" s="168"/>
      <c r="JH34" s="168"/>
      <c r="JI34" s="168"/>
      <c r="JJ34" s="168"/>
      <c r="JK34" s="168"/>
      <c r="JL34" s="168"/>
      <c r="JM34" s="168"/>
      <c r="JN34" s="168"/>
      <c r="JO34" s="168"/>
      <c r="JP34" s="168"/>
      <c r="JQ34" s="168"/>
      <c r="JR34" s="168"/>
      <c r="JS34" s="168"/>
      <c r="JT34" s="168"/>
      <c r="JU34" s="168"/>
      <c r="JV34" s="168"/>
      <c r="JW34" s="168"/>
      <c r="JX34" s="168"/>
      <c r="JY34" s="168"/>
      <c r="JZ34" s="168"/>
      <c r="KA34" s="168"/>
      <c r="KB34" s="168"/>
      <c r="KC34" s="168"/>
      <c r="KD34" s="168"/>
      <c r="KE34" s="168"/>
      <c r="KF34" s="168"/>
      <c r="KG34" s="168"/>
      <c r="KH34" s="168"/>
      <c r="KI34" s="168"/>
      <c r="KJ34" s="168"/>
      <c r="KK34" s="168"/>
      <c r="KL34" s="168"/>
      <c r="KM34" s="168"/>
      <c r="KN34" s="168"/>
      <c r="KO34" s="168"/>
      <c r="KP34" s="168"/>
      <c r="KQ34" s="168"/>
      <c r="KR34" s="168"/>
      <c r="KS34" s="168"/>
      <c r="KT34" s="168"/>
      <c r="KU34" s="168"/>
      <c r="KV34" s="168"/>
      <c r="KW34" s="168"/>
      <c r="KX34" s="168"/>
      <c r="KY34" s="168"/>
      <c r="KZ34" s="168"/>
      <c r="LA34" s="168"/>
      <c r="LB34" s="168"/>
      <c r="LC34" s="168"/>
      <c r="LD34" s="168"/>
      <c r="LE34" s="168"/>
      <c r="LF34" s="168"/>
      <c r="LG34" s="168"/>
      <c r="LH34" s="168"/>
      <c r="LI34" s="168"/>
      <c r="LJ34" s="168"/>
      <c r="LK34" s="168"/>
      <c r="LL34" s="168"/>
      <c r="LM34" s="168"/>
      <c r="LN34" s="168"/>
      <c r="LO34" s="168"/>
      <c r="LP34" s="168"/>
      <c r="LQ34" s="168"/>
      <c r="LR34" s="168"/>
      <c r="LS34" s="168"/>
      <c r="LT34" s="168"/>
      <c r="LU34" s="168"/>
      <c r="LV34" s="168"/>
      <c r="LW34" s="168"/>
      <c r="LX34" s="168"/>
      <c r="LY34" s="168"/>
      <c r="LZ34" s="168"/>
      <c r="MA34" s="168"/>
      <c r="MB34" s="168"/>
      <c r="MC34" s="168"/>
      <c r="MD34" s="168"/>
      <c r="ME34" s="168"/>
      <c r="MF34" s="168"/>
      <c r="MG34" s="168"/>
    </row>
    <row r="35" spans="1:345" s="169" customFormat="1" ht="26.4" x14ac:dyDescent="0.25">
      <c r="A35" s="400" t="s">
        <v>460</v>
      </c>
      <c r="B35" s="526" t="s">
        <v>638</v>
      </c>
      <c r="C35" s="527">
        <v>4.4000000000000004</v>
      </c>
      <c r="D35" s="528" t="s">
        <v>575</v>
      </c>
      <c r="E35" s="529"/>
      <c r="F35" s="528"/>
      <c r="G35" s="528"/>
      <c r="H35" s="528"/>
      <c r="I35" s="528"/>
      <c r="J35" s="528"/>
      <c r="K35" s="529" t="s">
        <v>573</v>
      </c>
      <c r="L35" s="168"/>
      <c r="M35" s="168"/>
      <c r="N35" s="166"/>
      <c r="O35" s="166"/>
      <c r="P35" s="166"/>
      <c r="Q35" s="166"/>
      <c r="R35" s="166"/>
      <c r="S35" s="166"/>
      <c r="T35" s="166"/>
      <c r="U35" s="166"/>
      <c r="V35" s="166"/>
      <c r="W35" s="166"/>
      <c r="X35" s="166"/>
      <c r="Y35" s="166"/>
      <c r="Z35" s="166"/>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c r="BA35" s="168"/>
      <c r="BB35" s="168"/>
      <c r="BC35" s="168"/>
      <c r="BD35" s="168"/>
      <c r="BE35" s="168"/>
      <c r="BF35" s="168"/>
      <c r="BG35" s="168"/>
      <c r="BH35" s="168"/>
      <c r="BI35" s="168"/>
      <c r="BJ35" s="168"/>
      <c r="BK35" s="168"/>
      <c r="BL35" s="168"/>
      <c r="BM35" s="168"/>
      <c r="BN35" s="168"/>
      <c r="BO35" s="168"/>
      <c r="BP35" s="168"/>
      <c r="BQ35" s="168"/>
      <c r="BR35" s="168"/>
      <c r="BS35" s="168"/>
      <c r="BT35" s="168"/>
      <c r="BU35" s="168"/>
      <c r="BV35" s="168"/>
      <c r="BW35" s="168"/>
      <c r="BX35" s="168"/>
      <c r="BY35" s="168"/>
      <c r="BZ35" s="168"/>
      <c r="CA35" s="168"/>
      <c r="CB35" s="168"/>
      <c r="CC35" s="168"/>
      <c r="CD35" s="168"/>
      <c r="CE35" s="168"/>
      <c r="CF35" s="168"/>
      <c r="CG35" s="168"/>
      <c r="CH35" s="168"/>
      <c r="CI35" s="168"/>
      <c r="CJ35" s="168"/>
      <c r="CK35" s="168"/>
      <c r="CL35" s="168"/>
      <c r="CM35" s="168"/>
      <c r="CN35" s="168"/>
      <c r="CO35" s="168"/>
      <c r="CP35" s="168"/>
      <c r="CQ35" s="168"/>
      <c r="CR35" s="168"/>
      <c r="CS35" s="168"/>
      <c r="CT35" s="168"/>
      <c r="CU35" s="168"/>
      <c r="CV35" s="168"/>
      <c r="CW35" s="168"/>
      <c r="CX35" s="168"/>
      <c r="CY35" s="168"/>
      <c r="CZ35" s="168"/>
      <c r="DA35" s="168"/>
      <c r="DB35" s="168"/>
      <c r="DC35" s="168"/>
      <c r="DD35" s="168"/>
      <c r="DE35" s="168"/>
      <c r="DF35" s="168"/>
      <c r="DG35" s="168"/>
      <c r="DH35" s="168"/>
      <c r="DI35" s="168"/>
      <c r="DJ35" s="168"/>
      <c r="DK35" s="168"/>
      <c r="DL35" s="168"/>
      <c r="DM35" s="168"/>
      <c r="DN35" s="168"/>
      <c r="DO35" s="168"/>
      <c r="DP35" s="168"/>
      <c r="DQ35" s="168"/>
      <c r="DR35" s="168"/>
      <c r="DS35" s="168"/>
      <c r="DT35" s="168"/>
      <c r="DU35" s="168"/>
      <c r="DV35" s="168"/>
      <c r="DW35" s="168"/>
      <c r="DX35" s="168"/>
      <c r="DY35" s="168"/>
      <c r="DZ35" s="168"/>
      <c r="EA35" s="168"/>
      <c r="EB35" s="168"/>
      <c r="EC35" s="168"/>
      <c r="ED35" s="168"/>
      <c r="EE35" s="168"/>
      <c r="EF35" s="168"/>
      <c r="EG35" s="168"/>
      <c r="EH35" s="168"/>
      <c r="EI35" s="168"/>
      <c r="EJ35" s="168"/>
      <c r="EK35" s="168"/>
      <c r="EL35" s="168"/>
      <c r="EM35" s="168"/>
      <c r="EN35" s="168"/>
      <c r="EO35" s="168"/>
      <c r="EP35" s="168"/>
      <c r="EQ35" s="168"/>
      <c r="ER35" s="168"/>
      <c r="ES35" s="168"/>
      <c r="ET35" s="168"/>
      <c r="EU35" s="168"/>
      <c r="EV35" s="168"/>
      <c r="EW35" s="168"/>
      <c r="EX35" s="168"/>
      <c r="EY35" s="168"/>
      <c r="EZ35" s="168"/>
      <c r="FA35" s="168"/>
      <c r="FB35" s="168"/>
      <c r="FC35" s="168"/>
      <c r="FD35" s="168"/>
      <c r="FE35" s="168"/>
      <c r="FF35" s="168"/>
      <c r="FG35" s="168"/>
      <c r="FH35" s="168"/>
      <c r="FI35" s="168"/>
      <c r="FJ35" s="168"/>
      <c r="FK35" s="168"/>
      <c r="FL35" s="168"/>
      <c r="FM35" s="168"/>
      <c r="FN35" s="168"/>
      <c r="FO35" s="168"/>
      <c r="FP35" s="168"/>
      <c r="FQ35" s="168"/>
      <c r="FR35" s="168"/>
      <c r="FS35" s="168"/>
      <c r="FT35" s="168"/>
      <c r="FU35" s="168"/>
      <c r="FV35" s="168"/>
      <c r="FW35" s="168"/>
      <c r="FX35" s="168"/>
      <c r="FY35" s="168"/>
      <c r="FZ35" s="168"/>
      <c r="GA35" s="168"/>
      <c r="GB35" s="168"/>
      <c r="GC35" s="168"/>
      <c r="GD35" s="168"/>
      <c r="GE35" s="168"/>
      <c r="GF35" s="168"/>
      <c r="GG35" s="168"/>
      <c r="GH35" s="168"/>
      <c r="GI35" s="168"/>
      <c r="GJ35" s="168"/>
      <c r="GK35" s="168"/>
      <c r="GL35" s="168"/>
      <c r="GM35" s="168"/>
      <c r="GN35" s="168"/>
      <c r="GO35" s="168"/>
      <c r="GP35" s="168"/>
      <c r="GQ35" s="168"/>
      <c r="GR35" s="168"/>
      <c r="GS35" s="168"/>
      <c r="GT35" s="168"/>
      <c r="GU35" s="168"/>
      <c r="GV35" s="168"/>
      <c r="GW35" s="168"/>
      <c r="GX35" s="168"/>
      <c r="GY35" s="168"/>
      <c r="GZ35" s="168"/>
      <c r="HA35" s="168"/>
      <c r="HB35" s="168"/>
      <c r="HC35" s="168"/>
      <c r="HD35" s="168"/>
      <c r="HE35" s="168"/>
      <c r="HF35" s="168"/>
      <c r="HG35" s="168"/>
      <c r="HH35" s="168"/>
      <c r="HI35" s="168"/>
      <c r="HJ35" s="168"/>
      <c r="HK35" s="168"/>
      <c r="HL35" s="168"/>
      <c r="HM35" s="168"/>
      <c r="HN35" s="168"/>
      <c r="HO35" s="168"/>
      <c r="HP35" s="168"/>
      <c r="HQ35" s="168"/>
      <c r="HR35" s="168"/>
      <c r="HS35" s="168"/>
      <c r="HT35" s="168"/>
      <c r="HU35" s="168"/>
      <c r="HV35" s="168"/>
      <c r="HW35" s="168"/>
      <c r="HX35" s="168"/>
      <c r="HY35" s="168"/>
      <c r="HZ35" s="168"/>
      <c r="IA35" s="168"/>
      <c r="IB35" s="168"/>
      <c r="IC35" s="168"/>
      <c r="ID35" s="168"/>
      <c r="IE35" s="168"/>
      <c r="IF35" s="168"/>
      <c r="IG35" s="168"/>
      <c r="IH35" s="168"/>
      <c r="II35" s="168"/>
      <c r="IJ35" s="168"/>
      <c r="IK35" s="168"/>
      <c r="IL35" s="168"/>
      <c r="IM35" s="168"/>
      <c r="IN35" s="168"/>
      <c r="IO35" s="168"/>
      <c r="IP35" s="168"/>
      <c r="IQ35" s="168"/>
      <c r="IR35" s="168"/>
      <c r="IS35" s="168"/>
      <c r="IT35" s="168"/>
      <c r="IU35" s="168"/>
      <c r="IV35" s="168"/>
      <c r="IW35" s="168"/>
      <c r="IX35" s="168"/>
      <c r="IY35" s="168"/>
      <c r="IZ35" s="168"/>
      <c r="JA35" s="168"/>
      <c r="JB35" s="168"/>
      <c r="JC35" s="168"/>
      <c r="JD35" s="168"/>
      <c r="JE35" s="168"/>
      <c r="JF35" s="168"/>
      <c r="JG35" s="168"/>
      <c r="JH35" s="168"/>
      <c r="JI35" s="168"/>
      <c r="JJ35" s="168"/>
      <c r="JK35" s="168"/>
      <c r="JL35" s="168"/>
      <c r="JM35" s="168"/>
      <c r="JN35" s="168"/>
      <c r="JO35" s="168"/>
      <c r="JP35" s="168"/>
      <c r="JQ35" s="168"/>
      <c r="JR35" s="168"/>
      <c r="JS35" s="168"/>
      <c r="JT35" s="168"/>
      <c r="JU35" s="168"/>
      <c r="JV35" s="168"/>
      <c r="JW35" s="168"/>
      <c r="JX35" s="168"/>
      <c r="JY35" s="168"/>
      <c r="JZ35" s="168"/>
      <c r="KA35" s="168"/>
      <c r="KB35" s="168"/>
      <c r="KC35" s="168"/>
      <c r="KD35" s="168"/>
      <c r="KE35" s="168"/>
      <c r="KF35" s="168"/>
      <c r="KG35" s="168"/>
      <c r="KH35" s="168"/>
      <c r="KI35" s="168"/>
      <c r="KJ35" s="168"/>
      <c r="KK35" s="168"/>
      <c r="KL35" s="168"/>
      <c r="KM35" s="168"/>
      <c r="KN35" s="168"/>
      <c r="KO35" s="168"/>
      <c r="KP35" s="168"/>
      <c r="KQ35" s="168"/>
      <c r="KR35" s="168"/>
      <c r="KS35" s="168"/>
      <c r="KT35" s="168"/>
      <c r="KU35" s="168"/>
      <c r="KV35" s="168"/>
      <c r="KW35" s="168"/>
      <c r="KX35" s="168"/>
      <c r="KY35" s="168"/>
      <c r="KZ35" s="168"/>
      <c r="LA35" s="168"/>
      <c r="LB35" s="168"/>
      <c r="LC35" s="168"/>
      <c r="LD35" s="168"/>
      <c r="LE35" s="168"/>
      <c r="LF35" s="168"/>
      <c r="LG35" s="168"/>
      <c r="LH35" s="168"/>
      <c r="LI35" s="168"/>
      <c r="LJ35" s="168"/>
      <c r="LK35" s="168"/>
      <c r="LL35" s="168"/>
      <c r="LM35" s="168"/>
      <c r="LN35" s="168"/>
      <c r="LO35" s="168"/>
      <c r="LP35" s="168"/>
      <c r="LQ35" s="168"/>
      <c r="LR35" s="168"/>
      <c r="LS35" s="168"/>
      <c r="LT35" s="168"/>
      <c r="LU35" s="168"/>
      <c r="LV35" s="168"/>
      <c r="LW35" s="168"/>
      <c r="LX35" s="168"/>
      <c r="LY35" s="168"/>
      <c r="LZ35" s="168"/>
      <c r="MA35" s="168"/>
      <c r="MB35" s="168"/>
      <c r="MC35" s="168"/>
      <c r="MD35" s="168"/>
      <c r="ME35" s="168"/>
      <c r="MF35" s="168"/>
      <c r="MG35" s="168"/>
    </row>
    <row r="36" spans="1:345" s="169" customFormat="1" ht="26.4" x14ac:dyDescent="0.25">
      <c r="A36" s="400" t="s">
        <v>461</v>
      </c>
      <c r="B36" s="530" t="s">
        <v>284</v>
      </c>
      <c r="C36" s="521">
        <v>4.5</v>
      </c>
      <c r="D36" s="522" t="s">
        <v>575</v>
      </c>
      <c r="E36" s="520"/>
      <c r="F36" s="522"/>
      <c r="G36" s="522"/>
      <c r="H36" s="522"/>
      <c r="I36" s="522"/>
      <c r="J36" s="522"/>
      <c r="K36" s="520" t="s">
        <v>574</v>
      </c>
      <c r="L36" s="168"/>
      <c r="M36" s="168"/>
      <c r="N36" s="166"/>
      <c r="O36" s="166"/>
      <c r="P36" s="166"/>
      <c r="Q36" s="166"/>
      <c r="R36" s="166"/>
      <c r="S36" s="166"/>
      <c r="T36" s="166"/>
      <c r="U36" s="166"/>
      <c r="V36" s="166"/>
      <c r="W36" s="166"/>
      <c r="X36" s="166"/>
      <c r="Y36" s="166"/>
      <c r="Z36" s="166"/>
      <c r="AA36" s="168"/>
      <c r="AB36" s="168"/>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8"/>
      <c r="BQ36" s="168"/>
      <c r="BR36" s="168"/>
      <c r="BS36" s="168"/>
      <c r="BT36" s="168"/>
      <c r="BU36" s="168"/>
      <c r="BV36" s="168"/>
      <c r="BW36" s="168"/>
      <c r="BX36" s="168"/>
      <c r="BY36" s="168"/>
      <c r="BZ36" s="168"/>
      <c r="CA36" s="168"/>
      <c r="CB36" s="168"/>
      <c r="CC36" s="168"/>
      <c r="CD36" s="168"/>
      <c r="CE36" s="168"/>
      <c r="CF36" s="168"/>
      <c r="CG36" s="168"/>
      <c r="CH36" s="168"/>
      <c r="CI36" s="168"/>
      <c r="CJ36" s="168"/>
      <c r="CK36" s="168"/>
      <c r="CL36" s="168"/>
      <c r="CM36" s="168"/>
      <c r="CN36" s="168"/>
      <c r="CO36" s="168"/>
      <c r="CP36" s="168"/>
      <c r="CQ36" s="168"/>
      <c r="CR36" s="168"/>
      <c r="CS36" s="168"/>
      <c r="CT36" s="168"/>
      <c r="CU36" s="168"/>
      <c r="CV36" s="168"/>
      <c r="CW36" s="168"/>
      <c r="CX36" s="168"/>
      <c r="CY36" s="168"/>
      <c r="CZ36" s="168"/>
      <c r="DA36" s="168"/>
      <c r="DB36" s="168"/>
      <c r="DC36" s="168"/>
      <c r="DD36" s="168"/>
      <c r="DE36" s="168"/>
      <c r="DF36" s="168"/>
      <c r="DG36" s="168"/>
      <c r="DH36" s="168"/>
      <c r="DI36" s="168"/>
      <c r="DJ36" s="168"/>
      <c r="DK36" s="168"/>
      <c r="DL36" s="168"/>
      <c r="DM36" s="168"/>
      <c r="DN36" s="168"/>
      <c r="DO36" s="168"/>
      <c r="DP36" s="168"/>
      <c r="DQ36" s="168"/>
      <c r="DR36" s="168"/>
      <c r="DS36" s="168"/>
      <c r="DT36" s="168"/>
      <c r="DU36" s="168"/>
      <c r="DV36" s="168"/>
      <c r="DW36" s="168"/>
      <c r="DX36" s="168"/>
      <c r="DY36" s="168"/>
      <c r="DZ36" s="168"/>
      <c r="EA36" s="168"/>
      <c r="EB36" s="168"/>
      <c r="EC36" s="168"/>
      <c r="ED36" s="168"/>
      <c r="EE36" s="168"/>
      <c r="EF36" s="168"/>
      <c r="EG36" s="168"/>
      <c r="EH36" s="168"/>
      <c r="EI36" s="168"/>
      <c r="EJ36" s="168"/>
      <c r="EK36" s="168"/>
      <c r="EL36" s="168"/>
      <c r="EM36" s="168"/>
      <c r="EN36" s="168"/>
      <c r="EO36" s="168"/>
      <c r="EP36" s="168"/>
      <c r="EQ36" s="168"/>
      <c r="ER36" s="168"/>
      <c r="ES36" s="168"/>
      <c r="ET36" s="168"/>
      <c r="EU36" s="168"/>
      <c r="EV36" s="168"/>
      <c r="EW36" s="168"/>
      <c r="EX36" s="168"/>
      <c r="EY36" s="168"/>
      <c r="EZ36" s="168"/>
      <c r="FA36" s="168"/>
      <c r="FB36" s="168"/>
      <c r="FC36" s="168"/>
      <c r="FD36" s="168"/>
      <c r="FE36" s="168"/>
      <c r="FF36" s="168"/>
      <c r="FG36" s="168"/>
      <c r="FH36" s="168"/>
      <c r="FI36" s="168"/>
      <c r="FJ36" s="168"/>
      <c r="FK36" s="168"/>
      <c r="FL36" s="168"/>
      <c r="FM36" s="168"/>
      <c r="FN36" s="168"/>
      <c r="FO36" s="168"/>
      <c r="FP36" s="168"/>
      <c r="FQ36" s="168"/>
      <c r="FR36" s="168"/>
      <c r="FS36" s="168"/>
      <c r="FT36" s="168"/>
      <c r="FU36" s="168"/>
      <c r="FV36" s="168"/>
      <c r="FW36" s="168"/>
      <c r="FX36" s="168"/>
      <c r="FY36" s="168"/>
      <c r="FZ36" s="168"/>
      <c r="GA36" s="168"/>
      <c r="GB36" s="168"/>
      <c r="GC36" s="168"/>
      <c r="GD36" s="168"/>
      <c r="GE36" s="168"/>
      <c r="GF36" s="168"/>
      <c r="GG36" s="168"/>
      <c r="GH36" s="168"/>
      <c r="GI36" s="168"/>
      <c r="GJ36" s="168"/>
      <c r="GK36" s="168"/>
      <c r="GL36" s="168"/>
      <c r="GM36" s="168"/>
      <c r="GN36" s="168"/>
      <c r="GO36" s="168"/>
      <c r="GP36" s="168"/>
      <c r="GQ36" s="168"/>
      <c r="GR36" s="168"/>
      <c r="GS36" s="168"/>
      <c r="GT36" s="168"/>
      <c r="GU36" s="168"/>
      <c r="GV36" s="168"/>
      <c r="GW36" s="168"/>
      <c r="GX36" s="168"/>
      <c r="GY36" s="168"/>
      <c r="GZ36" s="168"/>
      <c r="HA36" s="168"/>
      <c r="HB36" s="168"/>
      <c r="HC36" s="168"/>
      <c r="HD36" s="168"/>
      <c r="HE36" s="168"/>
      <c r="HF36" s="168"/>
      <c r="HG36" s="168"/>
      <c r="HH36" s="168"/>
      <c r="HI36" s="168"/>
      <c r="HJ36" s="168"/>
      <c r="HK36" s="168"/>
      <c r="HL36" s="168"/>
      <c r="HM36" s="168"/>
      <c r="HN36" s="168"/>
      <c r="HO36" s="168"/>
      <c r="HP36" s="168"/>
      <c r="HQ36" s="168"/>
      <c r="HR36" s="168"/>
      <c r="HS36" s="168"/>
      <c r="HT36" s="168"/>
      <c r="HU36" s="168"/>
      <c r="HV36" s="168"/>
      <c r="HW36" s="168"/>
      <c r="HX36" s="168"/>
      <c r="HY36" s="168"/>
      <c r="HZ36" s="168"/>
      <c r="IA36" s="168"/>
      <c r="IB36" s="168"/>
      <c r="IC36" s="168"/>
      <c r="ID36" s="168"/>
      <c r="IE36" s="168"/>
      <c r="IF36" s="168"/>
      <c r="IG36" s="168"/>
      <c r="IH36" s="168"/>
      <c r="II36" s="168"/>
      <c r="IJ36" s="168"/>
      <c r="IK36" s="168"/>
      <c r="IL36" s="168"/>
      <c r="IM36" s="168"/>
      <c r="IN36" s="168"/>
      <c r="IO36" s="168"/>
      <c r="IP36" s="168"/>
      <c r="IQ36" s="168"/>
      <c r="IR36" s="168"/>
      <c r="IS36" s="168"/>
      <c r="IT36" s="168"/>
      <c r="IU36" s="168"/>
      <c r="IV36" s="168"/>
      <c r="IW36" s="168"/>
      <c r="IX36" s="168"/>
      <c r="IY36" s="168"/>
      <c r="IZ36" s="168"/>
      <c r="JA36" s="168"/>
      <c r="JB36" s="168"/>
      <c r="JC36" s="168"/>
      <c r="JD36" s="168"/>
      <c r="JE36" s="168"/>
      <c r="JF36" s="168"/>
      <c r="JG36" s="168"/>
      <c r="JH36" s="168"/>
      <c r="JI36" s="168"/>
      <c r="JJ36" s="168"/>
      <c r="JK36" s="168"/>
      <c r="JL36" s="168"/>
      <c r="JM36" s="168"/>
      <c r="JN36" s="168"/>
      <c r="JO36" s="168"/>
      <c r="JP36" s="168"/>
      <c r="JQ36" s="168"/>
      <c r="JR36" s="168"/>
      <c r="JS36" s="168"/>
      <c r="JT36" s="168"/>
      <c r="JU36" s="168"/>
      <c r="JV36" s="168"/>
      <c r="JW36" s="168"/>
      <c r="JX36" s="168"/>
      <c r="JY36" s="168"/>
      <c r="JZ36" s="168"/>
      <c r="KA36" s="168"/>
      <c r="KB36" s="168"/>
      <c r="KC36" s="168"/>
      <c r="KD36" s="168"/>
      <c r="KE36" s="168"/>
      <c r="KF36" s="168"/>
      <c r="KG36" s="168"/>
      <c r="KH36" s="168"/>
      <c r="KI36" s="168"/>
      <c r="KJ36" s="168"/>
      <c r="KK36" s="168"/>
      <c r="KL36" s="168"/>
      <c r="KM36" s="168"/>
      <c r="KN36" s="168"/>
      <c r="KO36" s="168"/>
      <c r="KP36" s="168"/>
      <c r="KQ36" s="168"/>
      <c r="KR36" s="168"/>
      <c r="KS36" s="168"/>
      <c r="KT36" s="168"/>
      <c r="KU36" s="168"/>
      <c r="KV36" s="168"/>
      <c r="KW36" s="168"/>
      <c r="KX36" s="168"/>
      <c r="KY36" s="168"/>
      <c r="KZ36" s="168"/>
      <c r="LA36" s="168"/>
      <c r="LB36" s="168"/>
      <c r="LC36" s="168"/>
      <c r="LD36" s="168"/>
      <c r="LE36" s="168"/>
      <c r="LF36" s="168"/>
      <c r="LG36" s="168"/>
      <c r="LH36" s="168"/>
      <c r="LI36" s="168"/>
      <c r="LJ36" s="168"/>
      <c r="LK36" s="168"/>
      <c r="LL36" s="168"/>
      <c r="LM36" s="168"/>
      <c r="LN36" s="168"/>
      <c r="LO36" s="168"/>
      <c r="LP36" s="168"/>
      <c r="LQ36" s="168"/>
      <c r="LR36" s="168"/>
      <c r="LS36" s="168"/>
      <c r="LT36" s="168"/>
      <c r="LU36" s="168"/>
      <c r="LV36" s="168"/>
      <c r="LW36" s="168"/>
      <c r="LX36" s="168"/>
      <c r="LY36" s="168"/>
      <c r="LZ36" s="168"/>
      <c r="MA36" s="168"/>
      <c r="MB36" s="168"/>
      <c r="MC36" s="168"/>
      <c r="MD36" s="168"/>
      <c r="ME36" s="168"/>
      <c r="MF36" s="168"/>
      <c r="MG36" s="168"/>
    </row>
    <row r="37" spans="1:345" s="169" customFormat="1" ht="26.4" x14ac:dyDescent="0.25">
      <c r="A37" s="400" t="s">
        <v>449</v>
      </c>
      <c r="B37" s="520" t="s">
        <v>630</v>
      </c>
      <c r="C37" s="521">
        <v>4.5</v>
      </c>
      <c r="D37" s="522" t="s">
        <v>187</v>
      </c>
      <c r="E37" s="520"/>
      <c r="F37" s="522"/>
      <c r="G37" s="522"/>
      <c r="H37" s="522"/>
      <c r="I37" s="522"/>
      <c r="J37" s="522"/>
      <c r="K37" s="520" t="s">
        <v>573</v>
      </c>
      <c r="L37" s="168"/>
      <c r="M37" s="168"/>
      <c r="N37" s="166"/>
      <c r="O37" s="166"/>
      <c r="P37" s="166"/>
      <c r="Q37" s="166"/>
      <c r="R37" s="166"/>
      <c r="S37" s="166"/>
      <c r="T37" s="166"/>
      <c r="U37" s="166"/>
      <c r="V37" s="166"/>
      <c r="W37" s="166"/>
      <c r="X37" s="166"/>
      <c r="Y37" s="166"/>
      <c r="Z37" s="166"/>
      <c r="AA37" s="168"/>
      <c r="AB37" s="168"/>
      <c r="AC37" s="168"/>
      <c r="AD37" s="168"/>
      <c r="AE37" s="168"/>
      <c r="AF37" s="168"/>
      <c r="AG37" s="168"/>
      <c r="AH37" s="168"/>
      <c r="AI37" s="168"/>
      <c r="AJ37" s="168"/>
      <c r="AK37" s="168"/>
      <c r="AL37" s="168"/>
      <c r="AM37" s="168"/>
      <c r="AN37" s="168"/>
      <c r="AO37" s="168"/>
      <c r="AP37" s="168"/>
      <c r="AQ37" s="168"/>
      <c r="AR37" s="168"/>
      <c r="AS37" s="168"/>
      <c r="AT37" s="168"/>
      <c r="AU37" s="168"/>
      <c r="AV37" s="168"/>
      <c r="AW37" s="168"/>
      <c r="AX37" s="168"/>
      <c r="AY37" s="168"/>
      <c r="AZ37" s="168"/>
      <c r="BA37" s="168"/>
      <c r="BB37" s="168"/>
      <c r="BC37" s="168"/>
      <c r="BD37" s="168"/>
      <c r="BE37" s="168"/>
      <c r="BF37" s="168"/>
      <c r="BG37" s="168"/>
      <c r="BH37" s="168"/>
      <c r="BI37" s="168"/>
      <c r="BJ37" s="168"/>
      <c r="BK37" s="168"/>
      <c r="BL37" s="168"/>
      <c r="BM37" s="168"/>
      <c r="BN37" s="168"/>
      <c r="BO37" s="168"/>
      <c r="BP37" s="168"/>
      <c r="BQ37" s="168"/>
      <c r="BR37" s="168"/>
      <c r="BS37" s="168"/>
      <c r="BT37" s="168"/>
      <c r="BU37" s="168"/>
      <c r="BV37" s="168"/>
      <c r="BW37" s="168"/>
      <c r="BX37" s="168"/>
      <c r="BY37" s="168"/>
      <c r="BZ37" s="168"/>
      <c r="CA37" s="168"/>
      <c r="CB37" s="168"/>
      <c r="CC37" s="168"/>
      <c r="CD37" s="168"/>
      <c r="CE37" s="168"/>
      <c r="CF37" s="168"/>
      <c r="CG37" s="168"/>
      <c r="CH37" s="168"/>
      <c r="CI37" s="168"/>
      <c r="CJ37" s="168"/>
      <c r="CK37" s="168"/>
      <c r="CL37" s="168"/>
      <c r="CM37" s="168"/>
      <c r="CN37" s="168"/>
      <c r="CO37" s="168"/>
      <c r="CP37" s="168"/>
      <c r="CQ37" s="168"/>
      <c r="CR37" s="168"/>
      <c r="CS37" s="168"/>
      <c r="CT37" s="168"/>
      <c r="CU37" s="168"/>
      <c r="CV37" s="168"/>
      <c r="CW37" s="168"/>
      <c r="CX37" s="168"/>
      <c r="CY37" s="168"/>
      <c r="CZ37" s="168"/>
      <c r="DA37" s="168"/>
      <c r="DB37" s="168"/>
      <c r="DC37" s="168"/>
      <c r="DD37" s="168"/>
      <c r="DE37" s="168"/>
      <c r="DF37" s="168"/>
      <c r="DG37" s="168"/>
      <c r="DH37" s="168"/>
      <c r="DI37" s="168"/>
      <c r="DJ37" s="168"/>
      <c r="DK37" s="168"/>
      <c r="DL37" s="168"/>
      <c r="DM37" s="168"/>
      <c r="DN37" s="168"/>
      <c r="DO37" s="168"/>
      <c r="DP37" s="168"/>
      <c r="DQ37" s="168"/>
      <c r="DR37" s="168"/>
      <c r="DS37" s="168"/>
      <c r="DT37" s="168"/>
      <c r="DU37" s="168"/>
      <c r="DV37" s="168"/>
      <c r="DW37" s="168"/>
      <c r="DX37" s="168"/>
      <c r="DY37" s="168"/>
      <c r="DZ37" s="168"/>
      <c r="EA37" s="168"/>
      <c r="EB37" s="168"/>
      <c r="EC37" s="168"/>
      <c r="ED37" s="168"/>
      <c r="EE37" s="168"/>
      <c r="EF37" s="168"/>
      <c r="EG37" s="168"/>
      <c r="EH37" s="168"/>
      <c r="EI37" s="168"/>
      <c r="EJ37" s="168"/>
      <c r="EK37" s="168"/>
      <c r="EL37" s="168"/>
      <c r="EM37" s="168"/>
      <c r="EN37" s="168"/>
      <c r="EO37" s="168"/>
      <c r="EP37" s="168"/>
      <c r="EQ37" s="168"/>
      <c r="ER37" s="168"/>
      <c r="ES37" s="168"/>
      <c r="ET37" s="168"/>
      <c r="EU37" s="168"/>
      <c r="EV37" s="168"/>
      <c r="EW37" s="168"/>
      <c r="EX37" s="168"/>
      <c r="EY37" s="168"/>
      <c r="EZ37" s="168"/>
      <c r="FA37" s="168"/>
      <c r="FB37" s="168"/>
      <c r="FC37" s="168"/>
      <c r="FD37" s="168"/>
      <c r="FE37" s="168"/>
      <c r="FF37" s="168"/>
      <c r="FG37" s="168"/>
      <c r="FH37" s="168"/>
      <c r="FI37" s="168"/>
      <c r="FJ37" s="168"/>
      <c r="FK37" s="168"/>
      <c r="FL37" s="168"/>
      <c r="FM37" s="168"/>
      <c r="FN37" s="168"/>
      <c r="FO37" s="168"/>
      <c r="FP37" s="168"/>
      <c r="FQ37" s="168"/>
      <c r="FR37" s="168"/>
      <c r="FS37" s="168"/>
      <c r="FT37" s="168"/>
      <c r="FU37" s="168"/>
      <c r="FV37" s="168"/>
      <c r="FW37" s="168"/>
      <c r="FX37" s="168"/>
      <c r="FY37" s="168"/>
      <c r="FZ37" s="168"/>
      <c r="GA37" s="168"/>
      <c r="GB37" s="168"/>
      <c r="GC37" s="168"/>
      <c r="GD37" s="168"/>
      <c r="GE37" s="168"/>
      <c r="GF37" s="168"/>
      <c r="GG37" s="168"/>
      <c r="GH37" s="168"/>
      <c r="GI37" s="168"/>
      <c r="GJ37" s="168"/>
      <c r="GK37" s="168"/>
      <c r="GL37" s="168"/>
      <c r="GM37" s="168"/>
      <c r="GN37" s="168"/>
      <c r="GO37" s="168"/>
      <c r="GP37" s="168"/>
      <c r="GQ37" s="168"/>
      <c r="GR37" s="168"/>
      <c r="GS37" s="168"/>
      <c r="GT37" s="168"/>
      <c r="GU37" s="168"/>
      <c r="GV37" s="168"/>
      <c r="GW37" s="168"/>
      <c r="GX37" s="168"/>
      <c r="GY37" s="168"/>
      <c r="GZ37" s="168"/>
      <c r="HA37" s="168"/>
      <c r="HB37" s="168"/>
      <c r="HC37" s="168"/>
      <c r="HD37" s="168"/>
      <c r="HE37" s="168"/>
      <c r="HF37" s="168"/>
      <c r="HG37" s="168"/>
      <c r="HH37" s="168"/>
      <c r="HI37" s="168"/>
      <c r="HJ37" s="168"/>
      <c r="HK37" s="168"/>
      <c r="HL37" s="168"/>
      <c r="HM37" s="168"/>
      <c r="HN37" s="168"/>
      <c r="HO37" s="168"/>
      <c r="HP37" s="168"/>
      <c r="HQ37" s="168"/>
      <c r="HR37" s="168"/>
      <c r="HS37" s="168"/>
      <c r="HT37" s="168"/>
      <c r="HU37" s="168"/>
      <c r="HV37" s="168"/>
      <c r="HW37" s="168"/>
      <c r="HX37" s="168"/>
      <c r="HY37" s="168"/>
      <c r="HZ37" s="168"/>
      <c r="IA37" s="168"/>
      <c r="IB37" s="168"/>
      <c r="IC37" s="168"/>
      <c r="ID37" s="168"/>
      <c r="IE37" s="168"/>
      <c r="IF37" s="168"/>
      <c r="IG37" s="168"/>
      <c r="IH37" s="168"/>
      <c r="II37" s="168"/>
      <c r="IJ37" s="168"/>
      <c r="IK37" s="168"/>
      <c r="IL37" s="168"/>
      <c r="IM37" s="168"/>
      <c r="IN37" s="168"/>
      <c r="IO37" s="168"/>
      <c r="IP37" s="168"/>
      <c r="IQ37" s="168"/>
      <c r="IR37" s="168"/>
      <c r="IS37" s="168"/>
      <c r="IT37" s="168"/>
      <c r="IU37" s="168"/>
      <c r="IV37" s="168"/>
      <c r="IW37" s="168"/>
      <c r="IX37" s="168"/>
      <c r="IY37" s="168"/>
      <c r="IZ37" s="168"/>
      <c r="JA37" s="168"/>
      <c r="JB37" s="168"/>
      <c r="JC37" s="168"/>
      <c r="JD37" s="168"/>
      <c r="JE37" s="168"/>
      <c r="JF37" s="168"/>
      <c r="JG37" s="168"/>
      <c r="JH37" s="168"/>
      <c r="JI37" s="168"/>
      <c r="JJ37" s="168"/>
      <c r="JK37" s="168"/>
      <c r="JL37" s="168"/>
      <c r="JM37" s="168"/>
      <c r="JN37" s="168"/>
      <c r="JO37" s="168"/>
      <c r="JP37" s="168"/>
      <c r="JQ37" s="168"/>
      <c r="JR37" s="168"/>
      <c r="JS37" s="168"/>
      <c r="JT37" s="168"/>
      <c r="JU37" s="168"/>
      <c r="JV37" s="168"/>
      <c r="JW37" s="168"/>
      <c r="JX37" s="168"/>
      <c r="JY37" s="168"/>
      <c r="JZ37" s="168"/>
      <c r="KA37" s="168"/>
      <c r="KB37" s="168"/>
      <c r="KC37" s="168"/>
      <c r="KD37" s="168"/>
      <c r="KE37" s="168"/>
      <c r="KF37" s="168"/>
      <c r="KG37" s="168"/>
      <c r="KH37" s="168"/>
      <c r="KI37" s="168"/>
      <c r="KJ37" s="168"/>
      <c r="KK37" s="168"/>
      <c r="KL37" s="168"/>
      <c r="KM37" s="168"/>
      <c r="KN37" s="168"/>
      <c r="KO37" s="168"/>
      <c r="KP37" s="168"/>
      <c r="KQ37" s="168"/>
      <c r="KR37" s="168"/>
      <c r="KS37" s="168"/>
      <c r="KT37" s="168"/>
      <c r="KU37" s="168"/>
      <c r="KV37" s="168"/>
      <c r="KW37" s="168"/>
      <c r="KX37" s="168"/>
      <c r="KY37" s="168"/>
      <c r="KZ37" s="168"/>
      <c r="LA37" s="168"/>
      <c r="LB37" s="168"/>
      <c r="LC37" s="168"/>
      <c r="LD37" s="168"/>
      <c r="LE37" s="168"/>
      <c r="LF37" s="168"/>
      <c r="LG37" s="168"/>
      <c r="LH37" s="168"/>
      <c r="LI37" s="168"/>
      <c r="LJ37" s="168"/>
      <c r="LK37" s="168"/>
      <c r="LL37" s="168"/>
      <c r="LM37" s="168"/>
      <c r="LN37" s="168"/>
      <c r="LO37" s="168"/>
      <c r="LP37" s="168"/>
      <c r="LQ37" s="168"/>
      <c r="LR37" s="168"/>
      <c r="LS37" s="168"/>
      <c r="LT37" s="168"/>
      <c r="LU37" s="168"/>
      <c r="LV37" s="168"/>
      <c r="LW37" s="168"/>
      <c r="LX37" s="168"/>
      <c r="LY37" s="168"/>
      <c r="LZ37" s="168"/>
      <c r="MA37" s="168"/>
      <c r="MB37" s="168"/>
      <c r="MC37" s="168"/>
      <c r="MD37" s="168"/>
      <c r="ME37" s="168"/>
      <c r="MF37" s="168"/>
      <c r="MG37" s="168"/>
    </row>
    <row r="38" spans="1:345" s="169" customFormat="1" ht="26.4" x14ac:dyDescent="0.25">
      <c r="A38" s="400" t="s">
        <v>450</v>
      </c>
      <c r="B38" s="526" t="s">
        <v>631</v>
      </c>
      <c r="C38" s="527">
        <v>4.5999999999999996</v>
      </c>
      <c r="D38" s="528" t="s">
        <v>187</v>
      </c>
      <c r="E38" s="529"/>
      <c r="F38" s="528"/>
      <c r="G38" s="528"/>
      <c r="H38" s="528"/>
      <c r="I38" s="528"/>
      <c r="J38" s="528"/>
      <c r="K38" s="529" t="s">
        <v>573</v>
      </c>
      <c r="L38" s="168"/>
      <c r="M38" s="168"/>
      <c r="N38" s="166"/>
      <c r="O38" s="166"/>
      <c r="P38" s="166"/>
      <c r="Q38" s="166"/>
      <c r="R38" s="166"/>
      <c r="S38" s="166"/>
      <c r="T38" s="166"/>
      <c r="U38" s="166"/>
      <c r="V38" s="166"/>
      <c r="W38" s="166"/>
      <c r="X38" s="166"/>
      <c r="Y38" s="166"/>
      <c r="Z38" s="166"/>
      <c r="AA38" s="168"/>
      <c r="AB38" s="168"/>
      <c r="AC38" s="168"/>
      <c r="AD38" s="168"/>
      <c r="AE38" s="168"/>
      <c r="AF38" s="168"/>
      <c r="AG38" s="168"/>
      <c r="AH38" s="168"/>
      <c r="AI38" s="168"/>
      <c r="AJ38" s="168"/>
      <c r="AK38" s="168"/>
      <c r="AL38" s="168"/>
      <c r="AM38" s="168"/>
      <c r="AN38" s="168"/>
      <c r="AO38" s="168"/>
      <c r="AP38" s="168"/>
      <c r="AQ38" s="168"/>
      <c r="AR38" s="168"/>
      <c r="AS38" s="168"/>
      <c r="AT38" s="168"/>
      <c r="AU38" s="168"/>
      <c r="AV38" s="168"/>
      <c r="AW38" s="168"/>
      <c r="AX38" s="168"/>
      <c r="AY38" s="168"/>
      <c r="AZ38" s="168"/>
      <c r="BA38" s="168"/>
      <c r="BB38" s="168"/>
      <c r="BC38" s="168"/>
      <c r="BD38" s="168"/>
      <c r="BE38" s="168"/>
      <c r="BF38" s="168"/>
      <c r="BG38" s="168"/>
      <c r="BH38" s="168"/>
      <c r="BI38" s="168"/>
      <c r="BJ38" s="168"/>
      <c r="BK38" s="168"/>
      <c r="BL38" s="168"/>
      <c r="BM38" s="168"/>
      <c r="BN38" s="168"/>
      <c r="BO38" s="168"/>
      <c r="BP38" s="168"/>
      <c r="BQ38" s="168"/>
      <c r="BR38" s="168"/>
      <c r="BS38" s="168"/>
      <c r="BT38" s="168"/>
      <c r="BU38" s="168"/>
      <c r="BV38" s="168"/>
      <c r="BW38" s="168"/>
      <c r="BX38" s="168"/>
      <c r="BY38" s="168"/>
      <c r="BZ38" s="168"/>
      <c r="CA38" s="168"/>
      <c r="CB38" s="168"/>
      <c r="CC38" s="168"/>
      <c r="CD38" s="168"/>
      <c r="CE38" s="168"/>
      <c r="CF38" s="168"/>
      <c r="CG38" s="168"/>
      <c r="CH38" s="168"/>
      <c r="CI38" s="168"/>
      <c r="CJ38" s="168"/>
      <c r="CK38" s="168"/>
      <c r="CL38" s="168"/>
      <c r="CM38" s="168"/>
      <c r="CN38" s="168"/>
      <c r="CO38" s="168"/>
      <c r="CP38" s="168"/>
      <c r="CQ38" s="168"/>
      <c r="CR38" s="168"/>
      <c r="CS38" s="168"/>
      <c r="CT38" s="168"/>
      <c r="CU38" s="168"/>
      <c r="CV38" s="168"/>
      <c r="CW38" s="168"/>
      <c r="CX38" s="168"/>
      <c r="CY38" s="168"/>
      <c r="CZ38" s="168"/>
      <c r="DA38" s="168"/>
      <c r="DB38" s="168"/>
      <c r="DC38" s="168"/>
      <c r="DD38" s="168"/>
      <c r="DE38" s="168"/>
      <c r="DF38" s="168"/>
      <c r="DG38" s="168"/>
      <c r="DH38" s="168"/>
      <c r="DI38" s="168"/>
      <c r="DJ38" s="168"/>
      <c r="DK38" s="168"/>
      <c r="DL38" s="168"/>
      <c r="DM38" s="168"/>
      <c r="DN38" s="168"/>
      <c r="DO38" s="168"/>
      <c r="DP38" s="168"/>
      <c r="DQ38" s="168"/>
      <c r="DR38" s="168"/>
      <c r="DS38" s="168"/>
      <c r="DT38" s="168"/>
      <c r="DU38" s="168"/>
      <c r="DV38" s="168"/>
      <c r="DW38" s="168"/>
      <c r="DX38" s="168"/>
      <c r="DY38" s="168"/>
      <c r="DZ38" s="168"/>
      <c r="EA38" s="168"/>
      <c r="EB38" s="168"/>
      <c r="EC38" s="168"/>
      <c r="ED38" s="168"/>
      <c r="EE38" s="168"/>
      <c r="EF38" s="168"/>
      <c r="EG38" s="168"/>
      <c r="EH38" s="168"/>
      <c r="EI38" s="168"/>
      <c r="EJ38" s="168"/>
      <c r="EK38" s="168"/>
      <c r="EL38" s="168"/>
      <c r="EM38" s="168"/>
      <c r="EN38" s="168"/>
      <c r="EO38" s="168"/>
      <c r="EP38" s="168"/>
      <c r="EQ38" s="168"/>
      <c r="ER38" s="168"/>
      <c r="ES38" s="168"/>
      <c r="ET38" s="168"/>
      <c r="EU38" s="168"/>
      <c r="EV38" s="168"/>
      <c r="EW38" s="168"/>
      <c r="EX38" s="168"/>
      <c r="EY38" s="168"/>
      <c r="EZ38" s="168"/>
      <c r="FA38" s="168"/>
      <c r="FB38" s="168"/>
      <c r="FC38" s="168"/>
      <c r="FD38" s="168"/>
      <c r="FE38" s="168"/>
      <c r="FF38" s="168"/>
      <c r="FG38" s="168"/>
      <c r="FH38" s="168"/>
      <c r="FI38" s="168"/>
      <c r="FJ38" s="168"/>
      <c r="FK38" s="168"/>
      <c r="FL38" s="168"/>
      <c r="FM38" s="168"/>
      <c r="FN38" s="168"/>
      <c r="FO38" s="168"/>
      <c r="FP38" s="168"/>
      <c r="FQ38" s="168"/>
      <c r="FR38" s="168"/>
      <c r="FS38" s="168"/>
      <c r="FT38" s="168"/>
      <c r="FU38" s="168"/>
      <c r="FV38" s="168"/>
      <c r="FW38" s="168"/>
      <c r="FX38" s="168"/>
      <c r="FY38" s="168"/>
      <c r="FZ38" s="168"/>
      <c r="GA38" s="168"/>
      <c r="GB38" s="168"/>
      <c r="GC38" s="168"/>
      <c r="GD38" s="168"/>
      <c r="GE38" s="168"/>
      <c r="GF38" s="168"/>
      <c r="GG38" s="168"/>
      <c r="GH38" s="168"/>
      <c r="GI38" s="168"/>
      <c r="GJ38" s="168"/>
      <c r="GK38" s="168"/>
      <c r="GL38" s="168"/>
      <c r="GM38" s="168"/>
      <c r="GN38" s="168"/>
      <c r="GO38" s="168"/>
      <c r="GP38" s="168"/>
      <c r="GQ38" s="168"/>
      <c r="GR38" s="168"/>
      <c r="GS38" s="168"/>
      <c r="GT38" s="168"/>
      <c r="GU38" s="168"/>
      <c r="GV38" s="168"/>
      <c r="GW38" s="168"/>
      <c r="GX38" s="168"/>
      <c r="GY38" s="168"/>
      <c r="GZ38" s="168"/>
      <c r="HA38" s="168"/>
      <c r="HB38" s="168"/>
      <c r="HC38" s="168"/>
      <c r="HD38" s="168"/>
      <c r="HE38" s="168"/>
      <c r="HF38" s="168"/>
      <c r="HG38" s="168"/>
      <c r="HH38" s="168"/>
      <c r="HI38" s="168"/>
      <c r="HJ38" s="168"/>
      <c r="HK38" s="168"/>
      <c r="HL38" s="168"/>
      <c r="HM38" s="168"/>
      <c r="HN38" s="168"/>
      <c r="HO38" s="168"/>
      <c r="HP38" s="168"/>
      <c r="HQ38" s="168"/>
      <c r="HR38" s="168"/>
      <c r="HS38" s="168"/>
      <c r="HT38" s="168"/>
      <c r="HU38" s="168"/>
      <c r="HV38" s="168"/>
      <c r="HW38" s="168"/>
      <c r="HX38" s="168"/>
      <c r="HY38" s="168"/>
      <c r="HZ38" s="168"/>
      <c r="IA38" s="168"/>
      <c r="IB38" s="168"/>
      <c r="IC38" s="168"/>
      <c r="ID38" s="168"/>
      <c r="IE38" s="168"/>
      <c r="IF38" s="168"/>
      <c r="IG38" s="168"/>
      <c r="IH38" s="168"/>
      <c r="II38" s="168"/>
      <c r="IJ38" s="168"/>
      <c r="IK38" s="168"/>
      <c r="IL38" s="168"/>
      <c r="IM38" s="168"/>
      <c r="IN38" s="168"/>
      <c r="IO38" s="168"/>
      <c r="IP38" s="168"/>
      <c r="IQ38" s="168"/>
      <c r="IR38" s="168"/>
      <c r="IS38" s="168"/>
      <c r="IT38" s="168"/>
      <c r="IU38" s="168"/>
      <c r="IV38" s="168"/>
      <c r="IW38" s="168"/>
      <c r="IX38" s="168"/>
      <c r="IY38" s="168"/>
      <c r="IZ38" s="168"/>
      <c r="JA38" s="168"/>
      <c r="JB38" s="168"/>
      <c r="JC38" s="168"/>
      <c r="JD38" s="168"/>
      <c r="JE38" s="168"/>
      <c r="JF38" s="168"/>
      <c r="JG38" s="168"/>
      <c r="JH38" s="168"/>
      <c r="JI38" s="168"/>
      <c r="JJ38" s="168"/>
      <c r="JK38" s="168"/>
      <c r="JL38" s="168"/>
      <c r="JM38" s="168"/>
      <c r="JN38" s="168"/>
      <c r="JO38" s="168"/>
      <c r="JP38" s="168"/>
      <c r="JQ38" s="168"/>
      <c r="JR38" s="168"/>
      <c r="JS38" s="168"/>
      <c r="JT38" s="168"/>
      <c r="JU38" s="168"/>
      <c r="JV38" s="168"/>
      <c r="JW38" s="168"/>
      <c r="JX38" s="168"/>
      <c r="JY38" s="168"/>
      <c r="JZ38" s="168"/>
      <c r="KA38" s="168"/>
      <c r="KB38" s="168"/>
      <c r="KC38" s="168"/>
      <c r="KD38" s="168"/>
      <c r="KE38" s="168"/>
      <c r="KF38" s="168"/>
      <c r="KG38" s="168"/>
      <c r="KH38" s="168"/>
      <c r="KI38" s="168"/>
      <c r="KJ38" s="168"/>
      <c r="KK38" s="168"/>
      <c r="KL38" s="168"/>
      <c r="KM38" s="168"/>
      <c r="KN38" s="168"/>
      <c r="KO38" s="168"/>
      <c r="KP38" s="168"/>
      <c r="KQ38" s="168"/>
      <c r="KR38" s="168"/>
      <c r="KS38" s="168"/>
      <c r="KT38" s="168"/>
      <c r="KU38" s="168"/>
      <c r="KV38" s="168"/>
      <c r="KW38" s="168"/>
      <c r="KX38" s="168"/>
      <c r="KY38" s="168"/>
      <c r="KZ38" s="168"/>
      <c r="LA38" s="168"/>
      <c r="LB38" s="168"/>
      <c r="LC38" s="168"/>
      <c r="LD38" s="168"/>
      <c r="LE38" s="168"/>
      <c r="LF38" s="168"/>
      <c r="LG38" s="168"/>
      <c r="LH38" s="168"/>
      <c r="LI38" s="168"/>
      <c r="LJ38" s="168"/>
      <c r="LK38" s="168"/>
      <c r="LL38" s="168"/>
      <c r="LM38" s="168"/>
      <c r="LN38" s="168"/>
      <c r="LO38" s="168"/>
      <c r="LP38" s="168"/>
      <c r="LQ38" s="168"/>
      <c r="LR38" s="168"/>
      <c r="LS38" s="168"/>
      <c r="LT38" s="168"/>
      <c r="LU38" s="168"/>
      <c r="LV38" s="168"/>
      <c r="LW38" s="168"/>
      <c r="LX38" s="168"/>
      <c r="LY38" s="168"/>
      <c r="LZ38" s="168"/>
      <c r="MA38" s="168"/>
      <c r="MB38" s="168"/>
      <c r="MC38" s="168"/>
      <c r="MD38" s="168"/>
      <c r="ME38" s="168"/>
      <c r="MF38" s="168"/>
      <c r="MG38" s="168"/>
    </row>
    <row r="39" spans="1:345" s="169" customFormat="1" ht="26.4" x14ac:dyDescent="0.25">
      <c r="A39" s="400" t="s">
        <v>451</v>
      </c>
      <c r="B39" s="520" t="s">
        <v>632</v>
      </c>
      <c r="C39" s="521">
        <v>4.7</v>
      </c>
      <c r="D39" s="522" t="s">
        <v>187</v>
      </c>
      <c r="E39" s="520"/>
      <c r="F39" s="522"/>
      <c r="G39" s="522"/>
      <c r="H39" s="522"/>
      <c r="I39" s="522"/>
      <c r="J39" s="522"/>
      <c r="K39" s="520" t="s">
        <v>573</v>
      </c>
      <c r="L39" s="168"/>
      <c r="M39" s="168"/>
      <c r="N39" s="166"/>
      <c r="O39" s="166"/>
      <c r="P39" s="166"/>
      <c r="Q39" s="166"/>
      <c r="R39" s="166"/>
      <c r="S39" s="166"/>
      <c r="T39" s="166"/>
      <c r="U39" s="166"/>
      <c r="V39" s="166"/>
      <c r="W39" s="166"/>
      <c r="X39" s="166"/>
      <c r="Y39" s="166"/>
      <c r="Z39" s="166"/>
      <c r="AA39" s="168"/>
      <c r="AB39" s="168"/>
      <c r="AC39" s="168"/>
      <c r="AD39" s="168"/>
      <c r="AE39" s="168"/>
      <c r="AF39" s="168"/>
      <c r="AG39" s="168"/>
      <c r="AH39" s="168"/>
      <c r="AI39" s="168"/>
      <c r="AJ39" s="168"/>
      <c r="AK39" s="168"/>
      <c r="AL39" s="168"/>
      <c r="AM39" s="168"/>
      <c r="AN39" s="168"/>
      <c r="AO39" s="168"/>
      <c r="AP39" s="168"/>
      <c r="AQ39" s="168"/>
      <c r="AR39" s="168"/>
      <c r="AS39" s="168"/>
      <c r="AT39" s="168"/>
      <c r="AU39" s="168"/>
      <c r="AV39" s="168"/>
      <c r="AW39" s="168"/>
      <c r="AX39" s="168"/>
      <c r="AY39" s="168"/>
      <c r="AZ39" s="168"/>
      <c r="BA39" s="168"/>
      <c r="BB39" s="168"/>
      <c r="BC39" s="168"/>
      <c r="BD39" s="168"/>
      <c r="BE39" s="168"/>
      <c r="BF39" s="168"/>
      <c r="BG39" s="168"/>
      <c r="BH39" s="168"/>
      <c r="BI39" s="168"/>
      <c r="BJ39" s="168"/>
      <c r="BK39" s="168"/>
      <c r="BL39" s="168"/>
      <c r="BM39" s="168"/>
      <c r="BN39" s="168"/>
      <c r="BO39" s="168"/>
      <c r="BP39" s="168"/>
      <c r="BQ39" s="168"/>
      <c r="BR39" s="168"/>
      <c r="BS39" s="168"/>
      <c r="BT39" s="168"/>
      <c r="BU39" s="168"/>
      <c r="BV39" s="168"/>
      <c r="BW39" s="168"/>
      <c r="BX39" s="168"/>
      <c r="BY39" s="168"/>
      <c r="BZ39" s="168"/>
      <c r="CA39" s="168"/>
      <c r="CB39" s="168"/>
      <c r="CC39" s="168"/>
      <c r="CD39" s="168"/>
      <c r="CE39" s="168"/>
      <c r="CF39" s="168"/>
      <c r="CG39" s="168"/>
      <c r="CH39" s="168"/>
      <c r="CI39" s="168"/>
      <c r="CJ39" s="168"/>
      <c r="CK39" s="168"/>
      <c r="CL39" s="168"/>
      <c r="CM39" s="168"/>
      <c r="CN39" s="168"/>
      <c r="CO39" s="168"/>
      <c r="CP39" s="168"/>
      <c r="CQ39" s="168"/>
      <c r="CR39" s="168"/>
      <c r="CS39" s="168"/>
      <c r="CT39" s="168"/>
      <c r="CU39" s="168"/>
      <c r="CV39" s="168"/>
      <c r="CW39" s="168"/>
      <c r="CX39" s="168"/>
      <c r="CY39" s="168"/>
      <c r="CZ39" s="168"/>
      <c r="DA39" s="168"/>
      <c r="DB39" s="168"/>
      <c r="DC39" s="168"/>
      <c r="DD39" s="168"/>
      <c r="DE39" s="168"/>
      <c r="DF39" s="168"/>
      <c r="DG39" s="168"/>
      <c r="DH39" s="168"/>
      <c r="DI39" s="168"/>
      <c r="DJ39" s="168"/>
      <c r="DK39" s="168"/>
      <c r="DL39" s="168"/>
      <c r="DM39" s="168"/>
      <c r="DN39" s="168"/>
      <c r="DO39" s="168"/>
      <c r="DP39" s="168"/>
      <c r="DQ39" s="168"/>
      <c r="DR39" s="168"/>
      <c r="DS39" s="168"/>
      <c r="DT39" s="168"/>
      <c r="DU39" s="168"/>
      <c r="DV39" s="168"/>
      <c r="DW39" s="168"/>
      <c r="DX39" s="168"/>
      <c r="DY39" s="168"/>
      <c r="DZ39" s="168"/>
      <c r="EA39" s="168"/>
      <c r="EB39" s="168"/>
      <c r="EC39" s="168"/>
      <c r="ED39" s="168"/>
      <c r="EE39" s="168"/>
      <c r="EF39" s="168"/>
      <c r="EG39" s="168"/>
      <c r="EH39" s="168"/>
      <c r="EI39" s="168"/>
      <c r="EJ39" s="168"/>
      <c r="EK39" s="168"/>
      <c r="EL39" s="168"/>
      <c r="EM39" s="168"/>
      <c r="EN39" s="168"/>
      <c r="EO39" s="168"/>
      <c r="EP39" s="168"/>
      <c r="EQ39" s="168"/>
      <c r="ER39" s="168"/>
      <c r="ES39" s="168"/>
      <c r="ET39" s="168"/>
      <c r="EU39" s="168"/>
      <c r="EV39" s="168"/>
      <c r="EW39" s="168"/>
      <c r="EX39" s="168"/>
      <c r="EY39" s="168"/>
      <c r="EZ39" s="168"/>
      <c r="FA39" s="168"/>
      <c r="FB39" s="168"/>
      <c r="FC39" s="168"/>
      <c r="FD39" s="168"/>
      <c r="FE39" s="168"/>
      <c r="FF39" s="168"/>
      <c r="FG39" s="168"/>
      <c r="FH39" s="168"/>
      <c r="FI39" s="168"/>
      <c r="FJ39" s="168"/>
      <c r="FK39" s="168"/>
      <c r="FL39" s="168"/>
      <c r="FM39" s="168"/>
      <c r="FN39" s="168"/>
      <c r="FO39" s="168"/>
      <c r="FP39" s="168"/>
      <c r="FQ39" s="168"/>
      <c r="FR39" s="168"/>
      <c r="FS39" s="168"/>
      <c r="FT39" s="168"/>
      <c r="FU39" s="168"/>
      <c r="FV39" s="168"/>
      <c r="FW39" s="168"/>
      <c r="FX39" s="168"/>
      <c r="FY39" s="168"/>
      <c r="FZ39" s="168"/>
      <c r="GA39" s="168"/>
      <c r="GB39" s="168"/>
      <c r="GC39" s="168"/>
      <c r="GD39" s="168"/>
      <c r="GE39" s="168"/>
      <c r="GF39" s="168"/>
      <c r="GG39" s="168"/>
      <c r="GH39" s="168"/>
      <c r="GI39" s="168"/>
      <c r="GJ39" s="168"/>
      <c r="GK39" s="168"/>
      <c r="GL39" s="168"/>
      <c r="GM39" s="168"/>
      <c r="GN39" s="168"/>
      <c r="GO39" s="168"/>
      <c r="GP39" s="168"/>
      <c r="GQ39" s="168"/>
      <c r="GR39" s="168"/>
      <c r="GS39" s="168"/>
      <c r="GT39" s="168"/>
      <c r="GU39" s="168"/>
      <c r="GV39" s="168"/>
      <c r="GW39" s="168"/>
      <c r="GX39" s="168"/>
      <c r="GY39" s="168"/>
      <c r="GZ39" s="168"/>
      <c r="HA39" s="168"/>
      <c r="HB39" s="168"/>
      <c r="HC39" s="168"/>
      <c r="HD39" s="168"/>
      <c r="HE39" s="168"/>
      <c r="HF39" s="168"/>
      <c r="HG39" s="168"/>
      <c r="HH39" s="168"/>
      <c r="HI39" s="168"/>
      <c r="HJ39" s="168"/>
      <c r="HK39" s="168"/>
      <c r="HL39" s="168"/>
      <c r="HM39" s="168"/>
      <c r="HN39" s="168"/>
      <c r="HO39" s="168"/>
      <c r="HP39" s="168"/>
      <c r="HQ39" s="168"/>
      <c r="HR39" s="168"/>
      <c r="HS39" s="168"/>
      <c r="HT39" s="168"/>
      <c r="HU39" s="168"/>
      <c r="HV39" s="168"/>
      <c r="HW39" s="168"/>
      <c r="HX39" s="168"/>
      <c r="HY39" s="168"/>
      <c r="HZ39" s="168"/>
      <c r="IA39" s="168"/>
      <c r="IB39" s="168"/>
      <c r="IC39" s="168"/>
      <c r="ID39" s="168"/>
      <c r="IE39" s="168"/>
      <c r="IF39" s="168"/>
      <c r="IG39" s="168"/>
      <c r="IH39" s="168"/>
      <c r="II39" s="168"/>
      <c r="IJ39" s="168"/>
      <c r="IK39" s="168"/>
      <c r="IL39" s="168"/>
      <c r="IM39" s="168"/>
      <c r="IN39" s="168"/>
      <c r="IO39" s="168"/>
      <c r="IP39" s="168"/>
      <c r="IQ39" s="168"/>
      <c r="IR39" s="168"/>
      <c r="IS39" s="168"/>
      <c r="IT39" s="168"/>
      <c r="IU39" s="168"/>
      <c r="IV39" s="168"/>
      <c r="IW39" s="168"/>
      <c r="IX39" s="168"/>
      <c r="IY39" s="168"/>
      <c r="IZ39" s="168"/>
      <c r="JA39" s="168"/>
      <c r="JB39" s="168"/>
      <c r="JC39" s="168"/>
      <c r="JD39" s="168"/>
      <c r="JE39" s="168"/>
      <c r="JF39" s="168"/>
      <c r="JG39" s="168"/>
      <c r="JH39" s="168"/>
      <c r="JI39" s="168"/>
      <c r="JJ39" s="168"/>
      <c r="JK39" s="168"/>
      <c r="JL39" s="168"/>
      <c r="JM39" s="168"/>
      <c r="JN39" s="168"/>
      <c r="JO39" s="168"/>
      <c r="JP39" s="168"/>
      <c r="JQ39" s="168"/>
      <c r="JR39" s="168"/>
      <c r="JS39" s="168"/>
      <c r="JT39" s="168"/>
      <c r="JU39" s="168"/>
      <c r="JV39" s="168"/>
      <c r="JW39" s="168"/>
      <c r="JX39" s="168"/>
      <c r="JY39" s="168"/>
      <c r="JZ39" s="168"/>
      <c r="KA39" s="168"/>
      <c r="KB39" s="168"/>
      <c r="KC39" s="168"/>
      <c r="KD39" s="168"/>
      <c r="KE39" s="168"/>
      <c r="KF39" s="168"/>
      <c r="KG39" s="168"/>
      <c r="KH39" s="168"/>
      <c r="KI39" s="168"/>
      <c r="KJ39" s="168"/>
      <c r="KK39" s="168"/>
      <c r="KL39" s="168"/>
      <c r="KM39" s="168"/>
      <c r="KN39" s="168"/>
      <c r="KO39" s="168"/>
      <c r="KP39" s="168"/>
      <c r="KQ39" s="168"/>
      <c r="KR39" s="168"/>
      <c r="KS39" s="168"/>
      <c r="KT39" s="168"/>
      <c r="KU39" s="168"/>
      <c r="KV39" s="168"/>
      <c r="KW39" s="168"/>
      <c r="KX39" s="168"/>
      <c r="KY39" s="168"/>
      <c r="KZ39" s="168"/>
      <c r="LA39" s="168"/>
      <c r="LB39" s="168"/>
      <c r="LC39" s="168"/>
      <c r="LD39" s="168"/>
      <c r="LE39" s="168"/>
      <c r="LF39" s="168"/>
      <c r="LG39" s="168"/>
      <c r="LH39" s="168"/>
      <c r="LI39" s="168"/>
      <c r="LJ39" s="168"/>
      <c r="LK39" s="168"/>
      <c r="LL39" s="168"/>
      <c r="LM39" s="168"/>
      <c r="LN39" s="168"/>
      <c r="LO39" s="168"/>
      <c r="LP39" s="168"/>
      <c r="LQ39" s="168"/>
      <c r="LR39" s="168"/>
      <c r="LS39" s="168"/>
      <c r="LT39" s="168"/>
      <c r="LU39" s="168"/>
      <c r="LV39" s="168"/>
      <c r="LW39" s="168"/>
      <c r="LX39" s="168"/>
      <c r="LY39" s="168"/>
      <c r="LZ39" s="168"/>
      <c r="MA39" s="168"/>
      <c r="MB39" s="168"/>
      <c r="MC39" s="168"/>
      <c r="MD39" s="168"/>
      <c r="ME39" s="168"/>
      <c r="MF39" s="168"/>
      <c r="MG39" s="168"/>
    </row>
    <row r="40" spans="1:345" s="169" customFormat="1" ht="26.4" x14ac:dyDescent="0.25">
      <c r="A40" s="400" t="s">
        <v>452</v>
      </c>
      <c r="B40" s="526" t="s">
        <v>633</v>
      </c>
      <c r="C40" s="527">
        <v>4.7</v>
      </c>
      <c r="D40" s="528" t="s">
        <v>187</v>
      </c>
      <c r="E40" s="529"/>
      <c r="F40" s="528"/>
      <c r="G40" s="528"/>
      <c r="H40" s="528"/>
      <c r="I40" s="528"/>
      <c r="J40" s="528"/>
      <c r="K40" s="529" t="s">
        <v>573</v>
      </c>
      <c r="L40" s="168"/>
      <c r="M40" s="168"/>
      <c r="N40" s="166"/>
      <c r="O40" s="166"/>
      <c r="P40" s="166"/>
      <c r="Q40" s="166"/>
      <c r="R40" s="166"/>
      <c r="S40" s="166"/>
      <c r="T40" s="166"/>
      <c r="U40" s="166"/>
      <c r="V40" s="166"/>
      <c r="W40" s="166"/>
      <c r="X40" s="166"/>
      <c r="Y40" s="166"/>
      <c r="Z40" s="166"/>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68"/>
      <c r="BJ40" s="168"/>
      <c r="BK40" s="168"/>
      <c r="BL40" s="168"/>
      <c r="BM40" s="168"/>
      <c r="BN40" s="168"/>
      <c r="BO40" s="168"/>
      <c r="BP40" s="168"/>
      <c r="BQ40" s="168"/>
      <c r="BR40" s="168"/>
      <c r="BS40" s="168"/>
      <c r="BT40" s="168"/>
      <c r="BU40" s="168"/>
      <c r="BV40" s="168"/>
      <c r="BW40" s="168"/>
      <c r="BX40" s="168"/>
      <c r="BY40" s="168"/>
      <c r="BZ40" s="168"/>
      <c r="CA40" s="168"/>
      <c r="CB40" s="168"/>
      <c r="CC40" s="168"/>
      <c r="CD40" s="168"/>
      <c r="CE40" s="168"/>
      <c r="CF40" s="168"/>
      <c r="CG40" s="168"/>
      <c r="CH40" s="168"/>
      <c r="CI40" s="168"/>
      <c r="CJ40" s="168"/>
      <c r="CK40" s="168"/>
      <c r="CL40" s="168"/>
      <c r="CM40" s="168"/>
      <c r="CN40" s="168"/>
      <c r="CO40" s="168"/>
      <c r="CP40" s="168"/>
      <c r="CQ40" s="168"/>
      <c r="CR40" s="168"/>
      <c r="CS40" s="168"/>
      <c r="CT40" s="168"/>
      <c r="CU40" s="168"/>
      <c r="CV40" s="168"/>
      <c r="CW40" s="168"/>
      <c r="CX40" s="168"/>
      <c r="CY40" s="168"/>
      <c r="CZ40" s="168"/>
      <c r="DA40" s="168"/>
      <c r="DB40" s="168"/>
      <c r="DC40" s="168"/>
      <c r="DD40" s="168"/>
      <c r="DE40" s="168"/>
      <c r="DF40" s="168"/>
      <c r="DG40" s="168"/>
      <c r="DH40" s="168"/>
      <c r="DI40" s="168"/>
      <c r="DJ40" s="168"/>
      <c r="DK40" s="168"/>
      <c r="DL40" s="168"/>
      <c r="DM40" s="168"/>
      <c r="DN40" s="168"/>
      <c r="DO40" s="168"/>
      <c r="DP40" s="168"/>
      <c r="DQ40" s="168"/>
      <c r="DR40" s="168"/>
      <c r="DS40" s="168"/>
      <c r="DT40" s="168"/>
      <c r="DU40" s="168"/>
      <c r="DV40" s="168"/>
      <c r="DW40" s="168"/>
      <c r="DX40" s="168"/>
      <c r="DY40" s="168"/>
      <c r="DZ40" s="168"/>
      <c r="EA40" s="168"/>
      <c r="EB40" s="168"/>
      <c r="EC40" s="168"/>
      <c r="ED40" s="168"/>
      <c r="EE40" s="168"/>
      <c r="EF40" s="168"/>
      <c r="EG40" s="168"/>
      <c r="EH40" s="168"/>
      <c r="EI40" s="168"/>
      <c r="EJ40" s="168"/>
      <c r="EK40" s="168"/>
      <c r="EL40" s="168"/>
      <c r="EM40" s="168"/>
      <c r="EN40" s="168"/>
      <c r="EO40" s="168"/>
      <c r="EP40" s="168"/>
      <c r="EQ40" s="168"/>
      <c r="ER40" s="168"/>
      <c r="ES40" s="168"/>
      <c r="ET40" s="168"/>
      <c r="EU40" s="168"/>
      <c r="EV40" s="168"/>
      <c r="EW40" s="168"/>
      <c r="EX40" s="168"/>
      <c r="EY40" s="168"/>
      <c r="EZ40" s="168"/>
      <c r="FA40" s="168"/>
      <c r="FB40" s="168"/>
      <c r="FC40" s="168"/>
      <c r="FD40" s="168"/>
      <c r="FE40" s="168"/>
      <c r="FF40" s="168"/>
      <c r="FG40" s="168"/>
      <c r="FH40" s="168"/>
      <c r="FI40" s="168"/>
      <c r="FJ40" s="168"/>
      <c r="FK40" s="168"/>
      <c r="FL40" s="168"/>
      <c r="FM40" s="168"/>
      <c r="FN40" s="168"/>
      <c r="FO40" s="168"/>
      <c r="FP40" s="168"/>
      <c r="FQ40" s="168"/>
      <c r="FR40" s="168"/>
      <c r="FS40" s="168"/>
      <c r="FT40" s="168"/>
      <c r="FU40" s="168"/>
      <c r="FV40" s="168"/>
      <c r="FW40" s="168"/>
      <c r="FX40" s="168"/>
      <c r="FY40" s="168"/>
      <c r="FZ40" s="168"/>
      <c r="GA40" s="168"/>
      <c r="GB40" s="168"/>
      <c r="GC40" s="168"/>
      <c r="GD40" s="168"/>
      <c r="GE40" s="168"/>
      <c r="GF40" s="168"/>
      <c r="GG40" s="168"/>
      <c r="GH40" s="168"/>
      <c r="GI40" s="168"/>
      <c r="GJ40" s="168"/>
      <c r="GK40" s="168"/>
      <c r="GL40" s="168"/>
      <c r="GM40" s="168"/>
      <c r="GN40" s="168"/>
      <c r="GO40" s="168"/>
      <c r="GP40" s="168"/>
      <c r="GQ40" s="168"/>
      <c r="GR40" s="168"/>
      <c r="GS40" s="168"/>
      <c r="GT40" s="168"/>
      <c r="GU40" s="168"/>
      <c r="GV40" s="168"/>
      <c r="GW40" s="168"/>
      <c r="GX40" s="168"/>
      <c r="GY40" s="168"/>
      <c r="GZ40" s="168"/>
      <c r="HA40" s="168"/>
      <c r="HB40" s="168"/>
      <c r="HC40" s="168"/>
      <c r="HD40" s="168"/>
      <c r="HE40" s="168"/>
      <c r="HF40" s="168"/>
      <c r="HG40" s="168"/>
      <c r="HH40" s="168"/>
      <c r="HI40" s="168"/>
      <c r="HJ40" s="168"/>
      <c r="HK40" s="168"/>
      <c r="HL40" s="168"/>
      <c r="HM40" s="168"/>
      <c r="HN40" s="168"/>
      <c r="HO40" s="168"/>
      <c r="HP40" s="168"/>
      <c r="HQ40" s="168"/>
      <c r="HR40" s="168"/>
      <c r="HS40" s="168"/>
      <c r="HT40" s="168"/>
      <c r="HU40" s="168"/>
      <c r="HV40" s="168"/>
      <c r="HW40" s="168"/>
      <c r="HX40" s="168"/>
      <c r="HY40" s="168"/>
      <c r="HZ40" s="168"/>
      <c r="IA40" s="168"/>
      <c r="IB40" s="168"/>
      <c r="IC40" s="168"/>
      <c r="ID40" s="168"/>
      <c r="IE40" s="168"/>
      <c r="IF40" s="168"/>
      <c r="IG40" s="168"/>
      <c r="IH40" s="168"/>
      <c r="II40" s="168"/>
      <c r="IJ40" s="168"/>
      <c r="IK40" s="168"/>
      <c r="IL40" s="168"/>
      <c r="IM40" s="168"/>
      <c r="IN40" s="168"/>
      <c r="IO40" s="168"/>
      <c r="IP40" s="168"/>
      <c r="IQ40" s="168"/>
      <c r="IR40" s="168"/>
      <c r="IS40" s="168"/>
      <c r="IT40" s="168"/>
      <c r="IU40" s="168"/>
      <c r="IV40" s="168"/>
      <c r="IW40" s="168"/>
      <c r="IX40" s="168"/>
      <c r="IY40" s="168"/>
      <c r="IZ40" s="168"/>
      <c r="JA40" s="168"/>
      <c r="JB40" s="168"/>
      <c r="JC40" s="168"/>
      <c r="JD40" s="168"/>
      <c r="JE40" s="168"/>
      <c r="JF40" s="168"/>
      <c r="JG40" s="168"/>
      <c r="JH40" s="168"/>
      <c r="JI40" s="168"/>
      <c r="JJ40" s="168"/>
      <c r="JK40" s="168"/>
      <c r="JL40" s="168"/>
      <c r="JM40" s="168"/>
      <c r="JN40" s="168"/>
      <c r="JO40" s="168"/>
      <c r="JP40" s="168"/>
      <c r="JQ40" s="168"/>
      <c r="JR40" s="168"/>
      <c r="JS40" s="168"/>
      <c r="JT40" s="168"/>
      <c r="JU40" s="168"/>
      <c r="JV40" s="168"/>
      <c r="JW40" s="168"/>
      <c r="JX40" s="168"/>
      <c r="JY40" s="168"/>
      <c r="JZ40" s="168"/>
      <c r="KA40" s="168"/>
      <c r="KB40" s="168"/>
      <c r="KC40" s="168"/>
      <c r="KD40" s="168"/>
      <c r="KE40" s="168"/>
      <c r="KF40" s="168"/>
      <c r="KG40" s="168"/>
      <c r="KH40" s="168"/>
      <c r="KI40" s="168"/>
      <c r="KJ40" s="168"/>
      <c r="KK40" s="168"/>
      <c r="KL40" s="168"/>
      <c r="KM40" s="168"/>
      <c r="KN40" s="168"/>
      <c r="KO40" s="168"/>
      <c r="KP40" s="168"/>
      <c r="KQ40" s="168"/>
      <c r="KR40" s="168"/>
      <c r="KS40" s="168"/>
      <c r="KT40" s="168"/>
      <c r="KU40" s="168"/>
      <c r="KV40" s="168"/>
      <c r="KW40" s="168"/>
      <c r="KX40" s="168"/>
      <c r="KY40" s="168"/>
      <c r="KZ40" s="168"/>
      <c r="LA40" s="168"/>
      <c r="LB40" s="168"/>
      <c r="LC40" s="168"/>
      <c r="LD40" s="168"/>
      <c r="LE40" s="168"/>
      <c r="LF40" s="168"/>
      <c r="LG40" s="168"/>
      <c r="LH40" s="168"/>
      <c r="LI40" s="168"/>
      <c r="LJ40" s="168"/>
      <c r="LK40" s="168"/>
      <c r="LL40" s="168"/>
      <c r="LM40" s="168"/>
      <c r="LN40" s="168"/>
      <c r="LO40" s="168"/>
      <c r="LP40" s="168"/>
      <c r="LQ40" s="168"/>
      <c r="LR40" s="168"/>
      <c r="LS40" s="168"/>
      <c r="LT40" s="168"/>
      <c r="LU40" s="168"/>
      <c r="LV40" s="168"/>
      <c r="LW40" s="168"/>
      <c r="LX40" s="168"/>
      <c r="LY40" s="168"/>
      <c r="LZ40" s="168"/>
      <c r="MA40" s="168"/>
      <c r="MB40" s="168"/>
      <c r="MC40" s="168"/>
      <c r="MD40" s="168"/>
      <c r="ME40" s="168"/>
      <c r="MF40" s="168"/>
      <c r="MG40" s="168"/>
    </row>
    <row r="41" spans="1:345" s="169" customFormat="1" ht="26.4" x14ac:dyDescent="0.25">
      <c r="A41" s="400" t="s">
        <v>453</v>
      </c>
      <c r="B41" s="520" t="s">
        <v>634</v>
      </c>
      <c r="C41" s="521">
        <v>4.8</v>
      </c>
      <c r="D41" s="522" t="s">
        <v>187</v>
      </c>
      <c r="E41" s="520"/>
      <c r="F41" s="522"/>
      <c r="G41" s="522"/>
      <c r="H41" s="522"/>
      <c r="I41" s="522"/>
      <c r="J41" s="522"/>
      <c r="K41" s="520" t="s">
        <v>573</v>
      </c>
      <c r="L41" s="168"/>
      <c r="M41" s="168"/>
      <c r="N41" s="166"/>
      <c r="O41" s="166"/>
      <c r="P41" s="166"/>
      <c r="Q41" s="166"/>
      <c r="R41" s="166"/>
      <c r="S41" s="166"/>
      <c r="T41" s="166"/>
      <c r="U41" s="166"/>
      <c r="V41" s="166"/>
      <c r="W41" s="166"/>
      <c r="X41" s="166"/>
      <c r="Y41" s="166"/>
      <c r="Z41" s="166"/>
      <c r="AA41" s="168"/>
      <c r="AB41" s="168"/>
      <c r="AC41" s="168"/>
      <c r="AD41" s="168"/>
      <c r="AE41" s="168"/>
      <c r="AF41" s="168"/>
      <c r="AG41" s="168"/>
      <c r="AH41" s="168"/>
      <c r="AI41" s="168"/>
      <c r="AJ41" s="168"/>
      <c r="AK41" s="168"/>
      <c r="AL41" s="168"/>
      <c r="AM41" s="168"/>
      <c r="AN41" s="168"/>
      <c r="AO41" s="168"/>
      <c r="AP41" s="168"/>
      <c r="AQ41" s="168"/>
      <c r="AR41" s="168"/>
      <c r="AS41" s="168"/>
      <c r="AT41" s="168"/>
      <c r="AU41" s="168"/>
      <c r="AV41" s="168"/>
      <c r="AW41" s="168"/>
      <c r="AX41" s="168"/>
      <c r="AY41" s="168"/>
      <c r="AZ41" s="168"/>
      <c r="BA41" s="168"/>
      <c r="BB41" s="168"/>
      <c r="BC41" s="168"/>
      <c r="BD41" s="168"/>
      <c r="BE41" s="168"/>
      <c r="BF41" s="168"/>
      <c r="BG41" s="168"/>
      <c r="BH41" s="168"/>
      <c r="BI41" s="168"/>
      <c r="BJ41" s="168"/>
      <c r="BK41" s="168"/>
      <c r="BL41" s="168"/>
      <c r="BM41" s="168"/>
      <c r="BN41" s="168"/>
      <c r="BO41" s="168"/>
      <c r="BP41" s="168"/>
      <c r="BQ41" s="168"/>
      <c r="BR41" s="168"/>
      <c r="BS41" s="168"/>
      <c r="BT41" s="168"/>
      <c r="BU41" s="168"/>
      <c r="BV41" s="168"/>
      <c r="BW41" s="168"/>
      <c r="BX41" s="168"/>
      <c r="BY41" s="168"/>
      <c r="BZ41" s="168"/>
      <c r="CA41" s="168"/>
      <c r="CB41" s="168"/>
      <c r="CC41" s="168"/>
      <c r="CD41" s="168"/>
      <c r="CE41" s="168"/>
      <c r="CF41" s="168"/>
      <c r="CG41" s="168"/>
      <c r="CH41" s="168"/>
      <c r="CI41" s="168"/>
      <c r="CJ41" s="168"/>
      <c r="CK41" s="168"/>
      <c r="CL41" s="168"/>
      <c r="CM41" s="168"/>
      <c r="CN41" s="168"/>
      <c r="CO41" s="168"/>
      <c r="CP41" s="168"/>
      <c r="CQ41" s="168"/>
      <c r="CR41" s="168"/>
      <c r="CS41" s="168"/>
      <c r="CT41" s="168"/>
      <c r="CU41" s="168"/>
      <c r="CV41" s="168"/>
      <c r="CW41" s="168"/>
      <c r="CX41" s="168"/>
      <c r="CY41" s="168"/>
      <c r="CZ41" s="168"/>
      <c r="DA41" s="168"/>
      <c r="DB41" s="168"/>
      <c r="DC41" s="168"/>
      <c r="DD41" s="168"/>
      <c r="DE41" s="168"/>
      <c r="DF41" s="168"/>
      <c r="DG41" s="168"/>
      <c r="DH41" s="168"/>
      <c r="DI41" s="168"/>
      <c r="DJ41" s="168"/>
      <c r="DK41" s="168"/>
      <c r="DL41" s="168"/>
      <c r="DM41" s="168"/>
      <c r="DN41" s="168"/>
      <c r="DO41" s="168"/>
      <c r="DP41" s="168"/>
      <c r="DQ41" s="168"/>
      <c r="DR41" s="168"/>
      <c r="DS41" s="168"/>
      <c r="DT41" s="168"/>
      <c r="DU41" s="168"/>
      <c r="DV41" s="168"/>
      <c r="DW41" s="168"/>
      <c r="DX41" s="168"/>
      <c r="DY41" s="168"/>
      <c r="DZ41" s="168"/>
      <c r="EA41" s="168"/>
      <c r="EB41" s="168"/>
      <c r="EC41" s="168"/>
      <c r="ED41" s="168"/>
      <c r="EE41" s="168"/>
      <c r="EF41" s="168"/>
      <c r="EG41" s="168"/>
      <c r="EH41" s="168"/>
      <c r="EI41" s="168"/>
      <c r="EJ41" s="168"/>
      <c r="EK41" s="168"/>
      <c r="EL41" s="168"/>
      <c r="EM41" s="168"/>
      <c r="EN41" s="168"/>
      <c r="EO41" s="168"/>
      <c r="EP41" s="168"/>
      <c r="EQ41" s="168"/>
      <c r="ER41" s="168"/>
      <c r="ES41" s="168"/>
      <c r="ET41" s="168"/>
      <c r="EU41" s="168"/>
      <c r="EV41" s="168"/>
      <c r="EW41" s="168"/>
      <c r="EX41" s="168"/>
      <c r="EY41" s="168"/>
      <c r="EZ41" s="168"/>
      <c r="FA41" s="168"/>
      <c r="FB41" s="168"/>
      <c r="FC41" s="168"/>
      <c r="FD41" s="168"/>
      <c r="FE41" s="168"/>
      <c r="FF41" s="168"/>
      <c r="FG41" s="168"/>
      <c r="FH41" s="168"/>
      <c r="FI41" s="168"/>
      <c r="FJ41" s="168"/>
      <c r="FK41" s="168"/>
      <c r="FL41" s="168"/>
      <c r="FM41" s="168"/>
      <c r="FN41" s="168"/>
      <c r="FO41" s="168"/>
      <c r="FP41" s="168"/>
      <c r="FQ41" s="168"/>
      <c r="FR41" s="168"/>
      <c r="FS41" s="168"/>
      <c r="FT41" s="168"/>
      <c r="FU41" s="168"/>
      <c r="FV41" s="168"/>
      <c r="FW41" s="168"/>
      <c r="FX41" s="168"/>
      <c r="FY41" s="168"/>
      <c r="FZ41" s="168"/>
      <c r="GA41" s="168"/>
      <c r="GB41" s="168"/>
      <c r="GC41" s="168"/>
      <c r="GD41" s="168"/>
      <c r="GE41" s="168"/>
      <c r="GF41" s="168"/>
      <c r="GG41" s="168"/>
      <c r="GH41" s="168"/>
      <c r="GI41" s="168"/>
      <c r="GJ41" s="168"/>
      <c r="GK41" s="168"/>
      <c r="GL41" s="168"/>
      <c r="GM41" s="168"/>
      <c r="GN41" s="168"/>
      <c r="GO41" s="168"/>
      <c r="GP41" s="168"/>
      <c r="GQ41" s="168"/>
      <c r="GR41" s="168"/>
      <c r="GS41" s="168"/>
      <c r="GT41" s="168"/>
      <c r="GU41" s="168"/>
      <c r="GV41" s="168"/>
      <c r="GW41" s="168"/>
      <c r="GX41" s="168"/>
      <c r="GY41" s="168"/>
      <c r="GZ41" s="168"/>
      <c r="HA41" s="168"/>
      <c r="HB41" s="168"/>
      <c r="HC41" s="168"/>
      <c r="HD41" s="168"/>
      <c r="HE41" s="168"/>
      <c r="HF41" s="168"/>
      <c r="HG41" s="168"/>
      <c r="HH41" s="168"/>
      <c r="HI41" s="168"/>
      <c r="HJ41" s="168"/>
      <c r="HK41" s="168"/>
      <c r="HL41" s="168"/>
      <c r="HM41" s="168"/>
      <c r="HN41" s="168"/>
      <c r="HO41" s="168"/>
      <c r="HP41" s="168"/>
      <c r="HQ41" s="168"/>
      <c r="HR41" s="168"/>
      <c r="HS41" s="168"/>
      <c r="HT41" s="168"/>
      <c r="HU41" s="168"/>
      <c r="HV41" s="168"/>
      <c r="HW41" s="168"/>
      <c r="HX41" s="168"/>
      <c r="HY41" s="168"/>
      <c r="HZ41" s="168"/>
      <c r="IA41" s="168"/>
      <c r="IB41" s="168"/>
      <c r="IC41" s="168"/>
      <c r="ID41" s="168"/>
      <c r="IE41" s="168"/>
      <c r="IF41" s="168"/>
      <c r="IG41" s="168"/>
      <c r="IH41" s="168"/>
      <c r="II41" s="168"/>
      <c r="IJ41" s="168"/>
      <c r="IK41" s="168"/>
      <c r="IL41" s="168"/>
      <c r="IM41" s="168"/>
      <c r="IN41" s="168"/>
      <c r="IO41" s="168"/>
      <c r="IP41" s="168"/>
      <c r="IQ41" s="168"/>
      <c r="IR41" s="168"/>
      <c r="IS41" s="168"/>
      <c r="IT41" s="168"/>
      <c r="IU41" s="168"/>
      <c r="IV41" s="168"/>
      <c r="IW41" s="168"/>
      <c r="IX41" s="168"/>
      <c r="IY41" s="168"/>
      <c r="IZ41" s="168"/>
      <c r="JA41" s="168"/>
      <c r="JB41" s="168"/>
      <c r="JC41" s="168"/>
      <c r="JD41" s="168"/>
      <c r="JE41" s="168"/>
      <c r="JF41" s="168"/>
      <c r="JG41" s="168"/>
      <c r="JH41" s="168"/>
      <c r="JI41" s="168"/>
      <c r="JJ41" s="168"/>
      <c r="JK41" s="168"/>
      <c r="JL41" s="168"/>
      <c r="JM41" s="168"/>
      <c r="JN41" s="168"/>
      <c r="JO41" s="168"/>
      <c r="JP41" s="168"/>
      <c r="JQ41" s="168"/>
      <c r="JR41" s="168"/>
      <c r="JS41" s="168"/>
      <c r="JT41" s="168"/>
      <c r="JU41" s="168"/>
      <c r="JV41" s="168"/>
      <c r="JW41" s="168"/>
      <c r="JX41" s="168"/>
      <c r="JY41" s="168"/>
      <c r="JZ41" s="168"/>
      <c r="KA41" s="168"/>
      <c r="KB41" s="168"/>
      <c r="KC41" s="168"/>
      <c r="KD41" s="168"/>
      <c r="KE41" s="168"/>
      <c r="KF41" s="168"/>
      <c r="KG41" s="168"/>
      <c r="KH41" s="168"/>
      <c r="KI41" s="168"/>
      <c r="KJ41" s="168"/>
      <c r="KK41" s="168"/>
      <c r="KL41" s="168"/>
      <c r="KM41" s="168"/>
      <c r="KN41" s="168"/>
      <c r="KO41" s="168"/>
      <c r="KP41" s="168"/>
      <c r="KQ41" s="168"/>
      <c r="KR41" s="168"/>
      <c r="KS41" s="168"/>
      <c r="KT41" s="168"/>
      <c r="KU41" s="168"/>
      <c r="KV41" s="168"/>
      <c r="KW41" s="168"/>
      <c r="KX41" s="168"/>
      <c r="KY41" s="168"/>
      <c r="KZ41" s="168"/>
      <c r="LA41" s="168"/>
      <c r="LB41" s="168"/>
      <c r="LC41" s="168"/>
      <c r="LD41" s="168"/>
      <c r="LE41" s="168"/>
      <c r="LF41" s="168"/>
      <c r="LG41" s="168"/>
      <c r="LH41" s="168"/>
      <c r="LI41" s="168"/>
      <c r="LJ41" s="168"/>
      <c r="LK41" s="168"/>
      <c r="LL41" s="168"/>
      <c r="LM41" s="168"/>
      <c r="LN41" s="168"/>
      <c r="LO41" s="168"/>
      <c r="LP41" s="168"/>
      <c r="LQ41" s="168"/>
      <c r="LR41" s="168"/>
      <c r="LS41" s="168"/>
      <c r="LT41" s="168"/>
      <c r="LU41" s="168"/>
      <c r="LV41" s="168"/>
      <c r="LW41" s="168"/>
      <c r="LX41" s="168"/>
      <c r="LY41" s="168"/>
      <c r="LZ41" s="168"/>
      <c r="MA41" s="168"/>
      <c r="MB41" s="168"/>
      <c r="MC41" s="168"/>
      <c r="MD41" s="168"/>
      <c r="ME41" s="168"/>
      <c r="MF41" s="168"/>
      <c r="MG41" s="168"/>
    </row>
    <row r="42" spans="1:345" s="169" customFormat="1" ht="26.4" x14ac:dyDescent="0.25">
      <c r="A42" s="400" t="s">
        <v>454</v>
      </c>
      <c r="B42" s="526" t="s">
        <v>304</v>
      </c>
      <c r="C42" s="527">
        <v>4.8</v>
      </c>
      <c r="D42" s="528" t="s">
        <v>187</v>
      </c>
      <c r="E42" s="529"/>
      <c r="F42" s="528"/>
      <c r="G42" s="528"/>
      <c r="H42" s="528"/>
      <c r="I42" s="528"/>
      <c r="J42" s="528"/>
      <c r="K42" s="529" t="s">
        <v>574</v>
      </c>
      <c r="L42" s="168"/>
      <c r="M42" s="168"/>
      <c r="N42" s="166"/>
      <c r="O42" s="166"/>
      <c r="P42" s="166"/>
      <c r="Q42" s="166"/>
      <c r="R42" s="166"/>
      <c r="S42" s="166"/>
      <c r="T42" s="166"/>
      <c r="U42" s="166"/>
      <c r="V42" s="166"/>
      <c r="W42" s="166"/>
      <c r="X42" s="166"/>
      <c r="Y42" s="166"/>
      <c r="Z42" s="166"/>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8"/>
      <c r="BA42" s="168"/>
      <c r="BB42" s="168"/>
      <c r="BC42" s="168"/>
      <c r="BD42" s="168"/>
      <c r="BE42" s="168"/>
      <c r="BF42" s="168"/>
      <c r="BG42" s="168"/>
      <c r="BH42" s="168"/>
      <c r="BI42" s="168"/>
      <c r="BJ42" s="168"/>
      <c r="BK42" s="168"/>
      <c r="BL42" s="168"/>
      <c r="BM42" s="168"/>
      <c r="BN42" s="168"/>
      <c r="BO42" s="168"/>
      <c r="BP42" s="168"/>
      <c r="BQ42" s="168"/>
      <c r="BR42" s="168"/>
      <c r="BS42" s="168"/>
      <c r="BT42" s="168"/>
      <c r="BU42" s="168"/>
      <c r="BV42" s="168"/>
      <c r="BW42" s="168"/>
      <c r="BX42" s="168"/>
      <c r="BY42" s="168"/>
      <c r="BZ42" s="168"/>
      <c r="CA42" s="168"/>
      <c r="CB42" s="168"/>
      <c r="CC42" s="168"/>
      <c r="CD42" s="168"/>
      <c r="CE42" s="168"/>
      <c r="CF42" s="168"/>
      <c r="CG42" s="168"/>
      <c r="CH42" s="168"/>
      <c r="CI42" s="168"/>
      <c r="CJ42" s="168"/>
      <c r="CK42" s="168"/>
      <c r="CL42" s="168"/>
      <c r="CM42" s="168"/>
      <c r="CN42" s="168"/>
      <c r="CO42" s="168"/>
      <c r="CP42" s="168"/>
      <c r="CQ42" s="168"/>
      <c r="CR42" s="168"/>
      <c r="CS42" s="168"/>
      <c r="CT42" s="168"/>
      <c r="CU42" s="168"/>
      <c r="CV42" s="168"/>
      <c r="CW42" s="168"/>
      <c r="CX42" s="168"/>
      <c r="CY42" s="168"/>
      <c r="CZ42" s="168"/>
      <c r="DA42" s="168"/>
      <c r="DB42" s="168"/>
      <c r="DC42" s="168"/>
      <c r="DD42" s="168"/>
      <c r="DE42" s="168"/>
      <c r="DF42" s="168"/>
      <c r="DG42" s="168"/>
      <c r="DH42" s="168"/>
      <c r="DI42" s="168"/>
      <c r="DJ42" s="168"/>
      <c r="DK42" s="168"/>
      <c r="DL42" s="168"/>
      <c r="DM42" s="168"/>
      <c r="DN42" s="168"/>
      <c r="DO42" s="168"/>
      <c r="DP42" s="168"/>
      <c r="DQ42" s="168"/>
      <c r="DR42" s="168"/>
      <c r="DS42" s="168"/>
      <c r="DT42" s="168"/>
      <c r="DU42" s="168"/>
      <c r="DV42" s="168"/>
      <c r="DW42" s="168"/>
      <c r="DX42" s="168"/>
      <c r="DY42" s="168"/>
      <c r="DZ42" s="168"/>
      <c r="EA42" s="168"/>
      <c r="EB42" s="168"/>
      <c r="EC42" s="168"/>
      <c r="ED42" s="168"/>
      <c r="EE42" s="168"/>
      <c r="EF42" s="168"/>
      <c r="EG42" s="168"/>
      <c r="EH42" s="168"/>
      <c r="EI42" s="168"/>
      <c r="EJ42" s="168"/>
      <c r="EK42" s="168"/>
      <c r="EL42" s="168"/>
      <c r="EM42" s="168"/>
      <c r="EN42" s="168"/>
      <c r="EO42" s="168"/>
      <c r="EP42" s="168"/>
      <c r="EQ42" s="168"/>
      <c r="ER42" s="168"/>
      <c r="ES42" s="168"/>
      <c r="ET42" s="168"/>
      <c r="EU42" s="168"/>
      <c r="EV42" s="168"/>
      <c r="EW42" s="168"/>
      <c r="EX42" s="168"/>
      <c r="EY42" s="168"/>
      <c r="EZ42" s="168"/>
      <c r="FA42" s="168"/>
      <c r="FB42" s="168"/>
      <c r="FC42" s="168"/>
      <c r="FD42" s="168"/>
      <c r="FE42" s="168"/>
      <c r="FF42" s="168"/>
      <c r="FG42" s="168"/>
      <c r="FH42" s="168"/>
      <c r="FI42" s="168"/>
      <c r="FJ42" s="168"/>
      <c r="FK42" s="168"/>
      <c r="FL42" s="168"/>
      <c r="FM42" s="168"/>
      <c r="FN42" s="168"/>
      <c r="FO42" s="168"/>
      <c r="FP42" s="168"/>
      <c r="FQ42" s="168"/>
      <c r="FR42" s="168"/>
      <c r="FS42" s="168"/>
      <c r="FT42" s="168"/>
      <c r="FU42" s="168"/>
      <c r="FV42" s="168"/>
      <c r="FW42" s="168"/>
      <c r="FX42" s="168"/>
      <c r="FY42" s="168"/>
      <c r="FZ42" s="168"/>
      <c r="GA42" s="168"/>
      <c r="GB42" s="168"/>
      <c r="GC42" s="168"/>
      <c r="GD42" s="168"/>
      <c r="GE42" s="168"/>
      <c r="GF42" s="168"/>
      <c r="GG42" s="168"/>
      <c r="GH42" s="168"/>
      <c r="GI42" s="168"/>
      <c r="GJ42" s="168"/>
      <c r="GK42" s="168"/>
      <c r="GL42" s="168"/>
      <c r="GM42" s="168"/>
      <c r="GN42" s="168"/>
      <c r="GO42" s="168"/>
      <c r="GP42" s="168"/>
      <c r="GQ42" s="168"/>
      <c r="GR42" s="168"/>
      <c r="GS42" s="168"/>
      <c r="GT42" s="168"/>
      <c r="GU42" s="168"/>
      <c r="GV42" s="168"/>
      <c r="GW42" s="168"/>
      <c r="GX42" s="168"/>
      <c r="GY42" s="168"/>
      <c r="GZ42" s="168"/>
      <c r="HA42" s="168"/>
      <c r="HB42" s="168"/>
      <c r="HC42" s="168"/>
      <c r="HD42" s="168"/>
      <c r="HE42" s="168"/>
      <c r="HF42" s="168"/>
      <c r="HG42" s="168"/>
      <c r="HH42" s="168"/>
      <c r="HI42" s="168"/>
      <c r="HJ42" s="168"/>
      <c r="HK42" s="168"/>
      <c r="HL42" s="168"/>
      <c r="HM42" s="168"/>
      <c r="HN42" s="168"/>
      <c r="HO42" s="168"/>
      <c r="HP42" s="168"/>
      <c r="HQ42" s="168"/>
      <c r="HR42" s="168"/>
      <c r="HS42" s="168"/>
      <c r="HT42" s="168"/>
      <c r="HU42" s="168"/>
      <c r="HV42" s="168"/>
      <c r="HW42" s="168"/>
      <c r="HX42" s="168"/>
      <c r="HY42" s="168"/>
      <c r="HZ42" s="168"/>
      <c r="IA42" s="168"/>
      <c r="IB42" s="168"/>
      <c r="IC42" s="168"/>
      <c r="ID42" s="168"/>
      <c r="IE42" s="168"/>
      <c r="IF42" s="168"/>
      <c r="IG42" s="168"/>
      <c r="IH42" s="168"/>
      <c r="II42" s="168"/>
      <c r="IJ42" s="168"/>
      <c r="IK42" s="168"/>
      <c r="IL42" s="168"/>
      <c r="IM42" s="168"/>
      <c r="IN42" s="168"/>
      <c r="IO42" s="168"/>
      <c r="IP42" s="168"/>
      <c r="IQ42" s="168"/>
      <c r="IR42" s="168"/>
      <c r="IS42" s="168"/>
      <c r="IT42" s="168"/>
      <c r="IU42" s="168"/>
      <c r="IV42" s="168"/>
      <c r="IW42" s="168"/>
      <c r="IX42" s="168"/>
      <c r="IY42" s="168"/>
      <c r="IZ42" s="168"/>
      <c r="JA42" s="168"/>
      <c r="JB42" s="168"/>
      <c r="JC42" s="168"/>
      <c r="JD42" s="168"/>
      <c r="JE42" s="168"/>
      <c r="JF42" s="168"/>
      <c r="JG42" s="168"/>
      <c r="JH42" s="168"/>
      <c r="JI42" s="168"/>
      <c r="JJ42" s="168"/>
      <c r="JK42" s="168"/>
      <c r="JL42" s="168"/>
      <c r="JM42" s="168"/>
      <c r="JN42" s="168"/>
      <c r="JO42" s="168"/>
      <c r="JP42" s="168"/>
      <c r="JQ42" s="168"/>
      <c r="JR42" s="168"/>
      <c r="JS42" s="168"/>
      <c r="JT42" s="168"/>
      <c r="JU42" s="168"/>
      <c r="JV42" s="168"/>
      <c r="JW42" s="168"/>
      <c r="JX42" s="168"/>
      <c r="JY42" s="168"/>
      <c r="JZ42" s="168"/>
      <c r="KA42" s="168"/>
      <c r="KB42" s="168"/>
      <c r="KC42" s="168"/>
      <c r="KD42" s="168"/>
      <c r="KE42" s="168"/>
      <c r="KF42" s="168"/>
      <c r="KG42" s="168"/>
      <c r="KH42" s="168"/>
      <c r="KI42" s="168"/>
      <c r="KJ42" s="168"/>
      <c r="KK42" s="168"/>
      <c r="KL42" s="168"/>
      <c r="KM42" s="168"/>
      <c r="KN42" s="168"/>
      <c r="KO42" s="168"/>
      <c r="KP42" s="168"/>
      <c r="KQ42" s="168"/>
      <c r="KR42" s="168"/>
      <c r="KS42" s="168"/>
      <c r="KT42" s="168"/>
      <c r="KU42" s="168"/>
      <c r="KV42" s="168"/>
      <c r="KW42" s="168"/>
      <c r="KX42" s="168"/>
      <c r="KY42" s="168"/>
      <c r="KZ42" s="168"/>
      <c r="LA42" s="168"/>
      <c r="LB42" s="168"/>
      <c r="LC42" s="168"/>
      <c r="LD42" s="168"/>
      <c r="LE42" s="168"/>
      <c r="LF42" s="168"/>
      <c r="LG42" s="168"/>
      <c r="LH42" s="168"/>
      <c r="LI42" s="168"/>
      <c r="LJ42" s="168"/>
      <c r="LK42" s="168"/>
      <c r="LL42" s="168"/>
      <c r="LM42" s="168"/>
      <c r="LN42" s="168"/>
      <c r="LO42" s="168"/>
      <c r="LP42" s="168"/>
      <c r="LQ42" s="168"/>
      <c r="LR42" s="168"/>
      <c r="LS42" s="168"/>
      <c r="LT42" s="168"/>
      <c r="LU42" s="168"/>
      <c r="LV42" s="168"/>
      <c r="LW42" s="168"/>
      <c r="LX42" s="168"/>
      <c r="LY42" s="168"/>
      <c r="LZ42" s="168"/>
      <c r="MA42" s="168"/>
      <c r="MB42" s="168"/>
      <c r="MC42" s="168"/>
      <c r="MD42" s="168"/>
      <c r="ME42" s="168"/>
      <c r="MF42" s="168"/>
      <c r="MG42" s="168"/>
    </row>
    <row r="43" spans="1:345" s="169" customFormat="1" ht="26.4" x14ac:dyDescent="0.25">
      <c r="A43" s="400" t="s">
        <v>455</v>
      </c>
      <c r="B43" s="520" t="s">
        <v>309</v>
      </c>
      <c r="C43" s="521">
        <v>4.9000000000000004</v>
      </c>
      <c r="D43" s="522" t="s">
        <v>187</v>
      </c>
      <c r="E43" s="520"/>
      <c r="F43" s="522"/>
      <c r="G43" s="522"/>
      <c r="H43" s="522"/>
      <c r="I43" s="522"/>
      <c r="J43" s="522"/>
      <c r="K43" s="520" t="s">
        <v>574</v>
      </c>
      <c r="L43" s="168"/>
      <c r="M43" s="168"/>
      <c r="N43" s="166"/>
      <c r="O43" s="166"/>
      <c r="P43" s="166"/>
      <c r="Q43" s="166"/>
      <c r="R43" s="166"/>
      <c r="S43" s="166"/>
      <c r="T43" s="166"/>
      <c r="U43" s="166"/>
      <c r="V43" s="166"/>
      <c r="W43" s="166"/>
      <c r="X43" s="166"/>
      <c r="Y43" s="166"/>
      <c r="Z43" s="166"/>
      <c r="AA43" s="168"/>
      <c r="AB43" s="168"/>
      <c r="AC43" s="168"/>
      <c r="AD43" s="168"/>
      <c r="AE43" s="168"/>
      <c r="AF43" s="168"/>
      <c r="AG43" s="168"/>
      <c r="AH43" s="168"/>
      <c r="AI43" s="168"/>
      <c r="AJ43" s="168"/>
      <c r="AK43" s="168"/>
      <c r="AL43" s="168"/>
      <c r="AM43" s="168"/>
      <c r="AN43" s="168"/>
      <c r="AO43" s="168"/>
      <c r="AP43" s="168"/>
      <c r="AQ43" s="168"/>
      <c r="AR43" s="168"/>
      <c r="AS43" s="168"/>
      <c r="AT43" s="168"/>
      <c r="AU43" s="168"/>
      <c r="AV43" s="168"/>
      <c r="AW43" s="168"/>
      <c r="AX43" s="168"/>
      <c r="AY43" s="168"/>
      <c r="AZ43" s="168"/>
      <c r="BA43" s="168"/>
      <c r="BB43" s="168"/>
      <c r="BC43" s="168"/>
      <c r="BD43" s="168"/>
      <c r="BE43" s="168"/>
      <c r="BF43" s="168"/>
      <c r="BG43" s="168"/>
      <c r="BH43" s="168"/>
      <c r="BI43" s="168"/>
      <c r="BJ43" s="168"/>
      <c r="BK43" s="168"/>
      <c r="BL43" s="168"/>
      <c r="BM43" s="168"/>
      <c r="BN43" s="168"/>
      <c r="BO43" s="168"/>
      <c r="BP43" s="168"/>
      <c r="BQ43" s="168"/>
      <c r="BR43" s="168"/>
      <c r="BS43" s="168"/>
      <c r="BT43" s="168"/>
      <c r="BU43" s="168"/>
      <c r="BV43" s="168"/>
      <c r="BW43" s="168"/>
      <c r="BX43" s="168"/>
      <c r="BY43" s="168"/>
      <c r="BZ43" s="168"/>
      <c r="CA43" s="168"/>
      <c r="CB43" s="168"/>
      <c r="CC43" s="168"/>
      <c r="CD43" s="168"/>
      <c r="CE43" s="168"/>
      <c r="CF43" s="168"/>
      <c r="CG43" s="168"/>
      <c r="CH43" s="168"/>
      <c r="CI43" s="168"/>
      <c r="CJ43" s="168"/>
      <c r="CK43" s="168"/>
      <c r="CL43" s="168"/>
      <c r="CM43" s="168"/>
      <c r="CN43" s="168"/>
      <c r="CO43" s="168"/>
      <c r="CP43" s="168"/>
      <c r="CQ43" s="168"/>
      <c r="CR43" s="168"/>
      <c r="CS43" s="168"/>
      <c r="CT43" s="168"/>
      <c r="CU43" s="168"/>
      <c r="CV43" s="168"/>
      <c r="CW43" s="168"/>
      <c r="CX43" s="168"/>
      <c r="CY43" s="168"/>
      <c r="CZ43" s="168"/>
      <c r="DA43" s="168"/>
      <c r="DB43" s="168"/>
      <c r="DC43" s="168"/>
      <c r="DD43" s="168"/>
      <c r="DE43" s="168"/>
      <c r="DF43" s="168"/>
      <c r="DG43" s="168"/>
      <c r="DH43" s="168"/>
      <c r="DI43" s="168"/>
      <c r="DJ43" s="168"/>
      <c r="DK43" s="168"/>
      <c r="DL43" s="168"/>
      <c r="DM43" s="168"/>
      <c r="DN43" s="168"/>
      <c r="DO43" s="168"/>
      <c r="DP43" s="168"/>
      <c r="DQ43" s="168"/>
      <c r="DR43" s="168"/>
      <c r="DS43" s="168"/>
      <c r="DT43" s="168"/>
      <c r="DU43" s="168"/>
      <c r="DV43" s="168"/>
      <c r="DW43" s="168"/>
      <c r="DX43" s="168"/>
      <c r="DY43" s="168"/>
      <c r="DZ43" s="168"/>
      <c r="EA43" s="168"/>
      <c r="EB43" s="168"/>
      <c r="EC43" s="168"/>
      <c r="ED43" s="168"/>
      <c r="EE43" s="168"/>
      <c r="EF43" s="168"/>
      <c r="EG43" s="168"/>
      <c r="EH43" s="168"/>
      <c r="EI43" s="168"/>
      <c r="EJ43" s="168"/>
      <c r="EK43" s="168"/>
      <c r="EL43" s="168"/>
      <c r="EM43" s="168"/>
      <c r="EN43" s="168"/>
      <c r="EO43" s="168"/>
      <c r="EP43" s="168"/>
      <c r="EQ43" s="168"/>
      <c r="ER43" s="168"/>
      <c r="ES43" s="168"/>
      <c r="ET43" s="168"/>
      <c r="EU43" s="168"/>
      <c r="EV43" s="168"/>
      <c r="EW43" s="168"/>
      <c r="EX43" s="168"/>
      <c r="EY43" s="168"/>
      <c r="EZ43" s="168"/>
      <c r="FA43" s="168"/>
      <c r="FB43" s="168"/>
      <c r="FC43" s="168"/>
      <c r="FD43" s="168"/>
      <c r="FE43" s="168"/>
      <c r="FF43" s="168"/>
      <c r="FG43" s="168"/>
      <c r="FH43" s="168"/>
      <c r="FI43" s="168"/>
      <c r="FJ43" s="168"/>
      <c r="FK43" s="168"/>
      <c r="FL43" s="168"/>
      <c r="FM43" s="168"/>
      <c r="FN43" s="168"/>
      <c r="FO43" s="168"/>
      <c r="FP43" s="168"/>
      <c r="FQ43" s="168"/>
      <c r="FR43" s="168"/>
      <c r="FS43" s="168"/>
      <c r="FT43" s="168"/>
      <c r="FU43" s="168"/>
      <c r="FV43" s="168"/>
      <c r="FW43" s="168"/>
      <c r="FX43" s="168"/>
      <c r="FY43" s="168"/>
      <c r="FZ43" s="168"/>
      <c r="GA43" s="168"/>
      <c r="GB43" s="168"/>
      <c r="GC43" s="168"/>
      <c r="GD43" s="168"/>
      <c r="GE43" s="168"/>
      <c r="GF43" s="168"/>
      <c r="GG43" s="168"/>
      <c r="GH43" s="168"/>
      <c r="GI43" s="168"/>
      <c r="GJ43" s="168"/>
      <c r="GK43" s="168"/>
      <c r="GL43" s="168"/>
      <c r="GM43" s="168"/>
      <c r="GN43" s="168"/>
      <c r="GO43" s="168"/>
      <c r="GP43" s="168"/>
      <c r="GQ43" s="168"/>
      <c r="GR43" s="168"/>
      <c r="GS43" s="168"/>
      <c r="GT43" s="168"/>
      <c r="GU43" s="168"/>
      <c r="GV43" s="168"/>
      <c r="GW43" s="168"/>
      <c r="GX43" s="168"/>
      <c r="GY43" s="168"/>
      <c r="GZ43" s="168"/>
      <c r="HA43" s="168"/>
      <c r="HB43" s="168"/>
      <c r="HC43" s="168"/>
      <c r="HD43" s="168"/>
      <c r="HE43" s="168"/>
      <c r="HF43" s="168"/>
      <c r="HG43" s="168"/>
      <c r="HH43" s="168"/>
      <c r="HI43" s="168"/>
      <c r="HJ43" s="168"/>
      <c r="HK43" s="168"/>
      <c r="HL43" s="168"/>
      <c r="HM43" s="168"/>
      <c r="HN43" s="168"/>
      <c r="HO43" s="168"/>
      <c r="HP43" s="168"/>
      <c r="HQ43" s="168"/>
      <c r="HR43" s="168"/>
      <c r="HS43" s="168"/>
      <c r="HT43" s="168"/>
      <c r="HU43" s="168"/>
      <c r="HV43" s="168"/>
      <c r="HW43" s="168"/>
      <c r="HX43" s="168"/>
      <c r="HY43" s="168"/>
      <c r="HZ43" s="168"/>
      <c r="IA43" s="168"/>
      <c r="IB43" s="168"/>
      <c r="IC43" s="168"/>
      <c r="ID43" s="168"/>
      <c r="IE43" s="168"/>
      <c r="IF43" s="168"/>
      <c r="IG43" s="168"/>
      <c r="IH43" s="168"/>
      <c r="II43" s="168"/>
      <c r="IJ43" s="168"/>
      <c r="IK43" s="168"/>
      <c r="IL43" s="168"/>
      <c r="IM43" s="168"/>
      <c r="IN43" s="168"/>
      <c r="IO43" s="168"/>
      <c r="IP43" s="168"/>
      <c r="IQ43" s="168"/>
      <c r="IR43" s="168"/>
      <c r="IS43" s="168"/>
      <c r="IT43" s="168"/>
      <c r="IU43" s="168"/>
      <c r="IV43" s="168"/>
      <c r="IW43" s="168"/>
      <c r="IX43" s="168"/>
      <c r="IY43" s="168"/>
      <c r="IZ43" s="168"/>
      <c r="JA43" s="168"/>
      <c r="JB43" s="168"/>
      <c r="JC43" s="168"/>
      <c r="JD43" s="168"/>
      <c r="JE43" s="168"/>
      <c r="JF43" s="168"/>
      <c r="JG43" s="168"/>
      <c r="JH43" s="168"/>
      <c r="JI43" s="168"/>
      <c r="JJ43" s="168"/>
      <c r="JK43" s="168"/>
      <c r="JL43" s="168"/>
      <c r="JM43" s="168"/>
      <c r="JN43" s="168"/>
      <c r="JO43" s="168"/>
      <c r="JP43" s="168"/>
      <c r="JQ43" s="168"/>
      <c r="JR43" s="168"/>
      <c r="JS43" s="168"/>
      <c r="JT43" s="168"/>
      <c r="JU43" s="168"/>
      <c r="JV43" s="168"/>
      <c r="JW43" s="168"/>
      <c r="JX43" s="168"/>
      <c r="JY43" s="168"/>
      <c r="JZ43" s="168"/>
      <c r="KA43" s="168"/>
      <c r="KB43" s="168"/>
      <c r="KC43" s="168"/>
      <c r="KD43" s="168"/>
      <c r="KE43" s="168"/>
      <c r="KF43" s="168"/>
      <c r="KG43" s="168"/>
      <c r="KH43" s="168"/>
      <c r="KI43" s="168"/>
      <c r="KJ43" s="168"/>
      <c r="KK43" s="168"/>
      <c r="KL43" s="168"/>
      <c r="KM43" s="168"/>
      <c r="KN43" s="168"/>
      <c r="KO43" s="168"/>
      <c r="KP43" s="168"/>
      <c r="KQ43" s="168"/>
      <c r="KR43" s="168"/>
      <c r="KS43" s="168"/>
      <c r="KT43" s="168"/>
      <c r="KU43" s="168"/>
      <c r="KV43" s="168"/>
      <c r="KW43" s="168"/>
      <c r="KX43" s="168"/>
      <c r="KY43" s="168"/>
      <c r="KZ43" s="168"/>
      <c r="LA43" s="168"/>
      <c r="LB43" s="168"/>
      <c r="LC43" s="168"/>
      <c r="LD43" s="168"/>
      <c r="LE43" s="168"/>
      <c r="LF43" s="168"/>
      <c r="LG43" s="168"/>
      <c r="LH43" s="168"/>
      <c r="LI43" s="168"/>
      <c r="LJ43" s="168"/>
      <c r="LK43" s="168"/>
      <c r="LL43" s="168"/>
      <c r="LM43" s="168"/>
      <c r="LN43" s="168"/>
      <c r="LO43" s="168"/>
      <c r="LP43" s="168"/>
      <c r="LQ43" s="168"/>
      <c r="LR43" s="168"/>
      <c r="LS43" s="168"/>
      <c r="LT43" s="168"/>
      <c r="LU43" s="168"/>
      <c r="LV43" s="168"/>
      <c r="LW43" s="168"/>
      <c r="LX43" s="168"/>
      <c r="LY43" s="168"/>
      <c r="LZ43" s="168"/>
      <c r="MA43" s="168"/>
      <c r="MB43" s="168"/>
      <c r="MC43" s="168"/>
      <c r="MD43" s="168"/>
      <c r="ME43" s="168"/>
      <c r="MF43" s="168"/>
      <c r="MG43" s="168"/>
    </row>
    <row r="44" spans="1:345" s="169" customFormat="1" ht="26.4" x14ac:dyDescent="0.25">
      <c r="A44" s="400" t="s">
        <v>456</v>
      </c>
      <c r="B44" s="526" t="s">
        <v>635</v>
      </c>
      <c r="C44" s="527">
        <v>5</v>
      </c>
      <c r="D44" s="528" t="s">
        <v>187</v>
      </c>
      <c r="E44" s="529"/>
      <c r="F44" s="528"/>
      <c r="G44" s="528"/>
      <c r="H44" s="528"/>
      <c r="I44" s="528"/>
      <c r="J44" s="528"/>
      <c r="K44" s="529" t="s">
        <v>573</v>
      </c>
      <c r="L44" s="168"/>
      <c r="M44" s="168"/>
      <c r="N44" s="166"/>
      <c r="O44" s="166"/>
      <c r="P44" s="166"/>
      <c r="Q44" s="166"/>
      <c r="R44" s="166"/>
      <c r="S44" s="166"/>
      <c r="T44" s="166"/>
      <c r="U44" s="166"/>
      <c r="V44" s="166"/>
      <c r="W44" s="166"/>
      <c r="X44" s="166"/>
      <c r="Y44" s="166"/>
      <c r="Z44" s="166"/>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8"/>
      <c r="DJ44" s="168"/>
      <c r="DK44" s="168"/>
      <c r="DL44" s="168"/>
      <c r="DM44" s="168"/>
      <c r="DN44" s="168"/>
      <c r="DO44" s="168"/>
      <c r="DP44" s="168"/>
      <c r="DQ44" s="168"/>
      <c r="DR44" s="168"/>
      <c r="DS44" s="168"/>
      <c r="DT44" s="168"/>
      <c r="DU44" s="168"/>
      <c r="DV44" s="168"/>
      <c r="DW44" s="168"/>
      <c r="DX44" s="168"/>
      <c r="DY44" s="168"/>
      <c r="DZ44" s="168"/>
      <c r="EA44" s="168"/>
      <c r="EB44" s="168"/>
      <c r="EC44" s="168"/>
      <c r="ED44" s="168"/>
      <c r="EE44" s="168"/>
      <c r="EF44" s="168"/>
      <c r="EG44" s="168"/>
      <c r="EH44" s="168"/>
      <c r="EI44" s="168"/>
      <c r="EJ44" s="168"/>
      <c r="EK44" s="168"/>
      <c r="EL44" s="168"/>
      <c r="EM44" s="168"/>
      <c r="EN44" s="168"/>
      <c r="EO44" s="168"/>
      <c r="EP44" s="168"/>
      <c r="EQ44" s="168"/>
      <c r="ER44" s="168"/>
      <c r="ES44" s="168"/>
      <c r="ET44" s="168"/>
      <c r="EU44" s="168"/>
      <c r="EV44" s="168"/>
      <c r="EW44" s="168"/>
      <c r="EX44" s="168"/>
      <c r="EY44" s="168"/>
      <c r="EZ44" s="168"/>
      <c r="FA44" s="168"/>
      <c r="FB44" s="168"/>
      <c r="FC44" s="168"/>
      <c r="FD44" s="168"/>
      <c r="FE44" s="168"/>
      <c r="FF44" s="168"/>
      <c r="FG44" s="168"/>
      <c r="FH44" s="168"/>
      <c r="FI44" s="168"/>
      <c r="FJ44" s="168"/>
      <c r="FK44" s="168"/>
      <c r="FL44" s="168"/>
      <c r="FM44" s="168"/>
      <c r="FN44" s="168"/>
      <c r="FO44" s="168"/>
      <c r="FP44" s="168"/>
      <c r="FQ44" s="168"/>
      <c r="FR44" s="168"/>
      <c r="FS44" s="168"/>
      <c r="FT44" s="168"/>
      <c r="FU44" s="168"/>
      <c r="FV44" s="168"/>
      <c r="FW44" s="168"/>
      <c r="FX44" s="168"/>
      <c r="FY44" s="168"/>
      <c r="FZ44" s="168"/>
      <c r="GA44" s="168"/>
      <c r="GB44" s="168"/>
      <c r="GC44" s="168"/>
      <c r="GD44" s="168"/>
      <c r="GE44" s="168"/>
      <c r="GF44" s="168"/>
      <c r="GG44" s="168"/>
      <c r="GH44" s="168"/>
      <c r="GI44" s="168"/>
      <c r="GJ44" s="168"/>
      <c r="GK44" s="168"/>
      <c r="GL44" s="168"/>
      <c r="GM44" s="168"/>
      <c r="GN44" s="168"/>
      <c r="GO44" s="168"/>
      <c r="GP44" s="168"/>
      <c r="GQ44" s="168"/>
      <c r="GR44" s="168"/>
      <c r="GS44" s="168"/>
      <c r="GT44" s="168"/>
      <c r="GU44" s="168"/>
      <c r="GV44" s="168"/>
      <c r="GW44" s="168"/>
      <c r="GX44" s="168"/>
      <c r="GY44" s="168"/>
      <c r="GZ44" s="168"/>
      <c r="HA44" s="168"/>
      <c r="HB44" s="168"/>
      <c r="HC44" s="168"/>
      <c r="HD44" s="168"/>
      <c r="HE44" s="168"/>
      <c r="HF44" s="168"/>
      <c r="HG44" s="168"/>
      <c r="HH44" s="168"/>
      <c r="HI44" s="168"/>
      <c r="HJ44" s="168"/>
      <c r="HK44" s="168"/>
      <c r="HL44" s="168"/>
      <c r="HM44" s="168"/>
      <c r="HN44" s="168"/>
      <c r="HO44" s="168"/>
      <c r="HP44" s="168"/>
      <c r="HQ44" s="168"/>
      <c r="HR44" s="168"/>
      <c r="HS44" s="168"/>
      <c r="HT44" s="168"/>
      <c r="HU44" s="168"/>
      <c r="HV44" s="168"/>
      <c r="HW44" s="168"/>
      <c r="HX44" s="168"/>
      <c r="HY44" s="168"/>
      <c r="HZ44" s="168"/>
      <c r="IA44" s="168"/>
      <c r="IB44" s="168"/>
      <c r="IC44" s="168"/>
      <c r="ID44" s="168"/>
      <c r="IE44" s="168"/>
      <c r="IF44" s="168"/>
      <c r="IG44" s="168"/>
      <c r="IH44" s="168"/>
      <c r="II44" s="168"/>
      <c r="IJ44" s="168"/>
      <c r="IK44" s="168"/>
      <c r="IL44" s="168"/>
      <c r="IM44" s="168"/>
      <c r="IN44" s="168"/>
      <c r="IO44" s="168"/>
      <c r="IP44" s="168"/>
      <c r="IQ44" s="168"/>
      <c r="IR44" s="168"/>
      <c r="IS44" s="168"/>
      <c r="IT44" s="168"/>
      <c r="IU44" s="168"/>
      <c r="IV44" s="168"/>
      <c r="IW44" s="168"/>
      <c r="IX44" s="168"/>
      <c r="IY44" s="168"/>
      <c r="IZ44" s="168"/>
      <c r="JA44" s="168"/>
      <c r="JB44" s="168"/>
      <c r="JC44" s="168"/>
      <c r="JD44" s="168"/>
      <c r="JE44" s="168"/>
      <c r="JF44" s="168"/>
      <c r="JG44" s="168"/>
      <c r="JH44" s="168"/>
      <c r="JI44" s="168"/>
      <c r="JJ44" s="168"/>
      <c r="JK44" s="168"/>
      <c r="JL44" s="168"/>
      <c r="JM44" s="168"/>
      <c r="JN44" s="168"/>
      <c r="JO44" s="168"/>
      <c r="JP44" s="168"/>
      <c r="JQ44" s="168"/>
      <c r="JR44" s="168"/>
      <c r="JS44" s="168"/>
      <c r="JT44" s="168"/>
      <c r="JU44" s="168"/>
      <c r="JV44" s="168"/>
      <c r="JW44" s="168"/>
      <c r="JX44" s="168"/>
      <c r="JY44" s="168"/>
      <c r="JZ44" s="168"/>
      <c r="KA44" s="168"/>
      <c r="KB44" s="168"/>
      <c r="KC44" s="168"/>
      <c r="KD44" s="168"/>
      <c r="KE44" s="168"/>
      <c r="KF44" s="168"/>
      <c r="KG44" s="168"/>
      <c r="KH44" s="168"/>
      <c r="KI44" s="168"/>
      <c r="KJ44" s="168"/>
      <c r="KK44" s="168"/>
      <c r="KL44" s="168"/>
      <c r="KM44" s="168"/>
      <c r="KN44" s="168"/>
      <c r="KO44" s="168"/>
      <c r="KP44" s="168"/>
      <c r="KQ44" s="168"/>
      <c r="KR44" s="168"/>
      <c r="KS44" s="168"/>
      <c r="KT44" s="168"/>
      <c r="KU44" s="168"/>
      <c r="KV44" s="168"/>
      <c r="KW44" s="168"/>
      <c r="KX44" s="168"/>
      <c r="KY44" s="168"/>
      <c r="KZ44" s="168"/>
      <c r="LA44" s="168"/>
      <c r="LB44" s="168"/>
      <c r="LC44" s="168"/>
      <c r="LD44" s="168"/>
      <c r="LE44" s="168"/>
      <c r="LF44" s="168"/>
      <c r="LG44" s="168"/>
      <c r="LH44" s="168"/>
      <c r="LI44" s="168"/>
      <c r="LJ44" s="168"/>
      <c r="LK44" s="168"/>
      <c r="LL44" s="168"/>
      <c r="LM44" s="168"/>
      <c r="LN44" s="168"/>
      <c r="LO44" s="168"/>
      <c r="LP44" s="168"/>
      <c r="LQ44" s="168"/>
      <c r="LR44" s="168"/>
      <c r="LS44" s="168"/>
      <c r="LT44" s="168"/>
      <c r="LU44" s="168"/>
      <c r="LV44" s="168"/>
      <c r="LW44" s="168"/>
      <c r="LX44" s="168"/>
      <c r="LY44" s="168"/>
      <c r="LZ44" s="168"/>
      <c r="MA44" s="168"/>
      <c r="MB44" s="168"/>
      <c r="MC44" s="168"/>
      <c r="MD44" s="168"/>
      <c r="ME44" s="168"/>
      <c r="MF44" s="168"/>
      <c r="MG44" s="168"/>
    </row>
    <row r="45" spans="1:345" s="169" customFormat="1" ht="26.4" x14ac:dyDescent="0.25">
      <c r="A45" s="400" t="s">
        <v>457</v>
      </c>
      <c r="B45" s="520" t="s">
        <v>289</v>
      </c>
      <c r="C45" s="521">
        <v>5.2</v>
      </c>
      <c r="D45" s="522" t="s">
        <v>187</v>
      </c>
      <c r="E45" s="520"/>
      <c r="F45" s="522"/>
      <c r="G45" s="522"/>
      <c r="H45" s="522"/>
      <c r="I45" s="522"/>
      <c r="J45" s="522"/>
      <c r="K45" s="520" t="s">
        <v>574</v>
      </c>
      <c r="L45" s="168"/>
      <c r="M45" s="168"/>
      <c r="N45" s="166"/>
      <c r="O45" s="166"/>
      <c r="P45" s="166"/>
      <c r="Q45" s="166"/>
      <c r="R45" s="166"/>
      <c r="S45" s="166"/>
      <c r="T45" s="166"/>
      <c r="U45" s="166"/>
      <c r="V45" s="166"/>
      <c r="W45" s="166"/>
      <c r="X45" s="166"/>
      <c r="Y45" s="166"/>
      <c r="Z45" s="166"/>
      <c r="AA45" s="168"/>
      <c r="AB45" s="168"/>
      <c r="AC45" s="168"/>
      <c r="AD45" s="168"/>
      <c r="AE45" s="168"/>
      <c r="AF45" s="168"/>
      <c r="AG45" s="168"/>
      <c r="AH45" s="168"/>
      <c r="AI45" s="168"/>
      <c r="AJ45" s="168"/>
      <c r="AK45" s="168"/>
      <c r="AL45" s="168"/>
      <c r="AM45" s="168"/>
      <c r="AN45" s="168"/>
      <c r="AO45" s="168"/>
      <c r="AP45" s="168"/>
      <c r="AQ45" s="168"/>
      <c r="AR45" s="168"/>
      <c r="AS45" s="168"/>
      <c r="AT45" s="168"/>
      <c r="AU45" s="168"/>
      <c r="AV45" s="168"/>
      <c r="AW45" s="168"/>
      <c r="AX45" s="168"/>
      <c r="AY45" s="168"/>
      <c r="AZ45" s="168"/>
      <c r="BA45" s="168"/>
      <c r="BB45" s="168"/>
      <c r="BC45" s="168"/>
      <c r="BD45" s="168"/>
      <c r="BE45" s="168"/>
      <c r="BF45" s="168"/>
      <c r="BG45" s="168"/>
      <c r="BH45" s="168"/>
      <c r="BI45" s="168"/>
      <c r="BJ45" s="168"/>
      <c r="BK45" s="168"/>
      <c r="BL45" s="168"/>
      <c r="BM45" s="168"/>
      <c r="BN45" s="168"/>
      <c r="BO45" s="168"/>
      <c r="BP45" s="168"/>
      <c r="BQ45" s="168"/>
      <c r="BR45" s="168"/>
      <c r="BS45" s="168"/>
      <c r="BT45" s="168"/>
      <c r="BU45" s="168"/>
      <c r="BV45" s="168"/>
      <c r="BW45" s="168"/>
      <c r="BX45" s="168"/>
      <c r="BY45" s="168"/>
      <c r="BZ45" s="168"/>
      <c r="CA45" s="168"/>
      <c r="CB45" s="168"/>
      <c r="CC45" s="168"/>
      <c r="CD45" s="168"/>
      <c r="CE45" s="168"/>
      <c r="CF45" s="168"/>
      <c r="CG45" s="168"/>
      <c r="CH45" s="168"/>
      <c r="CI45" s="168"/>
      <c r="CJ45" s="168"/>
      <c r="CK45" s="168"/>
      <c r="CL45" s="168"/>
      <c r="CM45" s="168"/>
      <c r="CN45" s="168"/>
      <c r="CO45" s="168"/>
      <c r="CP45" s="168"/>
      <c r="CQ45" s="168"/>
      <c r="CR45" s="168"/>
      <c r="CS45" s="168"/>
      <c r="CT45" s="168"/>
      <c r="CU45" s="168"/>
      <c r="CV45" s="168"/>
      <c r="CW45" s="168"/>
      <c r="CX45" s="168"/>
      <c r="CY45" s="168"/>
      <c r="CZ45" s="168"/>
      <c r="DA45" s="168"/>
      <c r="DB45" s="168"/>
      <c r="DC45" s="168"/>
      <c r="DD45" s="168"/>
      <c r="DE45" s="168"/>
      <c r="DF45" s="168"/>
      <c r="DG45" s="168"/>
      <c r="DH45" s="168"/>
      <c r="DI45" s="168"/>
      <c r="DJ45" s="168"/>
      <c r="DK45" s="168"/>
      <c r="DL45" s="168"/>
      <c r="DM45" s="168"/>
      <c r="DN45" s="168"/>
      <c r="DO45" s="168"/>
      <c r="DP45" s="168"/>
      <c r="DQ45" s="168"/>
      <c r="DR45" s="168"/>
      <c r="DS45" s="168"/>
      <c r="DT45" s="168"/>
      <c r="DU45" s="168"/>
      <c r="DV45" s="168"/>
      <c r="DW45" s="168"/>
      <c r="DX45" s="168"/>
      <c r="DY45" s="168"/>
      <c r="DZ45" s="168"/>
      <c r="EA45" s="168"/>
      <c r="EB45" s="168"/>
      <c r="EC45" s="168"/>
      <c r="ED45" s="168"/>
      <c r="EE45" s="168"/>
      <c r="EF45" s="168"/>
      <c r="EG45" s="168"/>
      <c r="EH45" s="168"/>
      <c r="EI45" s="168"/>
      <c r="EJ45" s="168"/>
      <c r="EK45" s="168"/>
      <c r="EL45" s="168"/>
      <c r="EM45" s="168"/>
      <c r="EN45" s="168"/>
      <c r="EO45" s="168"/>
      <c r="EP45" s="168"/>
      <c r="EQ45" s="168"/>
      <c r="ER45" s="168"/>
      <c r="ES45" s="168"/>
      <c r="ET45" s="168"/>
      <c r="EU45" s="168"/>
      <c r="EV45" s="168"/>
      <c r="EW45" s="168"/>
      <c r="EX45" s="168"/>
      <c r="EY45" s="168"/>
      <c r="EZ45" s="168"/>
      <c r="FA45" s="168"/>
      <c r="FB45" s="168"/>
      <c r="FC45" s="168"/>
      <c r="FD45" s="168"/>
      <c r="FE45" s="168"/>
      <c r="FF45" s="168"/>
      <c r="FG45" s="168"/>
      <c r="FH45" s="168"/>
      <c r="FI45" s="168"/>
      <c r="FJ45" s="168"/>
      <c r="FK45" s="168"/>
      <c r="FL45" s="168"/>
      <c r="FM45" s="168"/>
      <c r="FN45" s="168"/>
      <c r="FO45" s="168"/>
      <c r="FP45" s="168"/>
      <c r="FQ45" s="168"/>
      <c r="FR45" s="168"/>
      <c r="FS45" s="168"/>
      <c r="FT45" s="168"/>
      <c r="FU45" s="168"/>
      <c r="FV45" s="168"/>
      <c r="FW45" s="168"/>
      <c r="FX45" s="168"/>
      <c r="FY45" s="168"/>
      <c r="FZ45" s="168"/>
      <c r="GA45" s="168"/>
      <c r="GB45" s="168"/>
      <c r="GC45" s="168"/>
      <c r="GD45" s="168"/>
      <c r="GE45" s="168"/>
      <c r="GF45" s="168"/>
      <c r="GG45" s="168"/>
      <c r="GH45" s="168"/>
      <c r="GI45" s="168"/>
      <c r="GJ45" s="168"/>
      <c r="GK45" s="168"/>
      <c r="GL45" s="168"/>
      <c r="GM45" s="168"/>
      <c r="GN45" s="168"/>
      <c r="GO45" s="168"/>
      <c r="GP45" s="168"/>
      <c r="GQ45" s="168"/>
      <c r="GR45" s="168"/>
      <c r="GS45" s="168"/>
      <c r="GT45" s="168"/>
      <c r="GU45" s="168"/>
      <c r="GV45" s="168"/>
      <c r="GW45" s="168"/>
      <c r="GX45" s="168"/>
      <c r="GY45" s="168"/>
      <c r="GZ45" s="168"/>
      <c r="HA45" s="168"/>
      <c r="HB45" s="168"/>
      <c r="HC45" s="168"/>
      <c r="HD45" s="168"/>
      <c r="HE45" s="168"/>
      <c r="HF45" s="168"/>
      <c r="HG45" s="168"/>
      <c r="HH45" s="168"/>
      <c r="HI45" s="168"/>
      <c r="HJ45" s="168"/>
      <c r="HK45" s="168"/>
      <c r="HL45" s="168"/>
      <c r="HM45" s="168"/>
      <c r="HN45" s="168"/>
      <c r="HO45" s="168"/>
      <c r="HP45" s="168"/>
      <c r="HQ45" s="168"/>
      <c r="HR45" s="168"/>
      <c r="HS45" s="168"/>
      <c r="HT45" s="168"/>
      <c r="HU45" s="168"/>
      <c r="HV45" s="168"/>
      <c r="HW45" s="168"/>
      <c r="HX45" s="168"/>
      <c r="HY45" s="168"/>
      <c r="HZ45" s="168"/>
      <c r="IA45" s="168"/>
      <c r="IB45" s="168"/>
      <c r="IC45" s="168"/>
      <c r="ID45" s="168"/>
      <c r="IE45" s="168"/>
      <c r="IF45" s="168"/>
      <c r="IG45" s="168"/>
      <c r="IH45" s="168"/>
      <c r="II45" s="168"/>
      <c r="IJ45" s="168"/>
      <c r="IK45" s="168"/>
      <c r="IL45" s="168"/>
      <c r="IM45" s="168"/>
      <c r="IN45" s="168"/>
      <c r="IO45" s="168"/>
      <c r="IP45" s="168"/>
      <c r="IQ45" s="168"/>
      <c r="IR45" s="168"/>
      <c r="IS45" s="168"/>
      <c r="IT45" s="168"/>
      <c r="IU45" s="168"/>
      <c r="IV45" s="168"/>
      <c r="IW45" s="168"/>
      <c r="IX45" s="168"/>
      <c r="IY45" s="168"/>
      <c r="IZ45" s="168"/>
      <c r="JA45" s="168"/>
      <c r="JB45" s="168"/>
      <c r="JC45" s="168"/>
      <c r="JD45" s="168"/>
      <c r="JE45" s="168"/>
      <c r="JF45" s="168"/>
      <c r="JG45" s="168"/>
      <c r="JH45" s="168"/>
      <c r="JI45" s="168"/>
      <c r="JJ45" s="168"/>
      <c r="JK45" s="168"/>
      <c r="JL45" s="168"/>
      <c r="JM45" s="168"/>
      <c r="JN45" s="168"/>
      <c r="JO45" s="168"/>
      <c r="JP45" s="168"/>
      <c r="JQ45" s="168"/>
      <c r="JR45" s="168"/>
      <c r="JS45" s="168"/>
      <c r="JT45" s="168"/>
      <c r="JU45" s="168"/>
      <c r="JV45" s="168"/>
      <c r="JW45" s="168"/>
      <c r="JX45" s="168"/>
      <c r="JY45" s="168"/>
      <c r="JZ45" s="168"/>
      <c r="KA45" s="168"/>
      <c r="KB45" s="168"/>
      <c r="KC45" s="168"/>
      <c r="KD45" s="168"/>
      <c r="KE45" s="168"/>
      <c r="KF45" s="168"/>
      <c r="KG45" s="168"/>
      <c r="KH45" s="168"/>
      <c r="KI45" s="168"/>
      <c r="KJ45" s="168"/>
      <c r="KK45" s="168"/>
      <c r="KL45" s="168"/>
      <c r="KM45" s="168"/>
      <c r="KN45" s="168"/>
      <c r="KO45" s="168"/>
      <c r="KP45" s="168"/>
      <c r="KQ45" s="168"/>
      <c r="KR45" s="168"/>
      <c r="KS45" s="168"/>
      <c r="KT45" s="168"/>
      <c r="KU45" s="168"/>
      <c r="KV45" s="168"/>
      <c r="KW45" s="168"/>
      <c r="KX45" s="168"/>
      <c r="KY45" s="168"/>
      <c r="KZ45" s="168"/>
      <c r="LA45" s="168"/>
      <c r="LB45" s="168"/>
      <c r="LC45" s="168"/>
      <c r="LD45" s="168"/>
      <c r="LE45" s="168"/>
      <c r="LF45" s="168"/>
      <c r="LG45" s="168"/>
      <c r="LH45" s="168"/>
      <c r="LI45" s="168"/>
      <c r="LJ45" s="168"/>
      <c r="LK45" s="168"/>
      <c r="LL45" s="168"/>
      <c r="LM45" s="168"/>
      <c r="LN45" s="168"/>
      <c r="LO45" s="168"/>
      <c r="LP45" s="168"/>
      <c r="LQ45" s="168"/>
      <c r="LR45" s="168"/>
      <c r="LS45" s="168"/>
      <c r="LT45" s="168"/>
      <c r="LU45" s="168"/>
      <c r="LV45" s="168"/>
      <c r="LW45" s="168"/>
      <c r="LX45" s="168"/>
      <c r="LY45" s="168"/>
      <c r="LZ45" s="168"/>
      <c r="MA45" s="168"/>
      <c r="MB45" s="168"/>
      <c r="MC45" s="168"/>
      <c r="MD45" s="168"/>
      <c r="ME45" s="168"/>
      <c r="MF45" s="168"/>
      <c r="MG45" s="168"/>
    </row>
    <row r="46" spans="1:345" s="169" customFormat="1" x14ac:dyDescent="0.25">
      <c r="A46" s="400" t="s">
        <v>462</v>
      </c>
      <c r="B46" s="529" t="s">
        <v>639</v>
      </c>
      <c r="C46" s="527">
        <v>4.0999999999999996</v>
      </c>
      <c r="D46" s="528" t="s">
        <v>187</v>
      </c>
      <c r="E46" s="529" t="s">
        <v>561</v>
      </c>
      <c r="F46" s="528"/>
      <c r="G46" s="528" t="s">
        <v>202</v>
      </c>
      <c r="H46" s="528" t="s">
        <v>312</v>
      </c>
      <c r="I46" s="528"/>
      <c r="J46" s="528"/>
      <c r="K46" s="529" t="s">
        <v>567</v>
      </c>
      <c r="L46" s="168"/>
      <c r="M46" s="168"/>
      <c r="N46" s="166"/>
      <c r="O46" s="166"/>
      <c r="P46" s="166"/>
      <c r="Q46" s="166"/>
      <c r="R46" s="166"/>
      <c r="S46" s="166"/>
      <c r="T46" s="166"/>
      <c r="U46" s="166"/>
      <c r="V46" s="166"/>
      <c r="W46" s="166"/>
      <c r="X46" s="166"/>
      <c r="Y46" s="166"/>
      <c r="Z46" s="166"/>
      <c r="AA46" s="168"/>
      <c r="AB46" s="168"/>
      <c r="AC46" s="168"/>
      <c r="AD46" s="168"/>
      <c r="AE46" s="168"/>
      <c r="AF46" s="168"/>
      <c r="AG46" s="168"/>
      <c r="AH46" s="168"/>
      <c r="AI46" s="168"/>
      <c r="AJ46" s="168"/>
      <c r="AK46" s="168"/>
      <c r="AL46" s="168"/>
      <c r="AM46" s="168"/>
      <c r="AN46" s="168"/>
      <c r="AO46" s="168"/>
      <c r="AP46" s="168"/>
      <c r="AQ46" s="168"/>
      <c r="AR46" s="168"/>
      <c r="AS46" s="168"/>
      <c r="AT46" s="168"/>
      <c r="AU46" s="168"/>
      <c r="AV46" s="168"/>
      <c r="AW46" s="168"/>
      <c r="AX46" s="168"/>
      <c r="AY46" s="168"/>
      <c r="AZ46" s="168"/>
      <c r="BA46" s="168"/>
      <c r="BB46" s="168"/>
      <c r="BC46" s="168"/>
      <c r="BD46" s="168"/>
      <c r="BE46" s="168"/>
      <c r="BF46" s="168"/>
      <c r="BG46" s="168"/>
      <c r="BH46" s="168"/>
      <c r="BI46" s="168"/>
      <c r="BJ46" s="168"/>
      <c r="BK46" s="168"/>
      <c r="BL46" s="168"/>
      <c r="BM46" s="168"/>
      <c r="BN46" s="168"/>
      <c r="BO46" s="168"/>
      <c r="BP46" s="168"/>
      <c r="BQ46" s="168"/>
      <c r="BR46" s="168"/>
      <c r="BS46" s="168"/>
      <c r="BT46" s="168"/>
      <c r="BU46" s="168"/>
      <c r="BV46" s="168"/>
      <c r="BW46" s="168"/>
      <c r="BX46" s="168"/>
      <c r="BY46" s="168"/>
      <c r="BZ46" s="168"/>
      <c r="CA46" s="168"/>
      <c r="CB46" s="168"/>
      <c r="CC46" s="168"/>
      <c r="CD46" s="168"/>
      <c r="CE46" s="168"/>
      <c r="CF46" s="168"/>
      <c r="CG46" s="168"/>
      <c r="CH46" s="168"/>
      <c r="CI46" s="168"/>
      <c r="CJ46" s="168"/>
      <c r="CK46" s="168"/>
      <c r="CL46" s="168"/>
      <c r="CM46" s="168"/>
      <c r="CN46" s="168"/>
      <c r="CO46" s="168"/>
      <c r="CP46" s="168"/>
      <c r="CQ46" s="168"/>
      <c r="CR46" s="168"/>
      <c r="CS46" s="168"/>
      <c r="CT46" s="168"/>
      <c r="CU46" s="168"/>
      <c r="CV46" s="168"/>
      <c r="CW46" s="168"/>
      <c r="CX46" s="168"/>
      <c r="CY46" s="168"/>
      <c r="CZ46" s="168"/>
      <c r="DA46" s="168"/>
      <c r="DB46" s="168"/>
      <c r="DC46" s="168"/>
      <c r="DD46" s="168"/>
      <c r="DE46" s="168"/>
      <c r="DF46" s="168"/>
      <c r="DG46" s="168"/>
      <c r="DH46" s="168"/>
      <c r="DI46" s="168"/>
      <c r="DJ46" s="168"/>
      <c r="DK46" s="168"/>
      <c r="DL46" s="168"/>
      <c r="DM46" s="168"/>
      <c r="DN46" s="168"/>
      <c r="DO46" s="168"/>
      <c r="DP46" s="168"/>
      <c r="DQ46" s="168"/>
      <c r="DR46" s="168"/>
      <c r="DS46" s="168"/>
      <c r="DT46" s="168"/>
      <c r="DU46" s="168"/>
      <c r="DV46" s="168"/>
      <c r="DW46" s="168"/>
      <c r="DX46" s="168"/>
      <c r="DY46" s="168"/>
      <c r="DZ46" s="168"/>
      <c r="EA46" s="168"/>
      <c r="EB46" s="168"/>
      <c r="EC46" s="168"/>
      <c r="ED46" s="168"/>
      <c r="EE46" s="168"/>
      <c r="EF46" s="168"/>
      <c r="EG46" s="168"/>
      <c r="EH46" s="168"/>
      <c r="EI46" s="168"/>
      <c r="EJ46" s="168"/>
      <c r="EK46" s="168"/>
      <c r="EL46" s="168"/>
      <c r="EM46" s="168"/>
      <c r="EN46" s="168"/>
      <c r="EO46" s="168"/>
      <c r="EP46" s="168"/>
      <c r="EQ46" s="168"/>
      <c r="ER46" s="168"/>
      <c r="ES46" s="168"/>
      <c r="ET46" s="168"/>
      <c r="EU46" s="168"/>
      <c r="EV46" s="168"/>
      <c r="EW46" s="168"/>
      <c r="EX46" s="168"/>
      <c r="EY46" s="168"/>
      <c r="EZ46" s="168"/>
      <c r="FA46" s="168"/>
      <c r="FB46" s="168"/>
      <c r="FC46" s="168"/>
      <c r="FD46" s="168"/>
      <c r="FE46" s="168"/>
      <c r="FF46" s="168"/>
      <c r="FG46" s="168"/>
      <c r="FH46" s="168"/>
      <c r="FI46" s="168"/>
      <c r="FJ46" s="168"/>
      <c r="FK46" s="168"/>
      <c r="FL46" s="168"/>
      <c r="FM46" s="168"/>
      <c r="FN46" s="168"/>
      <c r="FO46" s="168"/>
      <c r="FP46" s="168"/>
      <c r="FQ46" s="168"/>
      <c r="FR46" s="168"/>
      <c r="FS46" s="168"/>
      <c r="FT46" s="168"/>
      <c r="FU46" s="168"/>
      <c r="FV46" s="168"/>
      <c r="FW46" s="168"/>
      <c r="FX46" s="168"/>
      <c r="FY46" s="168"/>
      <c r="FZ46" s="168"/>
      <c r="GA46" s="168"/>
      <c r="GB46" s="168"/>
      <c r="GC46" s="168"/>
      <c r="GD46" s="168"/>
      <c r="GE46" s="168"/>
      <c r="GF46" s="168"/>
      <c r="GG46" s="168"/>
      <c r="GH46" s="168"/>
      <c r="GI46" s="168"/>
      <c r="GJ46" s="168"/>
      <c r="GK46" s="168"/>
      <c r="GL46" s="168"/>
      <c r="GM46" s="168"/>
      <c r="GN46" s="168"/>
      <c r="GO46" s="168"/>
      <c r="GP46" s="168"/>
      <c r="GQ46" s="168"/>
      <c r="GR46" s="168"/>
      <c r="GS46" s="168"/>
      <c r="GT46" s="168"/>
      <c r="GU46" s="168"/>
      <c r="GV46" s="168"/>
      <c r="GW46" s="168"/>
      <c r="GX46" s="168"/>
      <c r="GY46" s="168"/>
      <c r="GZ46" s="168"/>
      <c r="HA46" s="168"/>
      <c r="HB46" s="168"/>
      <c r="HC46" s="168"/>
      <c r="HD46" s="168"/>
      <c r="HE46" s="168"/>
      <c r="HF46" s="168"/>
      <c r="HG46" s="168"/>
      <c r="HH46" s="168"/>
      <c r="HI46" s="168"/>
      <c r="HJ46" s="168"/>
      <c r="HK46" s="168"/>
      <c r="HL46" s="168"/>
      <c r="HM46" s="168"/>
      <c r="HN46" s="168"/>
      <c r="HO46" s="168"/>
      <c r="HP46" s="168"/>
      <c r="HQ46" s="168"/>
      <c r="HR46" s="168"/>
      <c r="HS46" s="168"/>
      <c r="HT46" s="168"/>
      <c r="HU46" s="168"/>
      <c r="HV46" s="168"/>
      <c r="HW46" s="168"/>
      <c r="HX46" s="168"/>
      <c r="HY46" s="168"/>
      <c r="HZ46" s="168"/>
      <c r="IA46" s="168"/>
      <c r="IB46" s="168"/>
      <c r="IC46" s="168"/>
      <c r="ID46" s="168"/>
      <c r="IE46" s="168"/>
      <c r="IF46" s="168"/>
      <c r="IG46" s="168"/>
      <c r="IH46" s="168"/>
      <c r="II46" s="168"/>
      <c r="IJ46" s="168"/>
      <c r="IK46" s="168"/>
      <c r="IL46" s="168"/>
      <c r="IM46" s="168"/>
      <c r="IN46" s="168"/>
      <c r="IO46" s="168"/>
      <c r="IP46" s="168"/>
      <c r="IQ46" s="168"/>
      <c r="IR46" s="168"/>
      <c r="IS46" s="168"/>
      <c r="IT46" s="168"/>
      <c r="IU46" s="168"/>
      <c r="IV46" s="168"/>
      <c r="IW46" s="168"/>
      <c r="IX46" s="168"/>
      <c r="IY46" s="168"/>
      <c r="IZ46" s="168"/>
      <c r="JA46" s="168"/>
      <c r="JB46" s="168"/>
      <c r="JC46" s="168"/>
      <c r="JD46" s="168"/>
      <c r="JE46" s="168"/>
      <c r="JF46" s="168"/>
      <c r="JG46" s="168"/>
      <c r="JH46" s="168"/>
      <c r="JI46" s="168"/>
      <c r="JJ46" s="168"/>
      <c r="JK46" s="168"/>
      <c r="JL46" s="168"/>
      <c r="JM46" s="168"/>
      <c r="JN46" s="168"/>
      <c r="JO46" s="168"/>
      <c r="JP46" s="168"/>
      <c r="JQ46" s="168"/>
      <c r="JR46" s="168"/>
      <c r="JS46" s="168"/>
      <c r="JT46" s="168"/>
      <c r="JU46" s="168"/>
      <c r="JV46" s="168"/>
      <c r="JW46" s="168"/>
      <c r="JX46" s="168"/>
      <c r="JY46" s="168"/>
      <c r="JZ46" s="168"/>
      <c r="KA46" s="168"/>
      <c r="KB46" s="168"/>
      <c r="KC46" s="168"/>
      <c r="KD46" s="168"/>
      <c r="KE46" s="168"/>
      <c r="KF46" s="168"/>
      <c r="KG46" s="168"/>
      <c r="KH46" s="168"/>
      <c r="KI46" s="168"/>
      <c r="KJ46" s="168"/>
      <c r="KK46" s="168"/>
      <c r="KL46" s="168"/>
      <c r="KM46" s="168"/>
      <c r="KN46" s="168"/>
      <c r="KO46" s="168"/>
      <c r="KP46" s="168"/>
      <c r="KQ46" s="168"/>
      <c r="KR46" s="168"/>
      <c r="KS46" s="168"/>
      <c r="KT46" s="168"/>
      <c r="KU46" s="168"/>
      <c r="KV46" s="168"/>
      <c r="KW46" s="168"/>
      <c r="KX46" s="168"/>
      <c r="KY46" s="168"/>
      <c r="KZ46" s="168"/>
      <c r="LA46" s="168"/>
      <c r="LB46" s="168"/>
      <c r="LC46" s="168"/>
      <c r="LD46" s="168"/>
      <c r="LE46" s="168"/>
      <c r="LF46" s="168"/>
      <c r="LG46" s="168"/>
      <c r="LH46" s="168"/>
      <c r="LI46" s="168"/>
      <c r="LJ46" s="168"/>
      <c r="LK46" s="168"/>
      <c r="LL46" s="168"/>
      <c r="LM46" s="168"/>
      <c r="LN46" s="168"/>
      <c r="LO46" s="168"/>
      <c r="LP46" s="168"/>
      <c r="LQ46" s="168"/>
      <c r="LR46" s="168"/>
      <c r="LS46" s="168"/>
      <c r="LT46" s="168"/>
      <c r="LU46" s="168"/>
      <c r="LV46" s="168"/>
      <c r="LW46" s="168"/>
      <c r="LX46" s="168"/>
      <c r="LY46" s="168"/>
      <c r="LZ46" s="168"/>
      <c r="MA46" s="168"/>
      <c r="MB46" s="168"/>
      <c r="MC46" s="168"/>
      <c r="MD46" s="168"/>
      <c r="ME46" s="168"/>
      <c r="MF46" s="168"/>
      <c r="MG46" s="168"/>
    </row>
    <row r="47" spans="1:345" s="169" customFormat="1" x14ac:dyDescent="0.25">
      <c r="A47" s="400" t="s">
        <v>463</v>
      </c>
      <c r="B47" s="520" t="s">
        <v>640</v>
      </c>
      <c r="C47" s="521">
        <v>4.5</v>
      </c>
      <c r="D47" s="522" t="s">
        <v>187</v>
      </c>
      <c r="E47" s="520" t="s">
        <v>561</v>
      </c>
      <c r="F47" s="522"/>
      <c r="G47" s="522" t="s">
        <v>202</v>
      </c>
      <c r="H47" s="522" t="s">
        <v>8</v>
      </c>
      <c r="I47" s="522"/>
      <c r="J47" s="522"/>
      <c r="K47" s="520" t="s">
        <v>567</v>
      </c>
      <c r="L47" s="168"/>
      <c r="M47" s="168"/>
      <c r="N47" s="166"/>
      <c r="O47" s="166"/>
      <c r="P47" s="166"/>
      <c r="Q47" s="166"/>
      <c r="R47" s="166"/>
      <c r="S47" s="166"/>
      <c r="T47" s="166"/>
      <c r="U47" s="166"/>
      <c r="V47" s="166"/>
      <c r="W47" s="166"/>
      <c r="X47" s="166"/>
      <c r="Y47" s="166"/>
      <c r="Z47" s="166"/>
      <c r="AA47" s="168"/>
      <c r="AB47" s="168"/>
      <c r="AC47" s="168"/>
      <c r="AD47" s="168"/>
      <c r="AE47" s="168"/>
      <c r="AF47" s="168"/>
      <c r="AG47" s="168"/>
      <c r="AH47" s="168"/>
      <c r="AI47" s="168"/>
      <c r="AJ47" s="168"/>
      <c r="AK47" s="168"/>
      <c r="AL47" s="168"/>
      <c r="AM47" s="168"/>
      <c r="AN47" s="168"/>
      <c r="AO47" s="168"/>
      <c r="AP47" s="168"/>
      <c r="AQ47" s="168"/>
      <c r="AR47" s="168"/>
      <c r="AS47" s="168"/>
      <c r="AT47" s="168"/>
      <c r="AU47" s="168"/>
      <c r="AV47" s="168"/>
      <c r="AW47" s="168"/>
      <c r="AX47" s="168"/>
      <c r="AY47" s="168"/>
      <c r="AZ47" s="168"/>
      <c r="BA47" s="168"/>
      <c r="BB47" s="168"/>
      <c r="BC47" s="168"/>
      <c r="BD47" s="168"/>
      <c r="BE47" s="168"/>
      <c r="BF47" s="168"/>
      <c r="BG47" s="168"/>
      <c r="BH47" s="168"/>
      <c r="BI47" s="168"/>
      <c r="BJ47" s="168"/>
      <c r="BK47" s="168"/>
      <c r="BL47" s="168"/>
      <c r="BM47" s="168"/>
      <c r="BN47" s="168"/>
      <c r="BO47" s="168"/>
      <c r="BP47" s="168"/>
      <c r="BQ47" s="168"/>
      <c r="BR47" s="168"/>
      <c r="BS47" s="168"/>
      <c r="BT47" s="168"/>
      <c r="BU47" s="168"/>
      <c r="BV47" s="168"/>
      <c r="BW47" s="168"/>
      <c r="BX47" s="168"/>
      <c r="BY47" s="168"/>
      <c r="BZ47" s="168"/>
      <c r="CA47" s="168"/>
      <c r="CB47" s="168"/>
      <c r="CC47" s="168"/>
      <c r="CD47" s="168"/>
      <c r="CE47" s="168"/>
      <c r="CF47" s="168"/>
      <c r="CG47" s="168"/>
      <c r="CH47" s="168"/>
      <c r="CI47" s="168"/>
      <c r="CJ47" s="168"/>
      <c r="CK47" s="168"/>
      <c r="CL47" s="168"/>
      <c r="CM47" s="168"/>
      <c r="CN47" s="168"/>
      <c r="CO47" s="168"/>
      <c r="CP47" s="168"/>
      <c r="CQ47" s="168"/>
      <c r="CR47" s="168"/>
      <c r="CS47" s="168"/>
      <c r="CT47" s="168"/>
      <c r="CU47" s="168"/>
      <c r="CV47" s="168"/>
      <c r="CW47" s="168"/>
      <c r="CX47" s="168"/>
      <c r="CY47" s="168"/>
      <c r="CZ47" s="168"/>
      <c r="DA47" s="168"/>
      <c r="DB47" s="168"/>
      <c r="DC47" s="168"/>
      <c r="DD47" s="168"/>
      <c r="DE47" s="168"/>
      <c r="DF47" s="168"/>
      <c r="DG47" s="168"/>
      <c r="DH47" s="168"/>
      <c r="DI47" s="168"/>
      <c r="DJ47" s="168"/>
      <c r="DK47" s="168"/>
      <c r="DL47" s="168"/>
      <c r="DM47" s="168"/>
      <c r="DN47" s="168"/>
      <c r="DO47" s="168"/>
      <c r="DP47" s="168"/>
      <c r="DQ47" s="168"/>
      <c r="DR47" s="168"/>
      <c r="DS47" s="168"/>
      <c r="DT47" s="168"/>
      <c r="DU47" s="168"/>
      <c r="DV47" s="168"/>
      <c r="DW47" s="168"/>
      <c r="DX47" s="168"/>
      <c r="DY47" s="168"/>
      <c r="DZ47" s="168"/>
      <c r="EA47" s="168"/>
      <c r="EB47" s="168"/>
      <c r="EC47" s="168"/>
      <c r="ED47" s="168"/>
      <c r="EE47" s="168"/>
      <c r="EF47" s="168"/>
      <c r="EG47" s="168"/>
      <c r="EH47" s="168"/>
      <c r="EI47" s="168"/>
      <c r="EJ47" s="168"/>
      <c r="EK47" s="168"/>
      <c r="EL47" s="168"/>
      <c r="EM47" s="168"/>
      <c r="EN47" s="168"/>
      <c r="EO47" s="168"/>
      <c r="EP47" s="168"/>
      <c r="EQ47" s="168"/>
      <c r="ER47" s="168"/>
      <c r="ES47" s="168"/>
      <c r="ET47" s="168"/>
      <c r="EU47" s="168"/>
      <c r="EV47" s="168"/>
      <c r="EW47" s="168"/>
      <c r="EX47" s="168"/>
      <c r="EY47" s="168"/>
      <c r="EZ47" s="168"/>
      <c r="FA47" s="168"/>
      <c r="FB47" s="168"/>
      <c r="FC47" s="168"/>
      <c r="FD47" s="168"/>
      <c r="FE47" s="168"/>
      <c r="FF47" s="168"/>
      <c r="FG47" s="168"/>
      <c r="FH47" s="168"/>
      <c r="FI47" s="168"/>
      <c r="FJ47" s="168"/>
      <c r="FK47" s="168"/>
      <c r="FL47" s="168"/>
      <c r="FM47" s="168"/>
      <c r="FN47" s="168"/>
      <c r="FO47" s="168"/>
      <c r="FP47" s="168"/>
      <c r="FQ47" s="168"/>
      <c r="FR47" s="168"/>
      <c r="FS47" s="168"/>
      <c r="FT47" s="168"/>
      <c r="FU47" s="168"/>
      <c r="FV47" s="168"/>
      <c r="FW47" s="168"/>
      <c r="FX47" s="168"/>
      <c r="FY47" s="168"/>
      <c r="FZ47" s="168"/>
      <c r="GA47" s="168"/>
      <c r="GB47" s="168"/>
      <c r="GC47" s="168"/>
      <c r="GD47" s="168"/>
      <c r="GE47" s="168"/>
      <c r="GF47" s="168"/>
      <c r="GG47" s="168"/>
      <c r="GH47" s="168"/>
      <c r="GI47" s="168"/>
      <c r="GJ47" s="168"/>
      <c r="GK47" s="168"/>
      <c r="GL47" s="168"/>
      <c r="GM47" s="168"/>
      <c r="GN47" s="168"/>
      <c r="GO47" s="168"/>
      <c r="GP47" s="168"/>
      <c r="GQ47" s="168"/>
      <c r="GR47" s="168"/>
      <c r="GS47" s="168"/>
      <c r="GT47" s="168"/>
      <c r="GU47" s="168"/>
      <c r="GV47" s="168"/>
      <c r="GW47" s="168"/>
      <c r="GX47" s="168"/>
      <c r="GY47" s="168"/>
      <c r="GZ47" s="168"/>
      <c r="HA47" s="168"/>
      <c r="HB47" s="168"/>
      <c r="HC47" s="168"/>
      <c r="HD47" s="168"/>
      <c r="HE47" s="168"/>
      <c r="HF47" s="168"/>
      <c r="HG47" s="168"/>
      <c r="HH47" s="168"/>
      <c r="HI47" s="168"/>
      <c r="HJ47" s="168"/>
      <c r="HK47" s="168"/>
      <c r="HL47" s="168"/>
      <c r="HM47" s="168"/>
      <c r="HN47" s="168"/>
      <c r="HO47" s="168"/>
      <c r="HP47" s="168"/>
      <c r="HQ47" s="168"/>
      <c r="HR47" s="168"/>
      <c r="HS47" s="168"/>
      <c r="HT47" s="168"/>
      <c r="HU47" s="168"/>
      <c r="HV47" s="168"/>
      <c r="HW47" s="168"/>
      <c r="HX47" s="168"/>
      <c r="HY47" s="168"/>
      <c r="HZ47" s="168"/>
      <c r="IA47" s="168"/>
      <c r="IB47" s="168"/>
      <c r="IC47" s="168"/>
      <c r="ID47" s="168"/>
      <c r="IE47" s="168"/>
      <c r="IF47" s="168"/>
      <c r="IG47" s="168"/>
      <c r="IH47" s="168"/>
      <c r="II47" s="168"/>
      <c r="IJ47" s="168"/>
      <c r="IK47" s="168"/>
      <c r="IL47" s="168"/>
      <c r="IM47" s="168"/>
      <c r="IN47" s="168"/>
      <c r="IO47" s="168"/>
      <c r="IP47" s="168"/>
      <c r="IQ47" s="168"/>
      <c r="IR47" s="168"/>
      <c r="IS47" s="168"/>
      <c r="IT47" s="168"/>
      <c r="IU47" s="168"/>
      <c r="IV47" s="168"/>
      <c r="IW47" s="168"/>
      <c r="IX47" s="168"/>
      <c r="IY47" s="168"/>
      <c r="IZ47" s="168"/>
      <c r="JA47" s="168"/>
      <c r="JB47" s="168"/>
      <c r="JC47" s="168"/>
      <c r="JD47" s="168"/>
      <c r="JE47" s="168"/>
      <c r="JF47" s="168"/>
      <c r="JG47" s="168"/>
      <c r="JH47" s="168"/>
      <c r="JI47" s="168"/>
      <c r="JJ47" s="168"/>
      <c r="JK47" s="168"/>
      <c r="JL47" s="168"/>
      <c r="JM47" s="168"/>
      <c r="JN47" s="168"/>
      <c r="JO47" s="168"/>
      <c r="JP47" s="168"/>
      <c r="JQ47" s="168"/>
      <c r="JR47" s="168"/>
      <c r="JS47" s="168"/>
      <c r="JT47" s="168"/>
      <c r="JU47" s="168"/>
      <c r="JV47" s="168"/>
      <c r="JW47" s="168"/>
      <c r="JX47" s="168"/>
      <c r="JY47" s="168"/>
      <c r="JZ47" s="168"/>
      <c r="KA47" s="168"/>
      <c r="KB47" s="168"/>
      <c r="KC47" s="168"/>
      <c r="KD47" s="168"/>
      <c r="KE47" s="168"/>
      <c r="KF47" s="168"/>
      <c r="KG47" s="168"/>
      <c r="KH47" s="168"/>
      <c r="KI47" s="168"/>
      <c r="KJ47" s="168"/>
      <c r="KK47" s="168"/>
      <c r="KL47" s="168"/>
      <c r="KM47" s="168"/>
      <c r="KN47" s="168"/>
      <c r="KO47" s="168"/>
      <c r="KP47" s="168"/>
      <c r="KQ47" s="168"/>
      <c r="KR47" s="168"/>
      <c r="KS47" s="168"/>
      <c r="KT47" s="168"/>
      <c r="KU47" s="168"/>
      <c r="KV47" s="168"/>
      <c r="KW47" s="168"/>
      <c r="KX47" s="168"/>
      <c r="KY47" s="168"/>
      <c r="KZ47" s="168"/>
      <c r="LA47" s="168"/>
      <c r="LB47" s="168"/>
      <c r="LC47" s="168"/>
      <c r="LD47" s="168"/>
      <c r="LE47" s="168"/>
      <c r="LF47" s="168"/>
      <c r="LG47" s="168"/>
      <c r="LH47" s="168"/>
      <c r="LI47" s="168"/>
      <c r="LJ47" s="168"/>
      <c r="LK47" s="168"/>
      <c r="LL47" s="168"/>
      <c r="LM47" s="168"/>
      <c r="LN47" s="168"/>
      <c r="LO47" s="168"/>
      <c r="LP47" s="168"/>
      <c r="LQ47" s="168"/>
      <c r="LR47" s="168"/>
      <c r="LS47" s="168"/>
      <c r="LT47" s="168"/>
      <c r="LU47" s="168"/>
      <c r="LV47" s="168"/>
      <c r="LW47" s="168"/>
      <c r="LX47" s="168"/>
      <c r="LY47" s="168"/>
      <c r="LZ47" s="168"/>
      <c r="MA47" s="168"/>
      <c r="MB47" s="168"/>
      <c r="MC47" s="168"/>
      <c r="MD47" s="168"/>
      <c r="ME47" s="168"/>
      <c r="MF47" s="168"/>
      <c r="MG47" s="168"/>
    </row>
    <row r="48" spans="1:345" s="169" customFormat="1" x14ac:dyDescent="0.25">
      <c r="A48" s="400" t="s">
        <v>464</v>
      </c>
      <c r="B48" s="526" t="s">
        <v>641</v>
      </c>
      <c r="C48" s="527">
        <v>4.8</v>
      </c>
      <c r="D48" s="528" t="s">
        <v>187</v>
      </c>
      <c r="E48" s="529" t="s">
        <v>561</v>
      </c>
      <c r="F48" s="528"/>
      <c r="G48" s="528" t="s">
        <v>202</v>
      </c>
      <c r="H48" s="528" t="s">
        <v>202</v>
      </c>
      <c r="I48" s="528"/>
      <c r="J48" s="528"/>
      <c r="K48" s="529" t="s">
        <v>567</v>
      </c>
      <c r="L48" s="168"/>
      <c r="M48" s="168"/>
      <c r="N48" s="166"/>
      <c r="O48" s="166"/>
      <c r="P48" s="166"/>
      <c r="Q48" s="166"/>
      <c r="R48" s="166"/>
      <c r="S48" s="166"/>
      <c r="T48" s="166"/>
      <c r="U48" s="166"/>
      <c r="V48" s="166"/>
      <c r="W48" s="166"/>
      <c r="X48" s="166"/>
      <c r="Y48" s="166"/>
      <c r="Z48" s="166"/>
      <c r="AA48" s="168"/>
      <c r="AB48" s="168"/>
      <c r="AC48" s="168"/>
      <c r="AD48" s="168"/>
      <c r="AE48" s="168"/>
      <c r="AF48" s="168"/>
      <c r="AG48" s="168"/>
      <c r="AH48" s="168"/>
      <c r="AI48" s="168"/>
      <c r="AJ48" s="168"/>
      <c r="AK48" s="168"/>
      <c r="AL48" s="168"/>
      <c r="AM48" s="168"/>
      <c r="AN48" s="168"/>
      <c r="AO48" s="168"/>
      <c r="AP48" s="168"/>
      <c r="AQ48" s="168"/>
      <c r="AR48" s="168"/>
      <c r="AS48" s="168"/>
      <c r="AT48" s="168"/>
      <c r="AU48" s="168"/>
      <c r="AV48" s="168"/>
      <c r="AW48" s="168"/>
      <c r="AX48" s="168"/>
      <c r="AY48" s="168"/>
      <c r="AZ48" s="168"/>
      <c r="BA48" s="168"/>
      <c r="BB48" s="168"/>
      <c r="BC48" s="168"/>
      <c r="BD48" s="168"/>
      <c r="BE48" s="168"/>
      <c r="BF48" s="168"/>
      <c r="BG48" s="168"/>
      <c r="BH48" s="168"/>
      <c r="BI48" s="168"/>
      <c r="BJ48" s="168"/>
      <c r="BK48" s="168"/>
      <c r="BL48" s="168"/>
      <c r="BM48" s="168"/>
      <c r="BN48" s="168"/>
      <c r="BO48" s="168"/>
      <c r="BP48" s="168"/>
      <c r="BQ48" s="168"/>
      <c r="BR48" s="168"/>
      <c r="BS48" s="168"/>
      <c r="BT48" s="168"/>
      <c r="BU48" s="168"/>
      <c r="BV48" s="168"/>
      <c r="BW48" s="168"/>
      <c r="BX48" s="168"/>
      <c r="BY48" s="168"/>
      <c r="BZ48" s="168"/>
      <c r="CA48" s="168"/>
      <c r="CB48" s="168"/>
      <c r="CC48" s="168"/>
      <c r="CD48" s="168"/>
      <c r="CE48" s="168"/>
      <c r="CF48" s="168"/>
      <c r="CG48" s="168"/>
      <c r="CH48" s="168"/>
      <c r="CI48" s="168"/>
      <c r="CJ48" s="168"/>
      <c r="CK48" s="168"/>
      <c r="CL48" s="168"/>
      <c r="CM48" s="168"/>
      <c r="CN48" s="168"/>
      <c r="CO48" s="168"/>
      <c r="CP48" s="168"/>
      <c r="CQ48" s="168"/>
      <c r="CR48" s="168"/>
      <c r="CS48" s="168"/>
      <c r="CT48" s="168"/>
      <c r="CU48" s="168"/>
      <c r="CV48" s="168"/>
      <c r="CW48" s="168"/>
      <c r="CX48" s="168"/>
      <c r="CY48" s="168"/>
      <c r="CZ48" s="168"/>
      <c r="DA48" s="168"/>
      <c r="DB48" s="168"/>
      <c r="DC48" s="168"/>
      <c r="DD48" s="168"/>
      <c r="DE48" s="168"/>
      <c r="DF48" s="168"/>
      <c r="DG48" s="168"/>
      <c r="DH48" s="168"/>
      <c r="DI48" s="168"/>
      <c r="DJ48" s="168"/>
      <c r="DK48" s="168"/>
      <c r="DL48" s="168"/>
      <c r="DM48" s="168"/>
      <c r="DN48" s="168"/>
      <c r="DO48" s="168"/>
      <c r="DP48" s="168"/>
      <c r="DQ48" s="168"/>
      <c r="DR48" s="168"/>
      <c r="DS48" s="168"/>
      <c r="DT48" s="168"/>
      <c r="DU48" s="168"/>
      <c r="DV48" s="168"/>
      <c r="DW48" s="168"/>
      <c r="DX48" s="168"/>
      <c r="DY48" s="168"/>
      <c r="DZ48" s="168"/>
      <c r="EA48" s="168"/>
      <c r="EB48" s="168"/>
      <c r="EC48" s="168"/>
      <c r="ED48" s="168"/>
      <c r="EE48" s="168"/>
      <c r="EF48" s="168"/>
      <c r="EG48" s="168"/>
      <c r="EH48" s="168"/>
      <c r="EI48" s="168"/>
      <c r="EJ48" s="168"/>
      <c r="EK48" s="168"/>
      <c r="EL48" s="168"/>
      <c r="EM48" s="168"/>
      <c r="EN48" s="168"/>
      <c r="EO48" s="168"/>
      <c r="EP48" s="168"/>
      <c r="EQ48" s="168"/>
      <c r="ER48" s="168"/>
      <c r="ES48" s="168"/>
      <c r="ET48" s="168"/>
      <c r="EU48" s="168"/>
      <c r="EV48" s="168"/>
      <c r="EW48" s="168"/>
      <c r="EX48" s="168"/>
      <c r="EY48" s="168"/>
      <c r="EZ48" s="168"/>
      <c r="FA48" s="168"/>
      <c r="FB48" s="168"/>
      <c r="FC48" s="168"/>
      <c r="FD48" s="168"/>
      <c r="FE48" s="168"/>
      <c r="FF48" s="168"/>
      <c r="FG48" s="168"/>
      <c r="FH48" s="168"/>
      <c r="FI48" s="168"/>
      <c r="FJ48" s="168"/>
      <c r="FK48" s="168"/>
      <c r="FL48" s="168"/>
      <c r="FM48" s="168"/>
      <c r="FN48" s="168"/>
      <c r="FO48" s="168"/>
      <c r="FP48" s="168"/>
      <c r="FQ48" s="168"/>
      <c r="FR48" s="168"/>
      <c r="FS48" s="168"/>
      <c r="FT48" s="168"/>
      <c r="FU48" s="168"/>
      <c r="FV48" s="168"/>
      <c r="FW48" s="168"/>
      <c r="FX48" s="168"/>
      <c r="FY48" s="168"/>
      <c r="FZ48" s="168"/>
      <c r="GA48" s="168"/>
      <c r="GB48" s="168"/>
      <c r="GC48" s="168"/>
      <c r="GD48" s="168"/>
      <c r="GE48" s="168"/>
      <c r="GF48" s="168"/>
      <c r="GG48" s="168"/>
      <c r="GH48" s="168"/>
      <c r="GI48" s="168"/>
      <c r="GJ48" s="168"/>
      <c r="GK48" s="168"/>
      <c r="GL48" s="168"/>
      <c r="GM48" s="168"/>
      <c r="GN48" s="168"/>
      <c r="GO48" s="168"/>
      <c r="GP48" s="168"/>
      <c r="GQ48" s="168"/>
      <c r="GR48" s="168"/>
      <c r="GS48" s="168"/>
      <c r="GT48" s="168"/>
      <c r="GU48" s="168"/>
      <c r="GV48" s="168"/>
      <c r="GW48" s="168"/>
      <c r="GX48" s="168"/>
      <c r="GY48" s="168"/>
      <c r="GZ48" s="168"/>
      <c r="HA48" s="168"/>
      <c r="HB48" s="168"/>
      <c r="HC48" s="168"/>
      <c r="HD48" s="168"/>
      <c r="HE48" s="168"/>
      <c r="HF48" s="168"/>
      <c r="HG48" s="168"/>
      <c r="HH48" s="168"/>
      <c r="HI48" s="168"/>
      <c r="HJ48" s="168"/>
      <c r="HK48" s="168"/>
      <c r="HL48" s="168"/>
      <c r="HM48" s="168"/>
      <c r="HN48" s="168"/>
      <c r="HO48" s="168"/>
      <c r="HP48" s="168"/>
      <c r="HQ48" s="168"/>
      <c r="HR48" s="168"/>
      <c r="HS48" s="168"/>
      <c r="HT48" s="168"/>
      <c r="HU48" s="168"/>
      <c r="HV48" s="168"/>
      <c r="HW48" s="168"/>
      <c r="HX48" s="168"/>
      <c r="HY48" s="168"/>
      <c r="HZ48" s="168"/>
      <c r="IA48" s="168"/>
      <c r="IB48" s="168"/>
      <c r="IC48" s="168"/>
      <c r="ID48" s="168"/>
      <c r="IE48" s="168"/>
      <c r="IF48" s="168"/>
      <c r="IG48" s="168"/>
      <c r="IH48" s="168"/>
      <c r="II48" s="168"/>
      <c r="IJ48" s="168"/>
      <c r="IK48" s="168"/>
      <c r="IL48" s="168"/>
      <c r="IM48" s="168"/>
      <c r="IN48" s="168"/>
      <c r="IO48" s="168"/>
      <c r="IP48" s="168"/>
      <c r="IQ48" s="168"/>
      <c r="IR48" s="168"/>
      <c r="IS48" s="168"/>
      <c r="IT48" s="168"/>
      <c r="IU48" s="168"/>
      <c r="IV48" s="168"/>
      <c r="IW48" s="168"/>
      <c r="IX48" s="168"/>
      <c r="IY48" s="168"/>
      <c r="IZ48" s="168"/>
      <c r="JA48" s="168"/>
      <c r="JB48" s="168"/>
      <c r="JC48" s="168"/>
      <c r="JD48" s="168"/>
      <c r="JE48" s="168"/>
      <c r="JF48" s="168"/>
      <c r="JG48" s="168"/>
      <c r="JH48" s="168"/>
      <c r="JI48" s="168"/>
      <c r="JJ48" s="168"/>
      <c r="JK48" s="168"/>
      <c r="JL48" s="168"/>
      <c r="JM48" s="168"/>
      <c r="JN48" s="168"/>
      <c r="JO48" s="168"/>
      <c r="JP48" s="168"/>
      <c r="JQ48" s="168"/>
      <c r="JR48" s="168"/>
      <c r="JS48" s="168"/>
      <c r="JT48" s="168"/>
      <c r="JU48" s="168"/>
      <c r="JV48" s="168"/>
      <c r="JW48" s="168"/>
      <c r="JX48" s="168"/>
      <c r="JY48" s="168"/>
      <c r="JZ48" s="168"/>
      <c r="KA48" s="168"/>
      <c r="KB48" s="168"/>
      <c r="KC48" s="168"/>
      <c r="KD48" s="168"/>
      <c r="KE48" s="168"/>
      <c r="KF48" s="168"/>
      <c r="KG48" s="168"/>
      <c r="KH48" s="168"/>
      <c r="KI48" s="168"/>
      <c r="KJ48" s="168"/>
      <c r="KK48" s="168"/>
      <c r="KL48" s="168"/>
      <c r="KM48" s="168"/>
      <c r="KN48" s="168"/>
      <c r="KO48" s="168"/>
      <c r="KP48" s="168"/>
      <c r="KQ48" s="168"/>
      <c r="KR48" s="168"/>
      <c r="KS48" s="168"/>
      <c r="KT48" s="168"/>
      <c r="KU48" s="168"/>
      <c r="KV48" s="168"/>
      <c r="KW48" s="168"/>
      <c r="KX48" s="168"/>
      <c r="KY48" s="168"/>
      <c r="KZ48" s="168"/>
      <c r="LA48" s="168"/>
      <c r="LB48" s="168"/>
      <c r="LC48" s="168"/>
      <c r="LD48" s="168"/>
      <c r="LE48" s="168"/>
      <c r="LF48" s="168"/>
      <c r="LG48" s="168"/>
      <c r="LH48" s="168"/>
      <c r="LI48" s="168"/>
      <c r="LJ48" s="168"/>
      <c r="LK48" s="168"/>
      <c r="LL48" s="168"/>
      <c r="LM48" s="168"/>
      <c r="LN48" s="168"/>
      <c r="LO48" s="168"/>
      <c r="LP48" s="168"/>
      <c r="LQ48" s="168"/>
      <c r="LR48" s="168"/>
      <c r="LS48" s="168"/>
      <c r="LT48" s="168"/>
      <c r="LU48" s="168"/>
      <c r="LV48" s="168"/>
      <c r="LW48" s="168"/>
      <c r="LX48" s="168"/>
      <c r="LY48" s="168"/>
      <c r="LZ48" s="168"/>
      <c r="MA48" s="168"/>
      <c r="MB48" s="168"/>
      <c r="MC48" s="168"/>
      <c r="MD48" s="168"/>
      <c r="ME48" s="168"/>
      <c r="MF48" s="168"/>
      <c r="MG48" s="168"/>
    </row>
    <row r="49" spans="1:345" s="169" customFormat="1" x14ac:dyDescent="0.25">
      <c r="A49" s="400" t="s">
        <v>465</v>
      </c>
      <c r="B49" s="520" t="s">
        <v>642</v>
      </c>
      <c r="C49" s="521">
        <v>5</v>
      </c>
      <c r="D49" s="522" t="s">
        <v>187</v>
      </c>
      <c r="E49" s="520" t="s">
        <v>561</v>
      </c>
      <c r="F49" s="522"/>
      <c r="G49" s="522" t="s">
        <v>8</v>
      </c>
      <c r="H49" s="522" t="s">
        <v>312</v>
      </c>
      <c r="I49" s="522"/>
      <c r="J49" s="522"/>
      <c r="K49" s="520" t="s">
        <v>567</v>
      </c>
      <c r="L49" s="168"/>
      <c r="M49" s="168"/>
      <c r="N49" s="166"/>
      <c r="O49" s="166"/>
      <c r="P49" s="166"/>
      <c r="Q49" s="166"/>
      <c r="R49" s="166"/>
      <c r="S49" s="166"/>
      <c r="T49" s="166"/>
      <c r="U49" s="166"/>
      <c r="V49" s="166"/>
      <c r="W49" s="166"/>
      <c r="X49" s="166"/>
      <c r="Y49" s="166"/>
      <c r="Z49" s="166"/>
      <c r="AA49" s="168"/>
      <c r="AB49" s="168"/>
      <c r="AC49" s="168"/>
      <c r="AD49" s="168"/>
      <c r="AE49" s="168"/>
      <c r="AF49" s="168"/>
      <c r="AG49" s="168"/>
      <c r="AH49" s="168"/>
      <c r="AI49" s="168"/>
      <c r="AJ49" s="168"/>
      <c r="AK49" s="168"/>
      <c r="AL49" s="168"/>
      <c r="AM49" s="168"/>
      <c r="AN49" s="168"/>
      <c r="AO49" s="168"/>
      <c r="AP49" s="168"/>
      <c r="AQ49" s="168"/>
      <c r="AR49" s="168"/>
      <c r="AS49" s="168"/>
      <c r="AT49" s="168"/>
      <c r="AU49" s="168"/>
      <c r="AV49" s="168"/>
      <c r="AW49" s="168"/>
      <c r="AX49" s="168"/>
      <c r="AY49" s="168"/>
      <c r="AZ49" s="168"/>
      <c r="BA49" s="168"/>
      <c r="BB49" s="168"/>
      <c r="BC49" s="168"/>
      <c r="BD49" s="168"/>
      <c r="BE49" s="168"/>
      <c r="BF49" s="168"/>
      <c r="BG49" s="168"/>
      <c r="BH49" s="168"/>
      <c r="BI49" s="168"/>
      <c r="BJ49" s="168"/>
      <c r="BK49" s="168"/>
      <c r="BL49" s="168"/>
      <c r="BM49" s="168"/>
      <c r="BN49" s="168"/>
      <c r="BO49" s="168"/>
      <c r="BP49" s="168"/>
      <c r="BQ49" s="168"/>
      <c r="BR49" s="168"/>
      <c r="BS49" s="168"/>
      <c r="BT49" s="168"/>
      <c r="BU49" s="168"/>
      <c r="BV49" s="168"/>
      <c r="BW49" s="168"/>
      <c r="BX49" s="168"/>
      <c r="BY49" s="168"/>
      <c r="BZ49" s="168"/>
      <c r="CA49" s="168"/>
      <c r="CB49" s="168"/>
      <c r="CC49" s="168"/>
      <c r="CD49" s="168"/>
      <c r="CE49" s="168"/>
      <c r="CF49" s="168"/>
      <c r="CG49" s="168"/>
      <c r="CH49" s="168"/>
      <c r="CI49" s="168"/>
      <c r="CJ49" s="168"/>
      <c r="CK49" s="168"/>
      <c r="CL49" s="168"/>
      <c r="CM49" s="168"/>
      <c r="CN49" s="168"/>
      <c r="CO49" s="168"/>
      <c r="CP49" s="168"/>
      <c r="CQ49" s="168"/>
      <c r="CR49" s="168"/>
      <c r="CS49" s="168"/>
      <c r="CT49" s="168"/>
      <c r="CU49" s="168"/>
      <c r="CV49" s="168"/>
      <c r="CW49" s="168"/>
      <c r="CX49" s="168"/>
      <c r="CY49" s="168"/>
      <c r="CZ49" s="168"/>
      <c r="DA49" s="168"/>
      <c r="DB49" s="168"/>
      <c r="DC49" s="168"/>
      <c r="DD49" s="168"/>
      <c r="DE49" s="168"/>
      <c r="DF49" s="168"/>
      <c r="DG49" s="168"/>
      <c r="DH49" s="168"/>
      <c r="DI49" s="168"/>
      <c r="DJ49" s="168"/>
      <c r="DK49" s="168"/>
      <c r="DL49" s="168"/>
      <c r="DM49" s="168"/>
      <c r="DN49" s="168"/>
      <c r="DO49" s="168"/>
      <c r="DP49" s="168"/>
      <c r="DQ49" s="168"/>
      <c r="DR49" s="168"/>
      <c r="DS49" s="168"/>
      <c r="DT49" s="168"/>
      <c r="DU49" s="168"/>
      <c r="DV49" s="168"/>
      <c r="DW49" s="168"/>
      <c r="DX49" s="168"/>
      <c r="DY49" s="168"/>
      <c r="DZ49" s="168"/>
      <c r="EA49" s="168"/>
      <c r="EB49" s="168"/>
      <c r="EC49" s="168"/>
      <c r="ED49" s="168"/>
      <c r="EE49" s="168"/>
      <c r="EF49" s="168"/>
      <c r="EG49" s="168"/>
      <c r="EH49" s="168"/>
      <c r="EI49" s="168"/>
      <c r="EJ49" s="168"/>
      <c r="EK49" s="168"/>
      <c r="EL49" s="168"/>
      <c r="EM49" s="168"/>
      <c r="EN49" s="168"/>
      <c r="EO49" s="168"/>
      <c r="EP49" s="168"/>
      <c r="EQ49" s="168"/>
      <c r="ER49" s="168"/>
      <c r="ES49" s="168"/>
      <c r="ET49" s="168"/>
      <c r="EU49" s="168"/>
      <c r="EV49" s="168"/>
      <c r="EW49" s="168"/>
      <c r="EX49" s="168"/>
      <c r="EY49" s="168"/>
      <c r="EZ49" s="168"/>
      <c r="FA49" s="168"/>
      <c r="FB49" s="168"/>
      <c r="FC49" s="168"/>
      <c r="FD49" s="168"/>
      <c r="FE49" s="168"/>
      <c r="FF49" s="168"/>
      <c r="FG49" s="168"/>
      <c r="FH49" s="168"/>
      <c r="FI49" s="168"/>
      <c r="FJ49" s="168"/>
      <c r="FK49" s="168"/>
      <c r="FL49" s="168"/>
      <c r="FM49" s="168"/>
      <c r="FN49" s="168"/>
      <c r="FO49" s="168"/>
      <c r="FP49" s="168"/>
      <c r="FQ49" s="168"/>
      <c r="FR49" s="168"/>
      <c r="FS49" s="168"/>
      <c r="FT49" s="168"/>
      <c r="FU49" s="168"/>
      <c r="FV49" s="168"/>
      <c r="FW49" s="168"/>
      <c r="FX49" s="168"/>
      <c r="FY49" s="168"/>
      <c r="FZ49" s="168"/>
      <c r="GA49" s="168"/>
      <c r="GB49" s="168"/>
      <c r="GC49" s="168"/>
      <c r="GD49" s="168"/>
      <c r="GE49" s="168"/>
      <c r="GF49" s="168"/>
      <c r="GG49" s="168"/>
      <c r="GH49" s="168"/>
      <c r="GI49" s="168"/>
      <c r="GJ49" s="168"/>
      <c r="GK49" s="168"/>
      <c r="GL49" s="168"/>
      <c r="GM49" s="168"/>
      <c r="GN49" s="168"/>
      <c r="GO49" s="168"/>
      <c r="GP49" s="168"/>
      <c r="GQ49" s="168"/>
      <c r="GR49" s="168"/>
      <c r="GS49" s="168"/>
      <c r="GT49" s="168"/>
      <c r="GU49" s="168"/>
      <c r="GV49" s="168"/>
      <c r="GW49" s="168"/>
      <c r="GX49" s="168"/>
      <c r="GY49" s="168"/>
      <c r="GZ49" s="168"/>
      <c r="HA49" s="168"/>
      <c r="HB49" s="168"/>
      <c r="HC49" s="168"/>
      <c r="HD49" s="168"/>
      <c r="HE49" s="168"/>
      <c r="HF49" s="168"/>
      <c r="HG49" s="168"/>
      <c r="HH49" s="168"/>
      <c r="HI49" s="168"/>
      <c r="HJ49" s="168"/>
      <c r="HK49" s="168"/>
      <c r="HL49" s="168"/>
      <c r="HM49" s="168"/>
      <c r="HN49" s="168"/>
      <c r="HO49" s="168"/>
      <c r="HP49" s="168"/>
      <c r="HQ49" s="168"/>
      <c r="HR49" s="168"/>
      <c r="HS49" s="168"/>
      <c r="HT49" s="168"/>
      <c r="HU49" s="168"/>
      <c r="HV49" s="168"/>
      <c r="HW49" s="168"/>
      <c r="HX49" s="168"/>
      <c r="HY49" s="168"/>
      <c r="HZ49" s="168"/>
      <c r="IA49" s="168"/>
      <c r="IB49" s="168"/>
      <c r="IC49" s="168"/>
      <c r="ID49" s="168"/>
      <c r="IE49" s="168"/>
      <c r="IF49" s="168"/>
      <c r="IG49" s="168"/>
      <c r="IH49" s="168"/>
      <c r="II49" s="168"/>
      <c r="IJ49" s="168"/>
      <c r="IK49" s="168"/>
      <c r="IL49" s="168"/>
      <c r="IM49" s="168"/>
      <c r="IN49" s="168"/>
      <c r="IO49" s="168"/>
      <c r="IP49" s="168"/>
      <c r="IQ49" s="168"/>
      <c r="IR49" s="168"/>
      <c r="IS49" s="168"/>
      <c r="IT49" s="168"/>
      <c r="IU49" s="168"/>
      <c r="IV49" s="168"/>
      <c r="IW49" s="168"/>
      <c r="IX49" s="168"/>
      <c r="IY49" s="168"/>
      <c r="IZ49" s="168"/>
      <c r="JA49" s="168"/>
      <c r="JB49" s="168"/>
      <c r="JC49" s="168"/>
      <c r="JD49" s="168"/>
      <c r="JE49" s="168"/>
      <c r="JF49" s="168"/>
      <c r="JG49" s="168"/>
      <c r="JH49" s="168"/>
      <c r="JI49" s="168"/>
      <c r="JJ49" s="168"/>
      <c r="JK49" s="168"/>
      <c r="JL49" s="168"/>
      <c r="JM49" s="168"/>
      <c r="JN49" s="168"/>
      <c r="JO49" s="168"/>
      <c r="JP49" s="168"/>
      <c r="JQ49" s="168"/>
      <c r="JR49" s="168"/>
      <c r="JS49" s="168"/>
      <c r="JT49" s="168"/>
      <c r="JU49" s="168"/>
      <c r="JV49" s="168"/>
      <c r="JW49" s="168"/>
      <c r="JX49" s="168"/>
      <c r="JY49" s="168"/>
      <c r="JZ49" s="168"/>
      <c r="KA49" s="168"/>
      <c r="KB49" s="168"/>
      <c r="KC49" s="168"/>
      <c r="KD49" s="168"/>
      <c r="KE49" s="168"/>
      <c r="KF49" s="168"/>
      <c r="KG49" s="168"/>
      <c r="KH49" s="168"/>
      <c r="KI49" s="168"/>
      <c r="KJ49" s="168"/>
      <c r="KK49" s="168"/>
      <c r="KL49" s="168"/>
      <c r="KM49" s="168"/>
      <c r="KN49" s="168"/>
      <c r="KO49" s="168"/>
      <c r="KP49" s="168"/>
      <c r="KQ49" s="168"/>
      <c r="KR49" s="168"/>
      <c r="KS49" s="168"/>
      <c r="KT49" s="168"/>
      <c r="KU49" s="168"/>
      <c r="KV49" s="168"/>
      <c r="KW49" s="168"/>
      <c r="KX49" s="168"/>
      <c r="KY49" s="168"/>
      <c r="KZ49" s="168"/>
      <c r="LA49" s="168"/>
      <c r="LB49" s="168"/>
      <c r="LC49" s="168"/>
      <c r="LD49" s="168"/>
      <c r="LE49" s="168"/>
      <c r="LF49" s="168"/>
      <c r="LG49" s="168"/>
      <c r="LH49" s="168"/>
      <c r="LI49" s="168"/>
      <c r="LJ49" s="168"/>
      <c r="LK49" s="168"/>
      <c r="LL49" s="168"/>
      <c r="LM49" s="168"/>
      <c r="LN49" s="168"/>
      <c r="LO49" s="168"/>
      <c r="LP49" s="168"/>
      <c r="LQ49" s="168"/>
      <c r="LR49" s="168"/>
      <c r="LS49" s="168"/>
      <c r="LT49" s="168"/>
      <c r="LU49" s="168"/>
      <c r="LV49" s="168"/>
      <c r="LW49" s="168"/>
      <c r="LX49" s="168"/>
      <c r="LY49" s="168"/>
      <c r="LZ49" s="168"/>
      <c r="MA49" s="168"/>
      <c r="MB49" s="168"/>
      <c r="MC49" s="168"/>
      <c r="MD49" s="168"/>
      <c r="ME49" s="168"/>
      <c r="MF49" s="168"/>
      <c r="MG49" s="168"/>
    </row>
    <row r="50" spans="1:345" s="169" customFormat="1" x14ac:dyDescent="0.25">
      <c r="A50" s="400" t="s">
        <v>480</v>
      </c>
      <c r="B50" s="529" t="s">
        <v>648</v>
      </c>
      <c r="C50" s="527">
        <v>4.5</v>
      </c>
      <c r="D50" s="528" t="s">
        <v>187</v>
      </c>
      <c r="E50" s="529"/>
      <c r="F50" s="528"/>
      <c r="G50" s="528"/>
      <c r="H50" s="528"/>
      <c r="I50" s="528"/>
      <c r="J50" s="528"/>
      <c r="K50" s="529" t="s">
        <v>578</v>
      </c>
      <c r="L50" s="168"/>
      <c r="M50" s="168"/>
      <c r="N50" s="166"/>
      <c r="O50" s="166"/>
      <c r="P50" s="166"/>
      <c r="Q50" s="166"/>
      <c r="R50" s="166"/>
      <c r="S50" s="166"/>
      <c r="T50" s="166"/>
      <c r="U50" s="166"/>
      <c r="V50" s="166"/>
      <c r="W50" s="166"/>
      <c r="X50" s="166"/>
      <c r="Y50" s="166"/>
      <c r="Z50" s="166"/>
      <c r="AA50" s="168"/>
      <c r="AB50" s="168"/>
      <c r="AC50" s="168"/>
      <c r="AD50" s="168"/>
      <c r="AE50" s="168"/>
      <c r="AF50" s="168"/>
      <c r="AG50" s="168"/>
      <c r="AH50" s="168"/>
      <c r="AI50" s="168"/>
      <c r="AJ50" s="168"/>
      <c r="AK50" s="168"/>
      <c r="AL50" s="168"/>
      <c r="AM50" s="168"/>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c r="BN50" s="168"/>
      <c r="BO50" s="168"/>
      <c r="BP50" s="168"/>
      <c r="BQ50" s="168"/>
      <c r="BR50" s="168"/>
      <c r="BS50" s="168"/>
      <c r="BT50" s="168"/>
      <c r="BU50" s="168"/>
      <c r="BV50" s="168"/>
      <c r="BW50" s="168"/>
      <c r="BX50" s="168"/>
      <c r="BY50" s="168"/>
      <c r="BZ50" s="168"/>
      <c r="CA50" s="168"/>
      <c r="CB50" s="168"/>
      <c r="CC50" s="168"/>
      <c r="CD50" s="168"/>
      <c r="CE50" s="168"/>
      <c r="CF50" s="168"/>
      <c r="CG50" s="168"/>
      <c r="CH50" s="168"/>
      <c r="CI50" s="168"/>
      <c r="CJ50" s="168"/>
      <c r="CK50" s="168"/>
      <c r="CL50" s="168"/>
      <c r="CM50" s="168"/>
      <c r="CN50" s="168"/>
      <c r="CO50" s="168"/>
      <c r="CP50" s="168"/>
      <c r="CQ50" s="168"/>
      <c r="CR50" s="168"/>
      <c r="CS50" s="168"/>
      <c r="CT50" s="168"/>
      <c r="CU50" s="168"/>
      <c r="CV50" s="168"/>
      <c r="CW50" s="168"/>
      <c r="CX50" s="168"/>
      <c r="CY50" s="168"/>
      <c r="CZ50" s="168"/>
      <c r="DA50" s="168"/>
      <c r="DB50" s="168"/>
      <c r="DC50" s="168"/>
      <c r="DD50" s="168"/>
      <c r="DE50" s="168"/>
      <c r="DF50" s="168"/>
      <c r="DG50" s="168"/>
      <c r="DH50" s="168"/>
      <c r="DI50" s="168"/>
      <c r="DJ50" s="168"/>
      <c r="DK50" s="168"/>
      <c r="DL50" s="168"/>
      <c r="DM50" s="168"/>
      <c r="DN50" s="168"/>
      <c r="DO50" s="168"/>
      <c r="DP50" s="168"/>
      <c r="DQ50" s="168"/>
      <c r="DR50" s="168"/>
      <c r="DS50" s="168"/>
      <c r="DT50" s="168"/>
      <c r="DU50" s="168"/>
      <c r="DV50" s="168"/>
      <c r="DW50" s="168"/>
      <c r="DX50" s="168"/>
      <c r="DY50" s="168"/>
      <c r="DZ50" s="168"/>
      <c r="EA50" s="168"/>
      <c r="EB50" s="168"/>
      <c r="EC50" s="168"/>
      <c r="ED50" s="168"/>
      <c r="EE50" s="168"/>
      <c r="EF50" s="168"/>
      <c r="EG50" s="168"/>
      <c r="EH50" s="168"/>
      <c r="EI50" s="168"/>
      <c r="EJ50" s="168"/>
      <c r="EK50" s="168"/>
      <c r="EL50" s="168"/>
      <c r="EM50" s="168"/>
      <c r="EN50" s="168"/>
      <c r="EO50" s="168"/>
      <c r="EP50" s="168"/>
      <c r="EQ50" s="168"/>
      <c r="ER50" s="168"/>
      <c r="ES50" s="168"/>
      <c r="ET50" s="168"/>
      <c r="EU50" s="168"/>
      <c r="EV50" s="168"/>
      <c r="EW50" s="168"/>
      <c r="EX50" s="168"/>
      <c r="EY50" s="168"/>
      <c r="EZ50" s="168"/>
      <c r="FA50" s="168"/>
      <c r="FB50" s="168"/>
      <c r="FC50" s="168"/>
      <c r="FD50" s="168"/>
      <c r="FE50" s="168"/>
      <c r="FF50" s="168"/>
      <c r="FG50" s="168"/>
      <c r="FH50" s="168"/>
      <c r="FI50" s="168"/>
      <c r="FJ50" s="168"/>
      <c r="FK50" s="168"/>
      <c r="FL50" s="168"/>
      <c r="FM50" s="168"/>
      <c r="FN50" s="168"/>
      <c r="FO50" s="168"/>
      <c r="FP50" s="168"/>
      <c r="FQ50" s="168"/>
      <c r="FR50" s="168"/>
      <c r="FS50" s="168"/>
      <c r="FT50" s="168"/>
      <c r="FU50" s="168"/>
      <c r="FV50" s="168"/>
      <c r="FW50" s="168"/>
      <c r="FX50" s="168"/>
      <c r="FY50" s="168"/>
      <c r="FZ50" s="168"/>
      <c r="GA50" s="168"/>
      <c r="GB50" s="168"/>
      <c r="GC50" s="168"/>
      <c r="GD50" s="168"/>
      <c r="GE50" s="168"/>
      <c r="GF50" s="168"/>
      <c r="GG50" s="168"/>
      <c r="GH50" s="168"/>
      <c r="GI50" s="168"/>
      <c r="GJ50" s="168"/>
      <c r="GK50" s="168"/>
      <c r="GL50" s="168"/>
      <c r="GM50" s="168"/>
      <c r="GN50" s="168"/>
      <c r="GO50" s="168"/>
      <c r="GP50" s="168"/>
      <c r="GQ50" s="168"/>
      <c r="GR50" s="168"/>
      <c r="GS50" s="168"/>
      <c r="GT50" s="168"/>
      <c r="GU50" s="168"/>
      <c r="GV50" s="168"/>
      <c r="GW50" s="168"/>
      <c r="GX50" s="168"/>
      <c r="GY50" s="168"/>
      <c r="GZ50" s="168"/>
      <c r="HA50" s="168"/>
      <c r="HB50" s="168"/>
      <c r="HC50" s="168"/>
      <c r="HD50" s="168"/>
      <c r="HE50" s="168"/>
      <c r="HF50" s="168"/>
      <c r="HG50" s="168"/>
      <c r="HH50" s="168"/>
      <c r="HI50" s="168"/>
      <c r="HJ50" s="168"/>
      <c r="HK50" s="168"/>
      <c r="HL50" s="168"/>
      <c r="HM50" s="168"/>
      <c r="HN50" s="168"/>
      <c r="HO50" s="168"/>
      <c r="HP50" s="168"/>
      <c r="HQ50" s="168"/>
      <c r="HR50" s="168"/>
      <c r="HS50" s="168"/>
      <c r="HT50" s="168"/>
      <c r="HU50" s="168"/>
      <c r="HV50" s="168"/>
      <c r="HW50" s="168"/>
      <c r="HX50" s="168"/>
      <c r="HY50" s="168"/>
      <c r="HZ50" s="168"/>
      <c r="IA50" s="168"/>
      <c r="IB50" s="168"/>
      <c r="IC50" s="168"/>
      <c r="ID50" s="168"/>
      <c r="IE50" s="168"/>
      <c r="IF50" s="168"/>
      <c r="IG50" s="168"/>
      <c r="IH50" s="168"/>
      <c r="II50" s="168"/>
      <c r="IJ50" s="168"/>
      <c r="IK50" s="168"/>
      <c r="IL50" s="168"/>
      <c r="IM50" s="168"/>
      <c r="IN50" s="168"/>
      <c r="IO50" s="168"/>
      <c r="IP50" s="168"/>
      <c r="IQ50" s="168"/>
      <c r="IR50" s="168"/>
      <c r="IS50" s="168"/>
      <c r="IT50" s="168"/>
      <c r="IU50" s="168"/>
      <c r="IV50" s="168"/>
      <c r="IW50" s="168"/>
      <c r="IX50" s="168"/>
      <c r="IY50" s="168"/>
      <c r="IZ50" s="168"/>
      <c r="JA50" s="168"/>
      <c r="JB50" s="168"/>
      <c r="JC50" s="168"/>
      <c r="JD50" s="168"/>
      <c r="JE50" s="168"/>
      <c r="JF50" s="168"/>
      <c r="JG50" s="168"/>
      <c r="JH50" s="168"/>
      <c r="JI50" s="168"/>
      <c r="JJ50" s="168"/>
      <c r="JK50" s="168"/>
      <c r="JL50" s="168"/>
      <c r="JM50" s="168"/>
      <c r="JN50" s="168"/>
      <c r="JO50" s="168"/>
      <c r="JP50" s="168"/>
      <c r="JQ50" s="168"/>
      <c r="JR50" s="168"/>
      <c r="JS50" s="168"/>
      <c r="JT50" s="168"/>
      <c r="JU50" s="168"/>
      <c r="JV50" s="168"/>
      <c r="JW50" s="168"/>
      <c r="JX50" s="168"/>
      <c r="JY50" s="168"/>
      <c r="JZ50" s="168"/>
      <c r="KA50" s="168"/>
      <c r="KB50" s="168"/>
      <c r="KC50" s="168"/>
      <c r="KD50" s="168"/>
      <c r="KE50" s="168"/>
      <c r="KF50" s="168"/>
      <c r="KG50" s="168"/>
      <c r="KH50" s="168"/>
      <c r="KI50" s="168"/>
      <c r="KJ50" s="168"/>
      <c r="KK50" s="168"/>
      <c r="KL50" s="168"/>
      <c r="KM50" s="168"/>
      <c r="KN50" s="168"/>
      <c r="KO50" s="168"/>
      <c r="KP50" s="168"/>
      <c r="KQ50" s="168"/>
      <c r="KR50" s="168"/>
      <c r="KS50" s="168"/>
      <c r="KT50" s="168"/>
      <c r="KU50" s="168"/>
      <c r="KV50" s="168"/>
      <c r="KW50" s="168"/>
      <c r="KX50" s="168"/>
      <c r="KY50" s="168"/>
      <c r="KZ50" s="168"/>
      <c r="LA50" s="168"/>
      <c r="LB50" s="168"/>
      <c r="LC50" s="168"/>
      <c r="LD50" s="168"/>
      <c r="LE50" s="168"/>
      <c r="LF50" s="168"/>
      <c r="LG50" s="168"/>
      <c r="LH50" s="168"/>
      <c r="LI50" s="168"/>
      <c r="LJ50" s="168"/>
      <c r="LK50" s="168"/>
      <c r="LL50" s="168"/>
      <c r="LM50" s="168"/>
      <c r="LN50" s="168"/>
      <c r="LO50" s="168"/>
      <c r="LP50" s="168"/>
      <c r="LQ50" s="168"/>
      <c r="LR50" s="168"/>
      <c r="LS50" s="168"/>
      <c r="LT50" s="168"/>
      <c r="LU50" s="168"/>
      <c r="LV50" s="168"/>
      <c r="LW50" s="168"/>
      <c r="LX50" s="168"/>
      <c r="LY50" s="168"/>
      <c r="LZ50" s="168"/>
      <c r="MA50" s="168"/>
      <c r="MB50" s="168"/>
      <c r="MC50" s="168"/>
      <c r="MD50" s="168"/>
      <c r="ME50" s="168"/>
      <c r="MF50" s="168"/>
      <c r="MG50" s="168"/>
    </row>
    <row r="51" spans="1:345" s="169" customFormat="1" x14ac:dyDescent="0.25">
      <c r="A51" s="400" t="s">
        <v>479</v>
      </c>
      <c r="B51" s="530" t="s">
        <v>647</v>
      </c>
      <c r="C51" s="531">
        <v>4.8</v>
      </c>
      <c r="D51" s="531" t="s">
        <v>576</v>
      </c>
      <c r="E51" s="530"/>
      <c r="F51" s="531"/>
      <c r="G51" s="531"/>
      <c r="H51" s="531"/>
      <c r="I51" s="531"/>
      <c r="J51" s="531"/>
      <c r="K51" s="530" t="s">
        <v>578</v>
      </c>
      <c r="L51" s="168"/>
      <c r="M51" s="168"/>
      <c r="N51" s="166"/>
      <c r="O51" s="166"/>
      <c r="P51" s="166"/>
      <c r="Q51" s="166"/>
      <c r="R51" s="166"/>
      <c r="S51" s="166"/>
      <c r="T51" s="166"/>
      <c r="U51" s="166"/>
      <c r="V51" s="166"/>
      <c r="W51" s="166"/>
      <c r="X51" s="166"/>
      <c r="Y51" s="166"/>
      <c r="Z51" s="166"/>
      <c r="AA51" s="168"/>
      <c r="AB51" s="168"/>
      <c r="AC51" s="168"/>
      <c r="AD51" s="168"/>
      <c r="AE51" s="168"/>
      <c r="AF51" s="168"/>
      <c r="AG51" s="168"/>
      <c r="AH51" s="168"/>
      <c r="AI51" s="168"/>
      <c r="AJ51" s="168"/>
      <c r="AK51" s="168"/>
      <c r="AL51" s="168"/>
      <c r="AM51" s="168"/>
      <c r="AN51" s="168"/>
      <c r="AO51" s="168"/>
      <c r="AP51" s="168"/>
      <c r="AQ51" s="168"/>
      <c r="AR51" s="168"/>
      <c r="AS51" s="168"/>
      <c r="AT51" s="168"/>
      <c r="AU51" s="168"/>
      <c r="AV51" s="168"/>
      <c r="AW51" s="168"/>
      <c r="AX51" s="168"/>
      <c r="AY51" s="168"/>
      <c r="AZ51" s="168"/>
      <c r="BA51" s="168"/>
      <c r="BB51" s="168"/>
      <c r="BC51" s="168"/>
      <c r="BD51" s="168"/>
      <c r="BE51" s="168"/>
      <c r="BF51" s="168"/>
      <c r="BG51" s="168"/>
      <c r="BH51" s="168"/>
      <c r="BI51" s="168"/>
      <c r="BJ51" s="168"/>
      <c r="BK51" s="168"/>
      <c r="BL51" s="168"/>
      <c r="BM51" s="168"/>
      <c r="BN51" s="168"/>
      <c r="BO51" s="168"/>
      <c r="BP51" s="168"/>
      <c r="BQ51" s="168"/>
      <c r="BR51" s="168"/>
      <c r="BS51" s="168"/>
      <c r="BT51" s="168"/>
      <c r="BU51" s="168"/>
      <c r="BV51" s="168"/>
      <c r="BW51" s="168"/>
      <c r="BX51" s="168"/>
      <c r="BY51" s="168"/>
      <c r="BZ51" s="168"/>
      <c r="CA51" s="168"/>
      <c r="CB51" s="168"/>
      <c r="CC51" s="168"/>
      <c r="CD51" s="168"/>
      <c r="CE51" s="168"/>
      <c r="CF51" s="168"/>
      <c r="CG51" s="168"/>
      <c r="CH51" s="168"/>
      <c r="CI51" s="168"/>
      <c r="CJ51" s="168"/>
      <c r="CK51" s="168"/>
      <c r="CL51" s="168"/>
      <c r="CM51" s="168"/>
      <c r="CN51" s="168"/>
      <c r="CO51" s="168"/>
      <c r="CP51" s="168"/>
      <c r="CQ51" s="168"/>
      <c r="CR51" s="168"/>
      <c r="CS51" s="168"/>
      <c r="CT51" s="168"/>
      <c r="CU51" s="168"/>
      <c r="CV51" s="168"/>
      <c r="CW51" s="168"/>
      <c r="CX51" s="168"/>
      <c r="CY51" s="168"/>
      <c r="CZ51" s="168"/>
      <c r="DA51" s="168"/>
      <c r="DB51" s="168"/>
      <c r="DC51" s="168"/>
      <c r="DD51" s="168"/>
      <c r="DE51" s="168"/>
      <c r="DF51" s="168"/>
      <c r="DG51" s="168"/>
      <c r="DH51" s="168"/>
      <c r="DI51" s="168"/>
      <c r="DJ51" s="168"/>
      <c r="DK51" s="168"/>
      <c r="DL51" s="168"/>
      <c r="DM51" s="168"/>
      <c r="DN51" s="168"/>
      <c r="DO51" s="168"/>
      <c r="DP51" s="168"/>
      <c r="DQ51" s="168"/>
      <c r="DR51" s="168"/>
      <c r="DS51" s="168"/>
      <c r="DT51" s="168"/>
      <c r="DU51" s="168"/>
      <c r="DV51" s="168"/>
      <c r="DW51" s="168"/>
      <c r="DX51" s="168"/>
      <c r="DY51" s="168"/>
      <c r="DZ51" s="168"/>
      <c r="EA51" s="168"/>
      <c r="EB51" s="168"/>
      <c r="EC51" s="168"/>
      <c r="ED51" s="168"/>
      <c r="EE51" s="168"/>
      <c r="EF51" s="168"/>
      <c r="EG51" s="168"/>
      <c r="EH51" s="168"/>
      <c r="EI51" s="168"/>
      <c r="EJ51" s="168"/>
      <c r="EK51" s="168"/>
      <c r="EL51" s="168"/>
      <c r="EM51" s="168"/>
      <c r="EN51" s="168"/>
      <c r="EO51" s="168"/>
      <c r="EP51" s="168"/>
      <c r="EQ51" s="168"/>
      <c r="ER51" s="168"/>
      <c r="ES51" s="168"/>
      <c r="ET51" s="168"/>
      <c r="EU51" s="168"/>
      <c r="EV51" s="168"/>
      <c r="EW51" s="168"/>
      <c r="EX51" s="168"/>
      <c r="EY51" s="168"/>
      <c r="EZ51" s="168"/>
      <c r="FA51" s="168"/>
      <c r="FB51" s="168"/>
      <c r="FC51" s="168"/>
      <c r="FD51" s="168"/>
      <c r="FE51" s="168"/>
      <c r="FF51" s="168"/>
      <c r="FG51" s="168"/>
      <c r="FH51" s="168"/>
      <c r="FI51" s="168"/>
      <c r="FJ51" s="168"/>
      <c r="FK51" s="168"/>
      <c r="FL51" s="168"/>
      <c r="FM51" s="168"/>
      <c r="FN51" s="168"/>
      <c r="FO51" s="168"/>
      <c r="FP51" s="168"/>
      <c r="FQ51" s="168"/>
      <c r="FR51" s="168"/>
      <c r="FS51" s="168"/>
      <c r="FT51" s="168"/>
      <c r="FU51" s="168"/>
      <c r="FV51" s="168"/>
      <c r="FW51" s="168"/>
      <c r="FX51" s="168"/>
      <c r="FY51" s="168"/>
      <c r="FZ51" s="168"/>
      <c r="GA51" s="168"/>
      <c r="GB51" s="168"/>
      <c r="GC51" s="168"/>
      <c r="GD51" s="168"/>
      <c r="GE51" s="168"/>
      <c r="GF51" s="168"/>
      <c r="GG51" s="168"/>
      <c r="GH51" s="168"/>
      <c r="GI51" s="168"/>
      <c r="GJ51" s="168"/>
      <c r="GK51" s="168"/>
      <c r="GL51" s="168"/>
      <c r="GM51" s="168"/>
      <c r="GN51" s="168"/>
      <c r="GO51" s="168"/>
      <c r="GP51" s="168"/>
      <c r="GQ51" s="168"/>
      <c r="GR51" s="168"/>
      <c r="GS51" s="168"/>
      <c r="GT51" s="168"/>
      <c r="GU51" s="168"/>
      <c r="GV51" s="168"/>
      <c r="GW51" s="168"/>
      <c r="GX51" s="168"/>
      <c r="GY51" s="168"/>
      <c r="GZ51" s="168"/>
      <c r="HA51" s="168"/>
      <c r="HB51" s="168"/>
      <c r="HC51" s="168"/>
      <c r="HD51" s="168"/>
      <c r="HE51" s="168"/>
      <c r="HF51" s="168"/>
      <c r="HG51" s="168"/>
      <c r="HH51" s="168"/>
      <c r="HI51" s="168"/>
      <c r="HJ51" s="168"/>
      <c r="HK51" s="168"/>
      <c r="HL51" s="168"/>
      <c r="HM51" s="168"/>
      <c r="HN51" s="168"/>
      <c r="HO51" s="168"/>
      <c r="HP51" s="168"/>
      <c r="HQ51" s="168"/>
      <c r="HR51" s="168"/>
      <c r="HS51" s="168"/>
      <c r="HT51" s="168"/>
      <c r="HU51" s="168"/>
      <c r="HV51" s="168"/>
      <c r="HW51" s="168"/>
      <c r="HX51" s="168"/>
      <c r="HY51" s="168"/>
      <c r="HZ51" s="168"/>
      <c r="IA51" s="168"/>
      <c r="IB51" s="168"/>
      <c r="IC51" s="168"/>
      <c r="ID51" s="168"/>
      <c r="IE51" s="168"/>
      <c r="IF51" s="168"/>
      <c r="IG51" s="168"/>
      <c r="IH51" s="168"/>
      <c r="II51" s="168"/>
      <c r="IJ51" s="168"/>
      <c r="IK51" s="168"/>
      <c r="IL51" s="168"/>
      <c r="IM51" s="168"/>
      <c r="IN51" s="168"/>
      <c r="IO51" s="168"/>
      <c r="IP51" s="168"/>
      <c r="IQ51" s="168"/>
      <c r="IR51" s="168"/>
      <c r="IS51" s="168"/>
      <c r="IT51" s="168"/>
      <c r="IU51" s="168"/>
      <c r="IV51" s="168"/>
      <c r="IW51" s="168"/>
      <c r="IX51" s="168"/>
      <c r="IY51" s="168"/>
      <c r="IZ51" s="168"/>
      <c r="JA51" s="168"/>
      <c r="JB51" s="168"/>
      <c r="JC51" s="168"/>
      <c r="JD51" s="168"/>
      <c r="JE51" s="168"/>
      <c r="JF51" s="168"/>
      <c r="JG51" s="168"/>
      <c r="JH51" s="168"/>
      <c r="JI51" s="168"/>
      <c r="JJ51" s="168"/>
      <c r="JK51" s="168"/>
      <c r="JL51" s="168"/>
      <c r="JM51" s="168"/>
      <c r="JN51" s="168"/>
      <c r="JO51" s="168"/>
      <c r="JP51" s="168"/>
      <c r="JQ51" s="168"/>
      <c r="JR51" s="168"/>
      <c r="JS51" s="168"/>
      <c r="JT51" s="168"/>
      <c r="JU51" s="168"/>
      <c r="JV51" s="168"/>
      <c r="JW51" s="168"/>
      <c r="JX51" s="168"/>
      <c r="JY51" s="168"/>
      <c r="JZ51" s="168"/>
      <c r="KA51" s="168"/>
      <c r="KB51" s="168"/>
      <c r="KC51" s="168"/>
      <c r="KD51" s="168"/>
      <c r="KE51" s="168"/>
      <c r="KF51" s="168"/>
      <c r="KG51" s="168"/>
      <c r="KH51" s="168"/>
      <c r="KI51" s="168"/>
      <c r="KJ51" s="168"/>
      <c r="KK51" s="168"/>
      <c r="KL51" s="168"/>
      <c r="KM51" s="168"/>
      <c r="KN51" s="168"/>
      <c r="KO51" s="168"/>
      <c r="KP51" s="168"/>
      <c r="KQ51" s="168"/>
      <c r="KR51" s="168"/>
      <c r="KS51" s="168"/>
      <c r="KT51" s="168"/>
      <c r="KU51" s="168"/>
      <c r="KV51" s="168"/>
      <c r="KW51" s="168"/>
      <c r="KX51" s="168"/>
      <c r="KY51" s="168"/>
      <c r="KZ51" s="168"/>
      <c r="LA51" s="168"/>
      <c r="LB51" s="168"/>
      <c r="LC51" s="168"/>
      <c r="LD51" s="168"/>
      <c r="LE51" s="168"/>
      <c r="LF51" s="168"/>
      <c r="LG51" s="168"/>
      <c r="LH51" s="168"/>
      <c r="LI51" s="168"/>
      <c r="LJ51" s="168"/>
      <c r="LK51" s="168"/>
      <c r="LL51" s="168"/>
      <c r="LM51" s="168"/>
      <c r="LN51" s="168"/>
      <c r="LO51" s="168"/>
      <c r="LP51" s="168"/>
      <c r="LQ51" s="168"/>
      <c r="LR51" s="168"/>
      <c r="LS51" s="168"/>
      <c r="LT51" s="168"/>
      <c r="LU51" s="168"/>
      <c r="LV51" s="168"/>
      <c r="LW51" s="168"/>
      <c r="LX51" s="168"/>
      <c r="LY51" s="168"/>
      <c r="LZ51" s="168"/>
      <c r="MA51" s="168"/>
      <c r="MB51" s="168"/>
      <c r="MC51" s="168"/>
      <c r="MD51" s="168"/>
      <c r="ME51" s="168"/>
      <c r="MF51" s="168"/>
      <c r="MG51" s="168"/>
    </row>
    <row r="52" spans="1:345" s="169" customFormat="1" x14ac:dyDescent="0.25">
      <c r="A52" s="400" t="s">
        <v>481</v>
      </c>
      <c r="B52" s="530" t="s">
        <v>649</v>
      </c>
      <c r="C52" s="531">
        <v>4.9000000000000004</v>
      </c>
      <c r="D52" s="531" t="s">
        <v>187</v>
      </c>
      <c r="E52" s="530"/>
      <c r="F52" s="531"/>
      <c r="G52" s="531"/>
      <c r="H52" s="531"/>
      <c r="I52" s="531"/>
      <c r="J52" s="531"/>
      <c r="K52" s="530" t="s">
        <v>578</v>
      </c>
      <c r="L52" s="168"/>
      <c r="M52" s="168"/>
      <c r="N52" s="166"/>
      <c r="O52" s="166"/>
      <c r="P52" s="166"/>
      <c r="Q52" s="166"/>
      <c r="R52" s="166"/>
      <c r="S52" s="166"/>
      <c r="T52" s="166"/>
      <c r="U52" s="166"/>
      <c r="V52" s="166"/>
      <c r="W52" s="166"/>
      <c r="X52" s="166"/>
      <c r="Y52" s="166"/>
      <c r="Z52" s="166"/>
      <c r="AA52" s="168"/>
      <c r="AB52" s="168"/>
      <c r="AC52" s="168"/>
      <c r="AD52" s="168"/>
      <c r="AE52" s="168"/>
      <c r="AF52" s="168"/>
      <c r="AG52" s="168"/>
      <c r="AH52" s="168"/>
      <c r="AI52" s="168"/>
      <c r="AJ52" s="168"/>
      <c r="AK52" s="168"/>
      <c r="AL52" s="168"/>
      <c r="AM52" s="168"/>
      <c r="AN52" s="168"/>
      <c r="AO52" s="168"/>
      <c r="AP52" s="168"/>
      <c r="AQ52" s="168"/>
      <c r="AR52" s="168"/>
      <c r="AS52" s="168"/>
      <c r="AT52" s="168"/>
      <c r="AU52" s="168"/>
      <c r="AV52" s="168"/>
      <c r="AW52" s="168"/>
      <c r="AX52" s="168"/>
      <c r="AY52" s="168"/>
      <c r="AZ52" s="168"/>
      <c r="BA52" s="168"/>
      <c r="BB52" s="168"/>
      <c r="BC52" s="168"/>
      <c r="BD52" s="168"/>
      <c r="BE52" s="168"/>
      <c r="BF52" s="168"/>
      <c r="BG52" s="168"/>
      <c r="BH52" s="168"/>
      <c r="BI52" s="168"/>
      <c r="BJ52" s="168"/>
      <c r="BK52" s="168"/>
      <c r="BL52" s="168"/>
      <c r="BM52" s="168"/>
      <c r="BN52" s="168"/>
      <c r="BO52" s="168"/>
      <c r="BP52" s="168"/>
      <c r="BQ52" s="168"/>
      <c r="BR52" s="168"/>
      <c r="BS52" s="168"/>
      <c r="BT52" s="168"/>
      <c r="BU52" s="168"/>
      <c r="BV52" s="168"/>
      <c r="BW52" s="168"/>
      <c r="BX52" s="168"/>
      <c r="BY52" s="168"/>
      <c r="BZ52" s="168"/>
      <c r="CA52" s="168"/>
      <c r="CB52" s="168"/>
      <c r="CC52" s="168"/>
      <c r="CD52" s="168"/>
      <c r="CE52" s="168"/>
      <c r="CF52" s="168"/>
      <c r="CG52" s="168"/>
      <c r="CH52" s="168"/>
      <c r="CI52" s="168"/>
      <c r="CJ52" s="168"/>
      <c r="CK52" s="168"/>
      <c r="CL52" s="168"/>
      <c r="CM52" s="168"/>
      <c r="CN52" s="168"/>
      <c r="CO52" s="168"/>
      <c r="CP52" s="168"/>
      <c r="CQ52" s="168"/>
      <c r="CR52" s="168"/>
      <c r="CS52" s="168"/>
      <c r="CT52" s="168"/>
      <c r="CU52" s="168"/>
      <c r="CV52" s="168"/>
      <c r="CW52" s="168"/>
      <c r="CX52" s="168"/>
      <c r="CY52" s="168"/>
      <c r="CZ52" s="168"/>
      <c r="DA52" s="168"/>
      <c r="DB52" s="168"/>
      <c r="DC52" s="168"/>
      <c r="DD52" s="168"/>
      <c r="DE52" s="168"/>
      <c r="DF52" s="168"/>
      <c r="DG52" s="168"/>
      <c r="DH52" s="168"/>
      <c r="DI52" s="168"/>
      <c r="DJ52" s="168"/>
      <c r="DK52" s="168"/>
      <c r="DL52" s="168"/>
      <c r="DM52" s="168"/>
      <c r="DN52" s="168"/>
      <c r="DO52" s="168"/>
      <c r="DP52" s="168"/>
      <c r="DQ52" s="168"/>
      <c r="DR52" s="168"/>
      <c r="DS52" s="168"/>
      <c r="DT52" s="168"/>
      <c r="DU52" s="168"/>
      <c r="DV52" s="168"/>
      <c r="DW52" s="168"/>
      <c r="DX52" s="168"/>
      <c r="DY52" s="168"/>
      <c r="DZ52" s="168"/>
      <c r="EA52" s="168"/>
      <c r="EB52" s="168"/>
      <c r="EC52" s="168"/>
      <c r="ED52" s="168"/>
      <c r="EE52" s="168"/>
      <c r="EF52" s="168"/>
      <c r="EG52" s="168"/>
      <c r="EH52" s="168"/>
      <c r="EI52" s="168"/>
      <c r="EJ52" s="168"/>
      <c r="EK52" s="168"/>
      <c r="EL52" s="168"/>
      <c r="EM52" s="168"/>
      <c r="EN52" s="168"/>
      <c r="EO52" s="168"/>
      <c r="EP52" s="168"/>
      <c r="EQ52" s="168"/>
      <c r="ER52" s="168"/>
      <c r="ES52" s="168"/>
      <c r="ET52" s="168"/>
      <c r="EU52" s="168"/>
      <c r="EV52" s="168"/>
      <c r="EW52" s="168"/>
      <c r="EX52" s="168"/>
      <c r="EY52" s="168"/>
      <c r="EZ52" s="168"/>
      <c r="FA52" s="168"/>
      <c r="FB52" s="168"/>
      <c r="FC52" s="168"/>
      <c r="FD52" s="168"/>
      <c r="FE52" s="168"/>
      <c r="FF52" s="168"/>
      <c r="FG52" s="168"/>
      <c r="FH52" s="168"/>
      <c r="FI52" s="168"/>
      <c r="FJ52" s="168"/>
      <c r="FK52" s="168"/>
      <c r="FL52" s="168"/>
      <c r="FM52" s="168"/>
      <c r="FN52" s="168"/>
      <c r="FO52" s="168"/>
      <c r="FP52" s="168"/>
      <c r="FQ52" s="168"/>
      <c r="FR52" s="168"/>
      <c r="FS52" s="168"/>
      <c r="FT52" s="168"/>
      <c r="FU52" s="168"/>
      <c r="FV52" s="168"/>
      <c r="FW52" s="168"/>
      <c r="FX52" s="168"/>
      <c r="FY52" s="168"/>
      <c r="FZ52" s="168"/>
      <c r="GA52" s="168"/>
      <c r="GB52" s="168"/>
      <c r="GC52" s="168"/>
      <c r="GD52" s="168"/>
      <c r="GE52" s="168"/>
      <c r="GF52" s="168"/>
      <c r="GG52" s="168"/>
      <c r="GH52" s="168"/>
      <c r="GI52" s="168"/>
      <c r="GJ52" s="168"/>
      <c r="GK52" s="168"/>
      <c r="GL52" s="168"/>
      <c r="GM52" s="168"/>
      <c r="GN52" s="168"/>
      <c r="GO52" s="168"/>
      <c r="GP52" s="168"/>
      <c r="GQ52" s="168"/>
      <c r="GR52" s="168"/>
      <c r="GS52" s="168"/>
      <c r="GT52" s="168"/>
      <c r="GU52" s="168"/>
      <c r="GV52" s="168"/>
      <c r="GW52" s="168"/>
      <c r="GX52" s="168"/>
      <c r="GY52" s="168"/>
      <c r="GZ52" s="168"/>
      <c r="HA52" s="168"/>
      <c r="HB52" s="168"/>
      <c r="HC52" s="168"/>
      <c r="HD52" s="168"/>
      <c r="HE52" s="168"/>
      <c r="HF52" s="168"/>
      <c r="HG52" s="168"/>
      <c r="HH52" s="168"/>
      <c r="HI52" s="168"/>
      <c r="HJ52" s="168"/>
      <c r="HK52" s="168"/>
      <c r="HL52" s="168"/>
      <c r="HM52" s="168"/>
      <c r="HN52" s="168"/>
      <c r="HO52" s="168"/>
      <c r="HP52" s="168"/>
      <c r="HQ52" s="168"/>
      <c r="HR52" s="168"/>
      <c r="HS52" s="168"/>
      <c r="HT52" s="168"/>
      <c r="HU52" s="168"/>
      <c r="HV52" s="168"/>
      <c r="HW52" s="168"/>
      <c r="HX52" s="168"/>
      <c r="HY52" s="168"/>
      <c r="HZ52" s="168"/>
      <c r="IA52" s="168"/>
      <c r="IB52" s="168"/>
      <c r="IC52" s="168"/>
      <c r="ID52" s="168"/>
      <c r="IE52" s="168"/>
      <c r="IF52" s="168"/>
      <c r="IG52" s="168"/>
      <c r="IH52" s="168"/>
      <c r="II52" s="168"/>
      <c r="IJ52" s="168"/>
      <c r="IK52" s="168"/>
      <c r="IL52" s="168"/>
      <c r="IM52" s="168"/>
      <c r="IN52" s="168"/>
      <c r="IO52" s="168"/>
      <c r="IP52" s="168"/>
      <c r="IQ52" s="168"/>
      <c r="IR52" s="168"/>
      <c r="IS52" s="168"/>
      <c r="IT52" s="168"/>
      <c r="IU52" s="168"/>
      <c r="IV52" s="168"/>
      <c r="IW52" s="168"/>
      <c r="IX52" s="168"/>
      <c r="IY52" s="168"/>
      <c r="IZ52" s="168"/>
      <c r="JA52" s="168"/>
      <c r="JB52" s="168"/>
      <c r="JC52" s="168"/>
      <c r="JD52" s="168"/>
      <c r="JE52" s="168"/>
      <c r="JF52" s="168"/>
      <c r="JG52" s="168"/>
      <c r="JH52" s="168"/>
      <c r="JI52" s="168"/>
      <c r="JJ52" s="168"/>
      <c r="JK52" s="168"/>
      <c r="JL52" s="168"/>
      <c r="JM52" s="168"/>
      <c r="JN52" s="168"/>
      <c r="JO52" s="168"/>
      <c r="JP52" s="168"/>
      <c r="JQ52" s="168"/>
      <c r="JR52" s="168"/>
      <c r="JS52" s="168"/>
      <c r="JT52" s="168"/>
      <c r="JU52" s="168"/>
      <c r="JV52" s="168"/>
      <c r="JW52" s="168"/>
      <c r="JX52" s="168"/>
      <c r="JY52" s="168"/>
      <c r="JZ52" s="168"/>
      <c r="KA52" s="168"/>
      <c r="KB52" s="168"/>
      <c r="KC52" s="168"/>
      <c r="KD52" s="168"/>
      <c r="KE52" s="168"/>
      <c r="KF52" s="168"/>
      <c r="KG52" s="168"/>
      <c r="KH52" s="168"/>
      <c r="KI52" s="168"/>
      <c r="KJ52" s="168"/>
      <c r="KK52" s="168"/>
      <c r="KL52" s="168"/>
      <c r="KM52" s="168"/>
      <c r="KN52" s="168"/>
      <c r="KO52" s="168"/>
      <c r="KP52" s="168"/>
      <c r="KQ52" s="168"/>
      <c r="KR52" s="168"/>
      <c r="KS52" s="168"/>
      <c r="KT52" s="168"/>
      <c r="KU52" s="168"/>
      <c r="KV52" s="168"/>
      <c r="KW52" s="168"/>
      <c r="KX52" s="168"/>
      <c r="KY52" s="168"/>
      <c r="KZ52" s="168"/>
      <c r="LA52" s="168"/>
      <c r="LB52" s="168"/>
      <c r="LC52" s="168"/>
      <c r="LD52" s="168"/>
      <c r="LE52" s="168"/>
      <c r="LF52" s="168"/>
      <c r="LG52" s="168"/>
      <c r="LH52" s="168"/>
      <c r="LI52" s="168"/>
      <c r="LJ52" s="168"/>
      <c r="LK52" s="168"/>
      <c r="LL52" s="168"/>
      <c r="LM52" s="168"/>
      <c r="LN52" s="168"/>
      <c r="LO52" s="168"/>
      <c r="LP52" s="168"/>
      <c r="LQ52" s="168"/>
      <c r="LR52" s="168"/>
      <c r="LS52" s="168"/>
      <c r="LT52" s="168"/>
      <c r="LU52" s="168"/>
      <c r="LV52" s="168"/>
      <c r="LW52" s="168"/>
      <c r="LX52" s="168"/>
      <c r="LY52" s="168"/>
      <c r="LZ52" s="168"/>
      <c r="MA52" s="168"/>
      <c r="MB52" s="168"/>
      <c r="MC52" s="168"/>
      <c r="MD52" s="168"/>
      <c r="ME52" s="168"/>
      <c r="MF52" s="168"/>
      <c r="MG52" s="168"/>
    </row>
    <row r="53" spans="1:345" s="169" customFormat="1" x14ac:dyDescent="0.25">
      <c r="A53" s="400" t="s">
        <v>466</v>
      </c>
      <c r="B53" s="529" t="s">
        <v>1144</v>
      </c>
      <c r="C53" s="527">
        <v>3.9</v>
      </c>
      <c r="D53" s="528" t="s">
        <v>576</v>
      </c>
      <c r="E53" s="529" t="s">
        <v>561</v>
      </c>
      <c r="F53" s="528" t="s">
        <v>8</v>
      </c>
      <c r="G53" s="528" t="s">
        <v>202</v>
      </c>
      <c r="H53" s="528" t="s">
        <v>202</v>
      </c>
      <c r="I53" s="528" t="s">
        <v>58</v>
      </c>
      <c r="J53" s="528" t="s">
        <v>200</v>
      </c>
      <c r="K53" s="529" t="s">
        <v>577</v>
      </c>
      <c r="L53" s="168"/>
      <c r="M53" s="168"/>
      <c r="N53" s="166"/>
      <c r="O53" s="166"/>
      <c r="P53" s="166"/>
      <c r="Q53" s="166"/>
      <c r="R53" s="166"/>
      <c r="S53" s="166"/>
      <c r="T53" s="166"/>
      <c r="U53" s="166"/>
      <c r="V53" s="166"/>
      <c r="W53" s="166"/>
      <c r="X53" s="166"/>
      <c r="Y53" s="166"/>
      <c r="Z53" s="166"/>
      <c r="AA53" s="168"/>
      <c r="AB53" s="168"/>
      <c r="AC53" s="168"/>
      <c r="AD53" s="168"/>
      <c r="AE53" s="168"/>
      <c r="AF53" s="168"/>
      <c r="AG53" s="168"/>
      <c r="AH53" s="168"/>
      <c r="AI53" s="168"/>
      <c r="AJ53" s="168"/>
      <c r="AK53" s="168"/>
      <c r="AL53" s="168"/>
      <c r="AM53" s="168"/>
      <c r="AN53" s="168"/>
      <c r="AO53" s="168"/>
      <c r="AP53" s="168"/>
      <c r="AQ53" s="168"/>
      <c r="AR53" s="168"/>
      <c r="AS53" s="168"/>
      <c r="AT53" s="168"/>
      <c r="AU53" s="168"/>
      <c r="AV53" s="168"/>
      <c r="AW53" s="168"/>
      <c r="AX53" s="168"/>
      <c r="AY53" s="168"/>
      <c r="AZ53" s="168"/>
      <c r="BA53" s="168"/>
      <c r="BB53" s="168"/>
      <c r="BC53" s="168"/>
      <c r="BD53" s="168"/>
      <c r="BE53" s="168"/>
      <c r="BF53" s="168"/>
      <c r="BG53" s="168"/>
      <c r="BH53" s="168"/>
      <c r="BI53" s="168"/>
      <c r="BJ53" s="168"/>
      <c r="BK53" s="168"/>
      <c r="BL53" s="168"/>
      <c r="BM53" s="168"/>
      <c r="BN53" s="168"/>
      <c r="BO53" s="168"/>
      <c r="BP53" s="168"/>
      <c r="BQ53" s="168"/>
      <c r="BR53" s="168"/>
      <c r="BS53" s="168"/>
      <c r="BT53" s="168"/>
      <c r="BU53" s="168"/>
      <c r="BV53" s="168"/>
      <c r="BW53" s="168"/>
      <c r="BX53" s="168"/>
      <c r="BY53" s="168"/>
      <c r="BZ53" s="168"/>
      <c r="CA53" s="168"/>
      <c r="CB53" s="168"/>
      <c r="CC53" s="168"/>
      <c r="CD53" s="168"/>
      <c r="CE53" s="168"/>
      <c r="CF53" s="168"/>
      <c r="CG53" s="168"/>
      <c r="CH53" s="168"/>
      <c r="CI53" s="168"/>
      <c r="CJ53" s="168"/>
      <c r="CK53" s="168"/>
      <c r="CL53" s="168"/>
      <c r="CM53" s="168"/>
      <c r="CN53" s="168"/>
      <c r="CO53" s="168"/>
      <c r="CP53" s="168"/>
      <c r="CQ53" s="168"/>
      <c r="CR53" s="168"/>
      <c r="CS53" s="168"/>
      <c r="CT53" s="168"/>
      <c r="CU53" s="168"/>
      <c r="CV53" s="168"/>
      <c r="CW53" s="168"/>
      <c r="CX53" s="168"/>
      <c r="CY53" s="168"/>
      <c r="CZ53" s="168"/>
      <c r="DA53" s="168"/>
      <c r="DB53" s="168"/>
      <c r="DC53" s="168"/>
      <c r="DD53" s="168"/>
      <c r="DE53" s="168"/>
      <c r="DF53" s="168"/>
      <c r="DG53" s="168"/>
      <c r="DH53" s="168"/>
      <c r="DI53" s="168"/>
      <c r="DJ53" s="168"/>
      <c r="DK53" s="168"/>
      <c r="DL53" s="168"/>
      <c r="DM53" s="168"/>
      <c r="DN53" s="168"/>
      <c r="DO53" s="168"/>
      <c r="DP53" s="168"/>
      <c r="DQ53" s="168"/>
      <c r="DR53" s="168"/>
      <c r="DS53" s="168"/>
      <c r="DT53" s="168"/>
      <c r="DU53" s="168"/>
      <c r="DV53" s="168"/>
      <c r="DW53" s="168"/>
      <c r="DX53" s="168"/>
      <c r="DY53" s="168"/>
      <c r="DZ53" s="168"/>
      <c r="EA53" s="168"/>
      <c r="EB53" s="168"/>
      <c r="EC53" s="168"/>
      <c r="ED53" s="168"/>
      <c r="EE53" s="168"/>
      <c r="EF53" s="168"/>
      <c r="EG53" s="168"/>
      <c r="EH53" s="168"/>
      <c r="EI53" s="168"/>
      <c r="EJ53" s="168"/>
      <c r="EK53" s="168"/>
      <c r="EL53" s="168"/>
      <c r="EM53" s="168"/>
      <c r="EN53" s="168"/>
      <c r="EO53" s="168"/>
      <c r="EP53" s="168"/>
      <c r="EQ53" s="168"/>
      <c r="ER53" s="168"/>
      <c r="ES53" s="168"/>
      <c r="ET53" s="168"/>
      <c r="EU53" s="168"/>
      <c r="EV53" s="168"/>
      <c r="EW53" s="168"/>
      <c r="EX53" s="168"/>
      <c r="EY53" s="168"/>
      <c r="EZ53" s="168"/>
      <c r="FA53" s="168"/>
      <c r="FB53" s="168"/>
      <c r="FC53" s="168"/>
      <c r="FD53" s="168"/>
      <c r="FE53" s="168"/>
      <c r="FF53" s="168"/>
      <c r="FG53" s="168"/>
      <c r="FH53" s="168"/>
      <c r="FI53" s="168"/>
      <c r="FJ53" s="168"/>
      <c r="FK53" s="168"/>
      <c r="FL53" s="168"/>
      <c r="FM53" s="168"/>
      <c r="FN53" s="168"/>
      <c r="FO53" s="168"/>
      <c r="FP53" s="168"/>
      <c r="FQ53" s="168"/>
      <c r="FR53" s="168"/>
      <c r="FS53" s="168"/>
      <c r="FT53" s="168"/>
      <c r="FU53" s="168"/>
      <c r="FV53" s="168"/>
      <c r="FW53" s="168"/>
      <c r="FX53" s="168"/>
      <c r="FY53" s="168"/>
      <c r="FZ53" s="168"/>
      <c r="GA53" s="168"/>
      <c r="GB53" s="168"/>
      <c r="GC53" s="168"/>
      <c r="GD53" s="168"/>
      <c r="GE53" s="168"/>
      <c r="GF53" s="168"/>
      <c r="GG53" s="168"/>
      <c r="GH53" s="168"/>
      <c r="GI53" s="168"/>
      <c r="GJ53" s="168"/>
      <c r="GK53" s="168"/>
      <c r="GL53" s="168"/>
      <c r="GM53" s="168"/>
      <c r="GN53" s="168"/>
      <c r="GO53" s="168"/>
      <c r="GP53" s="168"/>
      <c r="GQ53" s="168"/>
      <c r="GR53" s="168"/>
      <c r="GS53" s="168"/>
      <c r="GT53" s="168"/>
      <c r="GU53" s="168"/>
      <c r="GV53" s="168"/>
      <c r="GW53" s="168"/>
      <c r="GX53" s="168"/>
      <c r="GY53" s="168"/>
      <c r="GZ53" s="168"/>
      <c r="HA53" s="168"/>
      <c r="HB53" s="168"/>
      <c r="HC53" s="168"/>
      <c r="HD53" s="168"/>
      <c r="HE53" s="168"/>
      <c r="HF53" s="168"/>
      <c r="HG53" s="168"/>
      <c r="HH53" s="168"/>
      <c r="HI53" s="168"/>
      <c r="HJ53" s="168"/>
      <c r="HK53" s="168"/>
      <c r="HL53" s="168"/>
      <c r="HM53" s="168"/>
      <c r="HN53" s="168"/>
      <c r="HO53" s="168"/>
      <c r="HP53" s="168"/>
      <c r="HQ53" s="168"/>
      <c r="HR53" s="168"/>
      <c r="HS53" s="168"/>
      <c r="HT53" s="168"/>
      <c r="HU53" s="168"/>
      <c r="HV53" s="168"/>
      <c r="HW53" s="168"/>
      <c r="HX53" s="168"/>
      <c r="HY53" s="168"/>
      <c r="HZ53" s="168"/>
      <c r="IA53" s="168"/>
      <c r="IB53" s="168"/>
      <c r="IC53" s="168"/>
      <c r="ID53" s="168"/>
      <c r="IE53" s="168"/>
      <c r="IF53" s="168"/>
      <c r="IG53" s="168"/>
      <c r="IH53" s="168"/>
      <c r="II53" s="168"/>
      <c r="IJ53" s="168"/>
      <c r="IK53" s="168"/>
      <c r="IL53" s="168"/>
      <c r="IM53" s="168"/>
      <c r="IN53" s="168"/>
      <c r="IO53" s="168"/>
      <c r="IP53" s="168"/>
      <c r="IQ53" s="168"/>
      <c r="IR53" s="168"/>
      <c r="IS53" s="168"/>
      <c r="IT53" s="168"/>
      <c r="IU53" s="168"/>
      <c r="IV53" s="168"/>
      <c r="IW53" s="168"/>
      <c r="IX53" s="168"/>
      <c r="IY53" s="168"/>
      <c r="IZ53" s="168"/>
      <c r="JA53" s="168"/>
      <c r="JB53" s="168"/>
      <c r="JC53" s="168"/>
      <c r="JD53" s="168"/>
      <c r="JE53" s="168"/>
      <c r="JF53" s="168"/>
      <c r="JG53" s="168"/>
      <c r="JH53" s="168"/>
      <c r="JI53" s="168"/>
      <c r="JJ53" s="168"/>
      <c r="JK53" s="168"/>
      <c r="JL53" s="168"/>
      <c r="JM53" s="168"/>
      <c r="JN53" s="168"/>
      <c r="JO53" s="168"/>
      <c r="JP53" s="168"/>
      <c r="JQ53" s="168"/>
      <c r="JR53" s="168"/>
      <c r="JS53" s="168"/>
      <c r="JT53" s="168"/>
      <c r="JU53" s="168"/>
      <c r="JV53" s="168"/>
      <c r="JW53" s="168"/>
      <c r="JX53" s="168"/>
      <c r="JY53" s="168"/>
      <c r="JZ53" s="168"/>
      <c r="KA53" s="168"/>
      <c r="KB53" s="168"/>
      <c r="KC53" s="168"/>
      <c r="KD53" s="168"/>
      <c r="KE53" s="168"/>
      <c r="KF53" s="168"/>
      <c r="KG53" s="168"/>
      <c r="KH53" s="168"/>
      <c r="KI53" s="168"/>
      <c r="KJ53" s="168"/>
      <c r="KK53" s="168"/>
      <c r="KL53" s="168"/>
      <c r="KM53" s="168"/>
      <c r="KN53" s="168"/>
      <c r="KO53" s="168"/>
      <c r="KP53" s="168"/>
      <c r="KQ53" s="168"/>
      <c r="KR53" s="168"/>
      <c r="KS53" s="168"/>
      <c r="KT53" s="168"/>
      <c r="KU53" s="168"/>
      <c r="KV53" s="168"/>
      <c r="KW53" s="168"/>
      <c r="KX53" s="168"/>
      <c r="KY53" s="168"/>
      <c r="KZ53" s="168"/>
      <c r="LA53" s="168"/>
      <c r="LB53" s="168"/>
      <c r="LC53" s="168"/>
      <c r="LD53" s="168"/>
      <c r="LE53" s="168"/>
      <c r="LF53" s="168"/>
      <c r="LG53" s="168"/>
      <c r="LH53" s="168"/>
      <c r="LI53" s="168"/>
      <c r="LJ53" s="168"/>
      <c r="LK53" s="168"/>
      <c r="LL53" s="168"/>
      <c r="LM53" s="168"/>
      <c r="LN53" s="168"/>
      <c r="LO53" s="168"/>
      <c r="LP53" s="168"/>
      <c r="LQ53" s="168"/>
      <c r="LR53" s="168"/>
      <c r="LS53" s="168"/>
      <c r="LT53" s="168"/>
      <c r="LU53" s="168"/>
      <c r="LV53" s="168"/>
      <c r="LW53" s="168"/>
      <c r="LX53" s="168"/>
      <c r="LY53" s="168"/>
      <c r="LZ53" s="168"/>
      <c r="MA53" s="168"/>
      <c r="MB53" s="168"/>
      <c r="MC53" s="168"/>
      <c r="MD53" s="168"/>
      <c r="ME53" s="168"/>
      <c r="MF53" s="168"/>
      <c r="MG53" s="168"/>
    </row>
    <row r="54" spans="1:345" s="169" customFormat="1" x14ac:dyDescent="0.25">
      <c r="A54" s="400" t="s">
        <v>474</v>
      </c>
      <c r="B54" s="529" t="s">
        <v>1145</v>
      </c>
      <c r="C54" s="527">
        <v>4.0999999999999996</v>
      </c>
      <c r="D54" s="528" t="s">
        <v>563</v>
      </c>
      <c r="E54" s="529" t="s">
        <v>561</v>
      </c>
      <c r="F54" s="528" t="s">
        <v>202</v>
      </c>
      <c r="G54" s="528" t="s">
        <v>202</v>
      </c>
      <c r="H54" s="528" t="s">
        <v>148</v>
      </c>
      <c r="I54" s="528" t="s">
        <v>199</v>
      </c>
      <c r="J54" s="528" t="s">
        <v>200</v>
      </c>
      <c r="K54" s="529" t="s">
        <v>577</v>
      </c>
      <c r="L54" s="168"/>
      <c r="M54" s="168"/>
      <c r="N54" s="166"/>
      <c r="O54" s="166"/>
      <c r="P54" s="166"/>
      <c r="Q54" s="166"/>
      <c r="R54" s="166"/>
      <c r="S54" s="166"/>
      <c r="T54" s="166"/>
      <c r="U54" s="166"/>
      <c r="V54" s="166"/>
      <c r="W54" s="166"/>
      <c r="X54" s="166"/>
      <c r="Y54" s="166"/>
      <c r="Z54" s="166"/>
      <c r="AA54" s="168"/>
      <c r="AB54" s="168"/>
      <c r="AC54" s="168"/>
      <c r="AD54" s="168"/>
      <c r="AE54" s="168"/>
      <c r="AF54" s="168"/>
      <c r="AG54" s="168"/>
      <c r="AH54" s="168"/>
      <c r="AI54" s="168"/>
      <c r="AJ54" s="168"/>
      <c r="AK54" s="168"/>
      <c r="AL54" s="168"/>
      <c r="AM54" s="168"/>
      <c r="AN54" s="168"/>
      <c r="AO54" s="168"/>
      <c r="AP54" s="168"/>
      <c r="AQ54" s="168"/>
      <c r="AR54" s="168"/>
      <c r="AS54" s="168"/>
      <c r="AT54" s="168"/>
      <c r="AU54" s="168"/>
      <c r="AV54" s="168"/>
      <c r="AW54" s="168"/>
      <c r="AX54" s="168"/>
      <c r="AY54" s="168"/>
      <c r="AZ54" s="168"/>
      <c r="BA54" s="168"/>
      <c r="BB54" s="168"/>
      <c r="BC54" s="168"/>
      <c r="BD54" s="168"/>
      <c r="BE54" s="168"/>
      <c r="BF54" s="168"/>
      <c r="BG54" s="168"/>
      <c r="BH54" s="168"/>
      <c r="BI54" s="168"/>
      <c r="BJ54" s="168"/>
      <c r="BK54" s="168"/>
      <c r="BL54" s="168"/>
      <c r="BM54" s="168"/>
      <c r="BN54" s="168"/>
      <c r="BO54" s="168"/>
      <c r="BP54" s="168"/>
      <c r="BQ54" s="168"/>
      <c r="BR54" s="168"/>
      <c r="BS54" s="168"/>
      <c r="BT54" s="168"/>
      <c r="BU54" s="168"/>
      <c r="BV54" s="168"/>
      <c r="BW54" s="168"/>
      <c r="BX54" s="168"/>
      <c r="BY54" s="168"/>
      <c r="BZ54" s="168"/>
      <c r="CA54" s="168"/>
      <c r="CB54" s="168"/>
      <c r="CC54" s="168"/>
      <c r="CD54" s="168"/>
      <c r="CE54" s="168"/>
      <c r="CF54" s="168"/>
      <c r="CG54" s="168"/>
      <c r="CH54" s="168"/>
      <c r="CI54" s="168"/>
      <c r="CJ54" s="168"/>
      <c r="CK54" s="168"/>
      <c r="CL54" s="168"/>
      <c r="CM54" s="168"/>
      <c r="CN54" s="168"/>
      <c r="CO54" s="168"/>
      <c r="CP54" s="168"/>
      <c r="CQ54" s="168"/>
      <c r="CR54" s="168"/>
      <c r="CS54" s="168"/>
      <c r="CT54" s="168"/>
      <c r="CU54" s="168"/>
      <c r="CV54" s="168"/>
      <c r="CW54" s="168"/>
      <c r="CX54" s="168"/>
      <c r="CY54" s="168"/>
      <c r="CZ54" s="168"/>
      <c r="DA54" s="168"/>
      <c r="DB54" s="168"/>
      <c r="DC54" s="168"/>
      <c r="DD54" s="168"/>
      <c r="DE54" s="168"/>
      <c r="DF54" s="168"/>
      <c r="DG54" s="168"/>
      <c r="DH54" s="168"/>
      <c r="DI54" s="168"/>
      <c r="DJ54" s="168"/>
      <c r="DK54" s="168"/>
      <c r="DL54" s="168"/>
      <c r="DM54" s="168"/>
      <c r="DN54" s="168"/>
      <c r="DO54" s="168"/>
      <c r="DP54" s="168"/>
      <c r="DQ54" s="168"/>
      <c r="DR54" s="168"/>
      <c r="DS54" s="168"/>
      <c r="DT54" s="168"/>
      <c r="DU54" s="168"/>
      <c r="DV54" s="168"/>
      <c r="DW54" s="168"/>
      <c r="DX54" s="168"/>
      <c r="DY54" s="168"/>
      <c r="DZ54" s="168"/>
      <c r="EA54" s="168"/>
      <c r="EB54" s="168"/>
      <c r="EC54" s="168"/>
      <c r="ED54" s="168"/>
      <c r="EE54" s="168"/>
      <c r="EF54" s="168"/>
      <c r="EG54" s="168"/>
      <c r="EH54" s="168"/>
      <c r="EI54" s="168"/>
      <c r="EJ54" s="168"/>
      <c r="EK54" s="168"/>
      <c r="EL54" s="168"/>
      <c r="EM54" s="168"/>
      <c r="EN54" s="168"/>
      <c r="EO54" s="168"/>
      <c r="EP54" s="168"/>
      <c r="EQ54" s="168"/>
      <c r="ER54" s="168"/>
      <c r="ES54" s="168"/>
      <c r="ET54" s="168"/>
      <c r="EU54" s="168"/>
      <c r="EV54" s="168"/>
      <c r="EW54" s="168"/>
      <c r="EX54" s="168"/>
      <c r="EY54" s="168"/>
      <c r="EZ54" s="168"/>
      <c r="FA54" s="168"/>
      <c r="FB54" s="168"/>
      <c r="FC54" s="168"/>
      <c r="FD54" s="168"/>
      <c r="FE54" s="168"/>
      <c r="FF54" s="168"/>
      <c r="FG54" s="168"/>
      <c r="FH54" s="168"/>
      <c r="FI54" s="168"/>
      <c r="FJ54" s="168"/>
      <c r="FK54" s="168"/>
      <c r="FL54" s="168"/>
      <c r="FM54" s="168"/>
      <c r="FN54" s="168"/>
      <c r="FO54" s="168"/>
      <c r="FP54" s="168"/>
      <c r="FQ54" s="168"/>
      <c r="FR54" s="168"/>
      <c r="FS54" s="168"/>
      <c r="FT54" s="168"/>
      <c r="FU54" s="168"/>
      <c r="FV54" s="168"/>
      <c r="FW54" s="168"/>
      <c r="FX54" s="168"/>
      <c r="FY54" s="168"/>
      <c r="FZ54" s="168"/>
      <c r="GA54" s="168"/>
      <c r="GB54" s="168"/>
      <c r="GC54" s="168"/>
      <c r="GD54" s="168"/>
      <c r="GE54" s="168"/>
      <c r="GF54" s="168"/>
      <c r="GG54" s="168"/>
      <c r="GH54" s="168"/>
      <c r="GI54" s="168"/>
      <c r="GJ54" s="168"/>
      <c r="GK54" s="168"/>
      <c r="GL54" s="168"/>
      <c r="GM54" s="168"/>
      <c r="GN54" s="168"/>
      <c r="GO54" s="168"/>
      <c r="GP54" s="168"/>
      <c r="GQ54" s="168"/>
      <c r="GR54" s="168"/>
      <c r="GS54" s="168"/>
      <c r="GT54" s="168"/>
      <c r="GU54" s="168"/>
      <c r="GV54" s="168"/>
      <c r="GW54" s="168"/>
      <c r="GX54" s="168"/>
      <c r="GY54" s="168"/>
      <c r="GZ54" s="168"/>
      <c r="HA54" s="168"/>
      <c r="HB54" s="168"/>
      <c r="HC54" s="168"/>
      <c r="HD54" s="168"/>
      <c r="HE54" s="168"/>
      <c r="HF54" s="168"/>
      <c r="HG54" s="168"/>
      <c r="HH54" s="168"/>
      <c r="HI54" s="168"/>
      <c r="HJ54" s="168"/>
      <c r="HK54" s="168"/>
      <c r="HL54" s="168"/>
      <c r="HM54" s="168"/>
      <c r="HN54" s="168"/>
      <c r="HO54" s="168"/>
      <c r="HP54" s="168"/>
      <c r="HQ54" s="168"/>
      <c r="HR54" s="168"/>
      <c r="HS54" s="168"/>
      <c r="HT54" s="168"/>
      <c r="HU54" s="168"/>
      <c r="HV54" s="168"/>
      <c r="HW54" s="168"/>
      <c r="HX54" s="168"/>
      <c r="HY54" s="168"/>
      <c r="HZ54" s="168"/>
      <c r="IA54" s="168"/>
      <c r="IB54" s="168"/>
      <c r="IC54" s="168"/>
      <c r="ID54" s="168"/>
      <c r="IE54" s="168"/>
      <c r="IF54" s="168"/>
      <c r="IG54" s="168"/>
      <c r="IH54" s="168"/>
      <c r="II54" s="168"/>
      <c r="IJ54" s="168"/>
      <c r="IK54" s="168"/>
      <c r="IL54" s="168"/>
      <c r="IM54" s="168"/>
      <c r="IN54" s="168"/>
      <c r="IO54" s="168"/>
      <c r="IP54" s="168"/>
      <c r="IQ54" s="168"/>
      <c r="IR54" s="168"/>
      <c r="IS54" s="168"/>
      <c r="IT54" s="168"/>
      <c r="IU54" s="168"/>
      <c r="IV54" s="168"/>
      <c r="IW54" s="168"/>
      <c r="IX54" s="168"/>
      <c r="IY54" s="168"/>
      <c r="IZ54" s="168"/>
      <c r="JA54" s="168"/>
      <c r="JB54" s="168"/>
      <c r="JC54" s="168"/>
      <c r="JD54" s="168"/>
      <c r="JE54" s="168"/>
      <c r="JF54" s="168"/>
      <c r="JG54" s="168"/>
      <c r="JH54" s="168"/>
      <c r="JI54" s="168"/>
      <c r="JJ54" s="168"/>
      <c r="JK54" s="168"/>
      <c r="JL54" s="168"/>
      <c r="JM54" s="168"/>
      <c r="JN54" s="168"/>
      <c r="JO54" s="168"/>
      <c r="JP54" s="168"/>
      <c r="JQ54" s="168"/>
      <c r="JR54" s="168"/>
      <c r="JS54" s="168"/>
      <c r="JT54" s="168"/>
      <c r="JU54" s="168"/>
      <c r="JV54" s="168"/>
      <c r="JW54" s="168"/>
      <c r="JX54" s="168"/>
      <c r="JY54" s="168"/>
      <c r="JZ54" s="168"/>
      <c r="KA54" s="168"/>
      <c r="KB54" s="168"/>
      <c r="KC54" s="168"/>
      <c r="KD54" s="168"/>
      <c r="KE54" s="168"/>
      <c r="KF54" s="168"/>
      <c r="KG54" s="168"/>
      <c r="KH54" s="168"/>
      <c r="KI54" s="168"/>
      <c r="KJ54" s="168"/>
      <c r="KK54" s="168"/>
      <c r="KL54" s="168"/>
      <c r="KM54" s="168"/>
      <c r="KN54" s="168"/>
      <c r="KO54" s="168"/>
      <c r="KP54" s="168"/>
      <c r="KQ54" s="168"/>
      <c r="KR54" s="168"/>
      <c r="KS54" s="168"/>
      <c r="KT54" s="168"/>
      <c r="KU54" s="168"/>
      <c r="KV54" s="168"/>
      <c r="KW54" s="168"/>
      <c r="KX54" s="168"/>
      <c r="KY54" s="168"/>
      <c r="KZ54" s="168"/>
      <c r="LA54" s="168"/>
      <c r="LB54" s="168"/>
      <c r="LC54" s="168"/>
      <c r="LD54" s="168"/>
      <c r="LE54" s="168"/>
      <c r="LF54" s="168"/>
      <c r="LG54" s="168"/>
      <c r="LH54" s="168"/>
      <c r="LI54" s="168"/>
      <c r="LJ54" s="168"/>
      <c r="LK54" s="168"/>
      <c r="LL54" s="168"/>
      <c r="LM54" s="168"/>
      <c r="LN54" s="168"/>
      <c r="LO54" s="168"/>
      <c r="LP54" s="168"/>
      <c r="LQ54" s="168"/>
      <c r="LR54" s="168"/>
      <c r="LS54" s="168"/>
      <c r="LT54" s="168"/>
      <c r="LU54" s="168"/>
      <c r="LV54" s="168"/>
      <c r="LW54" s="168"/>
      <c r="LX54" s="168"/>
      <c r="LY54" s="168"/>
      <c r="LZ54" s="168"/>
      <c r="MA54" s="168"/>
      <c r="MB54" s="168"/>
      <c r="MC54" s="168"/>
      <c r="MD54" s="168"/>
      <c r="ME54" s="168"/>
      <c r="MF54" s="168"/>
      <c r="MG54" s="168"/>
    </row>
    <row r="55" spans="1:345" s="169" customFormat="1" x14ac:dyDescent="0.25">
      <c r="A55" s="400" t="s">
        <v>467</v>
      </c>
      <c r="B55" s="530" t="s">
        <v>643</v>
      </c>
      <c r="C55" s="521">
        <v>4.3</v>
      </c>
      <c r="D55" s="522" t="s">
        <v>576</v>
      </c>
      <c r="E55" s="520" t="s">
        <v>561</v>
      </c>
      <c r="F55" s="522"/>
      <c r="G55" s="522" t="s">
        <v>202</v>
      </c>
      <c r="H55" s="522" t="s">
        <v>202</v>
      </c>
      <c r="I55" s="522"/>
      <c r="J55" s="522"/>
      <c r="K55" s="520" t="s">
        <v>577</v>
      </c>
      <c r="L55" s="168"/>
      <c r="M55" s="168"/>
      <c r="N55" s="166"/>
      <c r="O55" s="166"/>
      <c r="P55" s="166"/>
      <c r="Q55" s="166"/>
      <c r="R55" s="166"/>
      <c r="S55" s="166"/>
      <c r="T55" s="166"/>
      <c r="U55" s="166"/>
      <c r="V55" s="166"/>
      <c r="W55" s="166"/>
      <c r="X55" s="166"/>
      <c r="Y55" s="166"/>
      <c r="Z55" s="166"/>
      <c r="AA55" s="168"/>
      <c r="AB55" s="168"/>
      <c r="AC55" s="168"/>
      <c r="AD55" s="168"/>
      <c r="AE55" s="168"/>
      <c r="AF55" s="168"/>
      <c r="AG55" s="168"/>
      <c r="AH55" s="168"/>
      <c r="AI55" s="168"/>
      <c r="AJ55" s="168"/>
      <c r="AK55" s="168"/>
      <c r="AL55" s="168"/>
      <c r="AM55" s="168"/>
      <c r="AN55" s="168"/>
      <c r="AO55" s="168"/>
      <c r="AP55" s="168"/>
      <c r="AQ55" s="168"/>
      <c r="AR55" s="168"/>
      <c r="AS55" s="168"/>
      <c r="AT55" s="168"/>
      <c r="AU55" s="168"/>
      <c r="AV55" s="168"/>
      <c r="AW55" s="168"/>
      <c r="AX55" s="168"/>
      <c r="AY55" s="168"/>
      <c r="AZ55" s="168"/>
      <c r="BA55" s="168"/>
      <c r="BB55" s="168"/>
      <c r="BC55" s="168"/>
      <c r="BD55" s="168"/>
      <c r="BE55" s="168"/>
      <c r="BF55" s="168"/>
      <c r="BG55" s="168"/>
      <c r="BH55" s="168"/>
      <c r="BI55" s="168"/>
      <c r="BJ55" s="168"/>
      <c r="BK55" s="168"/>
      <c r="BL55" s="168"/>
      <c r="BM55" s="168"/>
      <c r="BN55" s="168"/>
      <c r="BO55" s="168"/>
      <c r="BP55" s="168"/>
      <c r="BQ55" s="168"/>
      <c r="BR55" s="168"/>
      <c r="BS55" s="168"/>
      <c r="BT55" s="168"/>
      <c r="BU55" s="168"/>
      <c r="BV55" s="168"/>
      <c r="BW55" s="168"/>
      <c r="BX55" s="168"/>
      <c r="BY55" s="168"/>
      <c r="BZ55" s="168"/>
      <c r="CA55" s="168"/>
      <c r="CB55" s="168"/>
      <c r="CC55" s="168"/>
      <c r="CD55" s="168"/>
      <c r="CE55" s="168"/>
      <c r="CF55" s="168"/>
      <c r="CG55" s="168"/>
      <c r="CH55" s="168"/>
      <c r="CI55" s="168"/>
      <c r="CJ55" s="168"/>
      <c r="CK55" s="168"/>
      <c r="CL55" s="168"/>
      <c r="CM55" s="168"/>
      <c r="CN55" s="168"/>
      <c r="CO55" s="168"/>
      <c r="CP55" s="168"/>
      <c r="CQ55" s="168"/>
      <c r="CR55" s="168"/>
      <c r="CS55" s="168"/>
      <c r="CT55" s="168"/>
      <c r="CU55" s="168"/>
      <c r="CV55" s="168"/>
      <c r="CW55" s="168"/>
      <c r="CX55" s="168"/>
      <c r="CY55" s="168"/>
      <c r="CZ55" s="168"/>
      <c r="DA55" s="168"/>
      <c r="DB55" s="168"/>
      <c r="DC55" s="168"/>
      <c r="DD55" s="168"/>
      <c r="DE55" s="168"/>
      <c r="DF55" s="168"/>
      <c r="DG55" s="168"/>
      <c r="DH55" s="168"/>
      <c r="DI55" s="168"/>
      <c r="DJ55" s="168"/>
      <c r="DK55" s="168"/>
      <c r="DL55" s="168"/>
      <c r="DM55" s="168"/>
      <c r="DN55" s="168"/>
      <c r="DO55" s="168"/>
      <c r="DP55" s="168"/>
      <c r="DQ55" s="168"/>
      <c r="DR55" s="168"/>
      <c r="DS55" s="168"/>
      <c r="DT55" s="168"/>
      <c r="DU55" s="168"/>
      <c r="DV55" s="168"/>
      <c r="DW55" s="168"/>
      <c r="DX55" s="168"/>
      <c r="DY55" s="168"/>
      <c r="DZ55" s="168"/>
      <c r="EA55" s="168"/>
      <c r="EB55" s="168"/>
      <c r="EC55" s="168"/>
      <c r="ED55" s="168"/>
      <c r="EE55" s="168"/>
      <c r="EF55" s="168"/>
      <c r="EG55" s="168"/>
      <c r="EH55" s="168"/>
      <c r="EI55" s="168"/>
      <c r="EJ55" s="168"/>
      <c r="EK55" s="168"/>
      <c r="EL55" s="168"/>
      <c r="EM55" s="168"/>
      <c r="EN55" s="168"/>
      <c r="EO55" s="168"/>
      <c r="EP55" s="168"/>
      <c r="EQ55" s="168"/>
      <c r="ER55" s="168"/>
      <c r="ES55" s="168"/>
      <c r="ET55" s="168"/>
      <c r="EU55" s="168"/>
      <c r="EV55" s="168"/>
      <c r="EW55" s="168"/>
      <c r="EX55" s="168"/>
      <c r="EY55" s="168"/>
      <c r="EZ55" s="168"/>
      <c r="FA55" s="168"/>
      <c r="FB55" s="168"/>
      <c r="FC55" s="168"/>
      <c r="FD55" s="168"/>
      <c r="FE55" s="168"/>
      <c r="FF55" s="168"/>
      <c r="FG55" s="168"/>
      <c r="FH55" s="168"/>
      <c r="FI55" s="168"/>
      <c r="FJ55" s="168"/>
      <c r="FK55" s="168"/>
      <c r="FL55" s="168"/>
      <c r="FM55" s="168"/>
      <c r="FN55" s="168"/>
      <c r="FO55" s="168"/>
      <c r="FP55" s="168"/>
      <c r="FQ55" s="168"/>
      <c r="FR55" s="168"/>
      <c r="FS55" s="168"/>
      <c r="FT55" s="168"/>
      <c r="FU55" s="168"/>
      <c r="FV55" s="168"/>
      <c r="FW55" s="168"/>
      <c r="FX55" s="168"/>
      <c r="FY55" s="168"/>
      <c r="FZ55" s="168"/>
      <c r="GA55" s="168"/>
      <c r="GB55" s="168"/>
      <c r="GC55" s="168"/>
      <c r="GD55" s="168"/>
      <c r="GE55" s="168"/>
      <c r="GF55" s="168"/>
      <c r="GG55" s="168"/>
      <c r="GH55" s="168"/>
      <c r="GI55" s="168"/>
      <c r="GJ55" s="168"/>
      <c r="GK55" s="168"/>
      <c r="GL55" s="168"/>
      <c r="GM55" s="168"/>
      <c r="GN55" s="168"/>
      <c r="GO55" s="168"/>
      <c r="GP55" s="168"/>
      <c r="GQ55" s="168"/>
      <c r="GR55" s="168"/>
      <c r="GS55" s="168"/>
      <c r="GT55" s="168"/>
      <c r="GU55" s="168"/>
      <c r="GV55" s="168"/>
      <c r="GW55" s="168"/>
      <c r="GX55" s="168"/>
      <c r="GY55" s="168"/>
      <c r="GZ55" s="168"/>
      <c r="HA55" s="168"/>
      <c r="HB55" s="168"/>
      <c r="HC55" s="168"/>
      <c r="HD55" s="168"/>
      <c r="HE55" s="168"/>
      <c r="HF55" s="168"/>
      <c r="HG55" s="168"/>
      <c r="HH55" s="168"/>
      <c r="HI55" s="168"/>
      <c r="HJ55" s="168"/>
      <c r="HK55" s="168"/>
      <c r="HL55" s="168"/>
      <c r="HM55" s="168"/>
      <c r="HN55" s="168"/>
      <c r="HO55" s="168"/>
      <c r="HP55" s="168"/>
      <c r="HQ55" s="168"/>
      <c r="HR55" s="168"/>
      <c r="HS55" s="168"/>
      <c r="HT55" s="168"/>
      <c r="HU55" s="168"/>
      <c r="HV55" s="168"/>
      <c r="HW55" s="168"/>
      <c r="HX55" s="168"/>
      <c r="HY55" s="168"/>
      <c r="HZ55" s="168"/>
      <c r="IA55" s="168"/>
      <c r="IB55" s="168"/>
      <c r="IC55" s="168"/>
      <c r="ID55" s="168"/>
      <c r="IE55" s="168"/>
      <c r="IF55" s="168"/>
      <c r="IG55" s="168"/>
      <c r="IH55" s="168"/>
      <c r="II55" s="168"/>
      <c r="IJ55" s="168"/>
      <c r="IK55" s="168"/>
      <c r="IL55" s="168"/>
      <c r="IM55" s="168"/>
      <c r="IN55" s="168"/>
      <c r="IO55" s="168"/>
      <c r="IP55" s="168"/>
      <c r="IQ55" s="168"/>
      <c r="IR55" s="168"/>
      <c r="IS55" s="168"/>
      <c r="IT55" s="168"/>
      <c r="IU55" s="168"/>
      <c r="IV55" s="168"/>
      <c r="IW55" s="168"/>
      <c r="IX55" s="168"/>
      <c r="IY55" s="168"/>
      <c r="IZ55" s="168"/>
      <c r="JA55" s="168"/>
      <c r="JB55" s="168"/>
      <c r="JC55" s="168"/>
      <c r="JD55" s="168"/>
      <c r="JE55" s="168"/>
      <c r="JF55" s="168"/>
      <c r="JG55" s="168"/>
      <c r="JH55" s="168"/>
      <c r="JI55" s="168"/>
      <c r="JJ55" s="168"/>
      <c r="JK55" s="168"/>
      <c r="JL55" s="168"/>
      <c r="JM55" s="168"/>
      <c r="JN55" s="168"/>
      <c r="JO55" s="168"/>
      <c r="JP55" s="168"/>
      <c r="JQ55" s="168"/>
      <c r="JR55" s="168"/>
      <c r="JS55" s="168"/>
      <c r="JT55" s="168"/>
      <c r="JU55" s="168"/>
      <c r="JV55" s="168"/>
      <c r="JW55" s="168"/>
      <c r="JX55" s="168"/>
      <c r="JY55" s="168"/>
      <c r="JZ55" s="168"/>
      <c r="KA55" s="168"/>
      <c r="KB55" s="168"/>
      <c r="KC55" s="168"/>
      <c r="KD55" s="168"/>
      <c r="KE55" s="168"/>
      <c r="KF55" s="168"/>
      <c r="KG55" s="168"/>
      <c r="KH55" s="168"/>
      <c r="KI55" s="168"/>
      <c r="KJ55" s="168"/>
      <c r="KK55" s="168"/>
      <c r="KL55" s="168"/>
      <c r="KM55" s="168"/>
      <c r="KN55" s="168"/>
      <c r="KO55" s="168"/>
      <c r="KP55" s="168"/>
      <c r="KQ55" s="168"/>
      <c r="KR55" s="168"/>
      <c r="KS55" s="168"/>
      <c r="KT55" s="168"/>
      <c r="KU55" s="168"/>
      <c r="KV55" s="168"/>
      <c r="KW55" s="168"/>
      <c r="KX55" s="168"/>
      <c r="KY55" s="168"/>
      <c r="KZ55" s="168"/>
      <c r="LA55" s="168"/>
      <c r="LB55" s="168"/>
      <c r="LC55" s="168"/>
      <c r="LD55" s="168"/>
      <c r="LE55" s="168"/>
      <c r="LF55" s="168"/>
      <c r="LG55" s="168"/>
      <c r="LH55" s="168"/>
      <c r="LI55" s="168"/>
      <c r="LJ55" s="168"/>
      <c r="LK55" s="168"/>
      <c r="LL55" s="168"/>
      <c r="LM55" s="168"/>
      <c r="LN55" s="168"/>
      <c r="LO55" s="168"/>
      <c r="LP55" s="168"/>
      <c r="LQ55" s="168"/>
      <c r="LR55" s="168"/>
      <c r="LS55" s="168"/>
      <c r="LT55" s="168"/>
      <c r="LU55" s="168"/>
      <c r="LV55" s="168"/>
      <c r="LW55" s="168"/>
      <c r="LX55" s="168"/>
      <c r="LY55" s="168"/>
      <c r="LZ55" s="168"/>
      <c r="MA55" s="168"/>
      <c r="MB55" s="168"/>
      <c r="MC55" s="168"/>
      <c r="MD55" s="168"/>
      <c r="ME55" s="168"/>
      <c r="MF55" s="168"/>
      <c r="MG55" s="168"/>
    </row>
    <row r="56" spans="1:345" s="169" customFormat="1" x14ac:dyDescent="0.25">
      <c r="A56" s="400" t="s">
        <v>475</v>
      </c>
      <c r="B56" s="520" t="s">
        <v>283</v>
      </c>
      <c r="C56" s="521">
        <v>4.3</v>
      </c>
      <c r="D56" s="522" t="s">
        <v>563</v>
      </c>
      <c r="E56" s="520" t="s">
        <v>561</v>
      </c>
      <c r="F56" s="522" t="s">
        <v>8</v>
      </c>
      <c r="G56" s="522" t="s">
        <v>202</v>
      </c>
      <c r="H56" s="522" t="s">
        <v>202</v>
      </c>
      <c r="I56" s="522" t="s">
        <v>199</v>
      </c>
      <c r="J56" s="522" t="s">
        <v>203</v>
      </c>
      <c r="K56" s="520" t="s">
        <v>577</v>
      </c>
      <c r="L56" s="168"/>
      <c r="M56" s="168"/>
      <c r="N56" s="166"/>
      <c r="O56" s="166"/>
      <c r="P56" s="166"/>
      <c r="Q56" s="166"/>
      <c r="R56" s="166"/>
      <c r="S56" s="166"/>
      <c r="T56" s="166"/>
      <c r="U56" s="166"/>
      <c r="V56" s="166"/>
      <c r="W56" s="166"/>
      <c r="X56" s="166"/>
      <c r="Y56" s="166"/>
      <c r="Z56" s="166"/>
      <c r="AA56" s="168"/>
      <c r="AB56" s="168"/>
      <c r="AC56" s="168"/>
      <c r="AD56" s="168"/>
      <c r="AE56" s="168"/>
      <c r="AF56" s="168"/>
      <c r="AG56" s="168"/>
      <c r="AH56" s="168"/>
      <c r="AI56" s="168"/>
      <c r="AJ56" s="168"/>
      <c r="AK56" s="168"/>
      <c r="AL56" s="168"/>
      <c r="AM56" s="168"/>
      <c r="AN56" s="168"/>
      <c r="AO56" s="168"/>
      <c r="AP56" s="168"/>
      <c r="AQ56" s="168"/>
      <c r="AR56" s="168"/>
      <c r="AS56" s="168"/>
      <c r="AT56" s="168"/>
      <c r="AU56" s="168"/>
      <c r="AV56" s="168"/>
      <c r="AW56" s="168"/>
      <c r="AX56" s="168"/>
      <c r="AY56" s="168"/>
      <c r="AZ56" s="168"/>
      <c r="BA56" s="168"/>
      <c r="BB56" s="168"/>
      <c r="BC56" s="168"/>
      <c r="BD56" s="168"/>
      <c r="BE56" s="168"/>
      <c r="BF56" s="168"/>
      <c r="BG56" s="168"/>
      <c r="BH56" s="168"/>
      <c r="BI56" s="168"/>
      <c r="BJ56" s="168"/>
      <c r="BK56" s="168"/>
      <c r="BL56" s="168"/>
      <c r="BM56" s="168"/>
      <c r="BN56" s="168"/>
      <c r="BO56" s="168"/>
      <c r="BP56" s="168"/>
      <c r="BQ56" s="168"/>
      <c r="BR56" s="168"/>
      <c r="BS56" s="168"/>
      <c r="BT56" s="168"/>
      <c r="BU56" s="168"/>
      <c r="BV56" s="168"/>
      <c r="BW56" s="168"/>
      <c r="BX56" s="168"/>
      <c r="BY56" s="168"/>
      <c r="BZ56" s="168"/>
      <c r="CA56" s="168"/>
      <c r="CB56" s="168"/>
      <c r="CC56" s="168"/>
      <c r="CD56" s="168"/>
      <c r="CE56" s="168"/>
      <c r="CF56" s="168"/>
      <c r="CG56" s="168"/>
      <c r="CH56" s="168"/>
      <c r="CI56" s="168"/>
      <c r="CJ56" s="168"/>
      <c r="CK56" s="168"/>
      <c r="CL56" s="168"/>
      <c r="CM56" s="168"/>
      <c r="CN56" s="168"/>
      <c r="CO56" s="168"/>
      <c r="CP56" s="168"/>
      <c r="CQ56" s="168"/>
      <c r="CR56" s="168"/>
      <c r="CS56" s="168"/>
      <c r="CT56" s="168"/>
      <c r="CU56" s="168"/>
      <c r="CV56" s="168"/>
      <c r="CW56" s="168"/>
      <c r="CX56" s="168"/>
      <c r="CY56" s="168"/>
      <c r="CZ56" s="168"/>
      <c r="DA56" s="168"/>
      <c r="DB56" s="168"/>
      <c r="DC56" s="168"/>
      <c r="DD56" s="168"/>
      <c r="DE56" s="168"/>
      <c r="DF56" s="168"/>
      <c r="DG56" s="168"/>
      <c r="DH56" s="168"/>
      <c r="DI56" s="168"/>
      <c r="DJ56" s="168"/>
      <c r="DK56" s="168"/>
      <c r="DL56" s="168"/>
      <c r="DM56" s="168"/>
      <c r="DN56" s="168"/>
      <c r="DO56" s="168"/>
      <c r="DP56" s="168"/>
      <c r="DQ56" s="168"/>
      <c r="DR56" s="168"/>
      <c r="DS56" s="168"/>
      <c r="DT56" s="168"/>
      <c r="DU56" s="168"/>
      <c r="DV56" s="168"/>
      <c r="DW56" s="168"/>
      <c r="DX56" s="168"/>
      <c r="DY56" s="168"/>
      <c r="DZ56" s="168"/>
      <c r="EA56" s="168"/>
      <c r="EB56" s="168"/>
      <c r="EC56" s="168"/>
      <c r="ED56" s="168"/>
      <c r="EE56" s="168"/>
      <c r="EF56" s="168"/>
      <c r="EG56" s="168"/>
      <c r="EH56" s="168"/>
      <c r="EI56" s="168"/>
      <c r="EJ56" s="168"/>
      <c r="EK56" s="168"/>
      <c r="EL56" s="168"/>
      <c r="EM56" s="168"/>
      <c r="EN56" s="168"/>
      <c r="EO56" s="168"/>
      <c r="EP56" s="168"/>
      <c r="EQ56" s="168"/>
      <c r="ER56" s="168"/>
      <c r="ES56" s="168"/>
      <c r="ET56" s="168"/>
      <c r="EU56" s="168"/>
      <c r="EV56" s="168"/>
      <c r="EW56" s="168"/>
      <c r="EX56" s="168"/>
      <c r="EY56" s="168"/>
      <c r="EZ56" s="168"/>
      <c r="FA56" s="168"/>
      <c r="FB56" s="168"/>
      <c r="FC56" s="168"/>
      <c r="FD56" s="168"/>
      <c r="FE56" s="168"/>
      <c r="FF56" s="168"/>
      <c r="FG56" s="168"/>
      <c r="FH56" s="168"/>
      <c r="FI56" s="168"/>
      <c r="FJ56" s="168"/>
      <c r="FK56" s="168"/>
      <c r="FL56" s="168"/>
      <c r="FM56" s="168"/>
      <c r="FN56" s="168"/>
      <c r="FO56" s="168"/>
      <c r="FP56" s="168"/>
      <c r="FQ56" s="168"/>
      <c r="FR56" s="168"/>
      <c r="FS56" s="168"/>
      <c r="FT56" s="168"/>
      <c r="FU56" s="168"/>
      <c r="FV56" s="168"/>
      <c r="FW56" s="168"/>
      <c r="FX56" s="168"/>
      <c r="FY56" s="168"/>
      <c r="FZ56" s="168"/>
      <c r="GA56" s="168"/>
      <c r="GB56" s="168"/>
      <c r="GC56" s="168"/>
      <c r="GD56" s="168"/>
      <c r="GE56" s="168"/>
      <c r="GF56" s="168"/>
      <c r="GG56" s="168"/>
      <c r="GH56" s="168"/>
      <c r="GI56" s="168"/>
      <c r="GJ56" s="168"/>
      <c r="GK56" s="168"/>
      <c r="GL56" s="168"/>
      <c r="GM56" s="168"/>
      <c r="GN56" s="168"/>
      <c r="GO56" s="168"/>
      <c r="GP56" s="168"/>
      <c r="GQ56" s="168"/>
      <c r="GR56" s="168"/>
      <c r="GS56" s="168"/>
      <c r="GT56" s="168"/>
      <c r="GU56" s="168"/>
      <c r="GV56" s="168"/>
      <c r="GW56" s="168"/>
      <c r="GX56" s="168"/>
      <c r="GY56" s="168"/>
      <c r="GZ56" s="168"/>
      <c r="HA56" s="168"/>
      <c r="HB56" s="168"/>
      <c r="HC56" s="168"/>
      <c r="HD56" s="168"/>
      <c r="HE56" s="168"/>
      <c r="HF56" s="168"/>
      <c r="HG56" s="168"/>
      <c r="HH56" s="168"/>
      <c r="HI56" s="168"/>
      <c r="HJ56" s="168"/>
      <c r="HK56" s="168"/>
      <c r="HL56" s="168"/>
      <c r="HM56" s="168"/>
      <c r="HN56" s="168"/>
      <c r="HO56" s="168"/>
      <c r="HP56" s="168"/>
      <c r="HQ56" s="168"/>
      <c r="HR56" s="168"/>
      <c r="HS56" s="168"/>
      <c r="HT56" s="168"/>
      <c r="HU56" s="168"/>
      <c r="HV56" s="168"/>
      <c r="HW56" s="168"/>
      <c r="HX56" s="168"/>
      <c r="HY56" s="168"/>
      <c r="HZ56" s="168"/>
      <c r="IA56" s="168"/>
      <c r="IB56" s="168"/>
      <c r="IC56" s="168"/>
      <c r="ID56" s="168"/>
      <c r="IE56" s="168"/>
      <c r="IF56" s="168"/>
      <c r="IG56" s="168"/>
      <c r="IH56" s="168"/>
      <c r="II56" s="168"/>
      <c r="IJ56" s="168"/>
      <c r="IK56" s="168"/>
      <c r="IL56" s="168"/>
      <c r="IM56" s="168"/>
      <c r="IN56" s="168"/>
      <c r="IO56" s="168"/>
      <c r="IP56" s="168"/>
      <c r="IQ56" s="168"/>
      <c r="IR56" s="168"/>
      <c r="IS56" s="168"/>
      <c r="IT56" s="168"/>
      <c r="IU56" s="168"/>
      <c r="IV56" s="168"/>
      <c r="IW56" s="168"/>
      <c r="IX56" s="168"/>
      <c r="IY56" s="168"/>
      <c r="IZ56" s="168"/>
      <c r="JA56" s="168"/>
      <c r="JB56" s="168"/>
      <c r="JC56" s="168"/>
      <c r="JD56" s="168"/>
      <c r="JE56" s="168"/>
      <c r="JF56" s="168"/>
      <c r="JG56" s="168"/>
      <c r="JH56" s="168"/>
      <c r="JI56" s="168"/>
      <c r="JJ56" s="168"/>
      <c r="JK56" s="168"/>
      <c r="JL56" s="168"/>
      <c r="JM56" s="168"/>
      <c r="JN56" s="168"/>
      <c r="JO56" s="168"/>
      <c r="JP56" s="168"/>
      <c r="JQ56" s="168"/>
      <c r="JR56" s="168"/>
      <c r="JS56" s="168"/>
      <c r="JT56" s="168"/>
      <c r="JU56" s="168"/>
      <c r="JV56" s="168"/>
      <c r="JW56" s="168"/>
      <c r="JX56" s="168"/>
      <c r="JY56" s="168"/>
      <c r="JZ56" s="168"/>
      <c r="KA56" s="168"/>
      <c r="KB56" s="168"/>
      <c r="KC56" s="168"/>
      <c r="KD56" s="168"/>
      <c r="KE56" s="168"/>
      <c r="KF56" s="168"/>
      <c r="KG56" s="168"/>
      <c r="KH56" s="168"/>
      <c r="KI56" s="168"/>
      <c r="KJ56" s="168"/>
      <c r="KK56" s="168"/>
      <c r="KL56" s="168"/>
      <c r="KM56" s="168"/>
      <c r="KN56" s="168"/>
      <c r="KO56" s="168"/>
      <c r="KP56" s="168"/>
      <c r="KQ56" s="168"/>
      <c r="KR56" s="168"/>
      <c r="KS56" s="168"/>
      <c r="KT56" s="168"/>
      <c r="KU56" s="168"/>
      <c r="KV56" s="168"/>
      <c r="KW56" s="168"/>
      <c r="KX56" s="168"/>
      <c r="KY56" s="168"/>
      <c r="KZ56" s="168"/>
      <c r="LA56" s="168"/>
      <c r="LB56" s="168"/>
      <c r="LC56" s="168"/>
      <c r="LD56" s="168"/>
      <c r="LE56" s="168"/>
      <c r="LF56" s="168"/>
      <c r="LG56" s="168"/>
      <c r="LH56" s="168"/>
      <c r="LI56" s="168"/>
      <c r="LJ56" s="168"/>
      <c r="LK56" s="168"/>
      <c r="LL56" s="168"/>
      <c r="LM56" s="168"/>
      <c r="LN56" s="168"/>
      <c r="LO56" s="168"/>
      <c r="LP56" s="168"/>
      <c r="LQ56" s="168"/>
      <c r="LR56" s="168"/>
      <c r="LS56" s="168"/>
      <c r="LT56" s="168"/>
      <c r="LU56" s="168"/>
      <c r="LV56" s="168"/>
      <c r="LW56" s="168"/>
      <c r="LX56" s="168"/>
      <c r="LY56" s="168"/>
      <c r="LZ56" s="168"/>
      <c r="MA56" s="168"/>
      <c r="MB56" s="168"/>
      <c r="MC56" s="168"/>
      <c r="MD56" s="168"/>
      <c r="ME56" s="168"/>
      <c r="MF56" s="168"/>
      <c r="MG56" s="168"/>
    </row>
    <row r="57" spans="1:345" s="170" customFormat="1" x14ac:dyDescent="0.25">
      <c r="A57" s="400" t="s">
        <v>468</v>
      </c>
      <c r="B57" s="529" t="s">
        <v>644</v>
      </c>
      <c r="C57" s="527">
        <v>4.5</v>
      </c>
      <c r="D57" s="528" t="s">
        <v>576</v>
      </c>
      <c r="E57" s="529" t="s">
        <v>561</v>
      </c>
      <c r="F57" s="528"/>
      <c r="G57" s="528" t="s">
        <v>148</v>
      </c>
      <c r="H57" s="528" t="s">
        <v>8</v>
      </c>
      <c r="I57" s="528"/>
      <c r="J57" s="528"/>
      <c r="K57" s="529" t="s">
        <v>577</v>
      </c>
      <c r="L57" s="168"/>
      <c r="M57" s="168"/>
      <c r="N57" s="168"/>
      <c r="O57" s="168"/>
      <c r="P57" s="168"/>
      <c r="Q57" s="168"/>
      <c r="R57" s="168"/>
      <c r="S57" s="168"/>
      <c r="T57" s="168"/>
      <c r="U57" s="168"/>
      <c r="V57" s="168"/>
      <c r="W57" s="168"/>
      <c r="X57" s="168"/>
      <c r="Y57" s="168"/>
      <c r="Z57" s="168"/>
      <c r="AA57" s="168"/>
      <c r="AB57" s="168"/>
      <c r="AC57" s="168"/>
      <c r="AD57" s="168"/>
      <c r="AE57" s="168"/>
      <c r="AF57" s="168"/>
      <c r="AG57" s="168"/>
      <c r="AH57" s="168"/>
      <c r="AI57" s="168"/>
      <c r="AJ57" s="168"/>
      <c r="AK57" s="168"/>
      <c r="AL57" s="168"/>
      <c r="AM57" s="168"/>
      <c r="AN57" s="168"/>
      <c r="AO57" s="168"/>
      <c r="AP57" s="168"/>
      <c r="AQ57" s="168"/>
      <c r="AR57" s="168"/>
      <c r="AS57" s="168"/>
      <c r="AT57" s="168"/>
      <c r="AU57" s="168"/>
      <c r="AV57" s="168"/>
      <c r="AW57" s="168"/>
      <c r="AX57" s="168"/>
      <c r="AY57" s="168"/>
      <c r="AZ57" s="168"/>
      <c r="BA57" s="168"/>
      <c r="BB57" s="168"/>
      <c r="BC57" s="168"/>
      <c r="BD57" s="168"/>
      <c r="BE57" s="168"/>
      <c r="BF57" s="168"/>
      <c r="BG57" s="168"/>
      <c r="BH57" s="168"/>
      <c r="BI57" s="168"/>
      <c r="BJ57" s="168"/>
      <c r="BK57" s="168"/>
      <c r="BL57" s="168"/>
      <c r="BM57" s="168"/>
      <c r="BN57" s="168"/>
      <c r="BO57" s="168"/>
      <c r="BP57" s="168"/>
      <c r="BQ57" s="168"/>
      <c r="BR57" s="168"/>
      <c r="BS57" s="168"/>
      <c r="BT57" s="168"/>
      <c r="BU57" s="168"/>
      <c r="BV57" s="168"/>
      <c r="BW57" s="168"/>
      <c r="BX57" s="168"/>
      <c r="BY57" s="168"/>
      <c r="BZ57" s="168"/>
      <c r="CA57" s="168"/>
      <c r="CB57" s="168"/>
      <c r="CC57" s="168"/>
      <c r="CD57" s="168"/>
      <c r="CE57" s="168"/>
      <c r="CF57" s="168"/>
      <c r="CG57" s="168"/>
      <c r="CH57" s="168"/>
      <c r="CI57" s="168"/>
      <c r="CJ57" s="168"/>
      <c r="CK57" s="168"/>
      <c r="CL57" s="168"/>
      <c r="CM57" s="168"/>
      <c r="CN57" s="168"/>
      <c r="CO57" s="168"/>
      <c r="CP57" s="168"/>
      <c r="CQ57" s="168"/>
      <c r="CR57" s="168"/>
      <c r="CS57" s="168"/>
      <c r="CT57" s="168"/>
      <c r="CU57" s="168"/>
      <c r="CV57" s="168"/>
      <c r="CW57" s="168"/>
      <c r="CX57" s="168"/>
      <c r="CY57" s="168"/>
      <c r="CZ57" s="168"/>
      <c r="DA57" s="168"/>
      <c r="DB57" s="168"/>
      <c r="DC57" s="168"/>
      <c r="DD57" s="168"/>
      <c r="DE57" s="168"/>
      <c r="DF57" s="168"/>
      <c r="DG57" s="168"/>
      <c r="DH57" s="168"/>
      <c r="DI57" s="168"/>
      <c r="DJ57" s="168"/>
      <c r="DK57" s="168"/>
      <c r="DL57" s="168"/>
      <c r="DM57" s="168"/>
      <c r="DN57" s="168"/>
      <c r="DO57" s="168"/>
      <c r="DP57" s="168"/>
      <c r="DQ57" s="168"/>
      <c r="DR57" s="168"/>
      <c r="DS57" s="168"/>
      <c r="DT57" s="168"/>
      <c r="DU57" s="168"/>
      <c r="DV57" s="168"/>
      <c r="DW57" s="168"/>
      <c r="DX57" s="168"/>
      <c r="DY57" s="168"/>
      <c r="DZ57" s="168"/>
      <c r="EA57" s="168"/>
      <c r="EB57" s="168"/>
      <c r="EC57" s="168"/>
      <c r="ED57" s="168"/>
      <c r="EE57" s="168"/>
      <c r="EF57" s="168"/>
      <c r="EG57" s="168"/>
      <c r="EH57" s="168"/>
      <c r="EI57" s="168"/>
      <c r="EJ57" s="168"/>
      <c r="EK57" s="168"/>
      <c r="EL57" s="168"/>
      <c r="EM57" s="168"/>
      <c r="EN57" s="168"/>
      <c r="EO57" s="168"/>
      <c r="EP57" s="168"/>
      <c r="EQ57" s="168"/>
      <c r="ER57" s="168"/>
      <c r="ES57" s="168"/>
      <c r="ET57" s="168"/>
      <c r="EU57" s="168"/>
      <c r="EV57" s="168"/>
      <c r="EW57" s="168"/>
      <c r="EX57" s="168"/>
      <c r="EY57" s="168"/>
      <c r="EZ57" s="168"/>
      <c r="FA57" s="168"/>
      <c r="FB57" s="168"/>
      <c r="FC57" s="168"/>
      <c r="FD57" s="168"/>
      <c r="FE57" s="168"/>
      <c r="FF57" s="168"/>
      <c r="FG57" s="168"/>
      <c r="FH57" s="168"/>
      <c r="FI57" s="168"/>
      <c r="FJ57" s="168"/>
      <c r="FK57" s="168"/>
      <c r="FL57" s="168"/>
      <c r="FM57" s="168"/>
      <c r="FN57" s="168"/>
      <c r="FO57" s="168"/>
      <c r="FP57" s="168"/>
      <c r="FQ57" s="168"/>
      <c r="FR57" s="168"/>
      <c r="FS57" s="168"/>
      <c r="FT57" s="168"/>
      <c r="FU57" s="168"/>
      <c r="FV57" s="168"/>
      <c r="FW57" s="168"/>
      <c r="FX57" s="168"/>
      <c r="FY57" s="168"/>
      <c r="FZ57" s="168"/>
      <c r="GA57" s="168"/>
      <c r="GB57" s="168"/>
      <c r="GC57" s="168"/>
      <c r="GD57" s="168"/>
      <c r="GE57" s="168"/>
      <c r="GF57" s="168"/>
      <c r="GG57" s="168"/>
      <c r="GH57" s="168"/>
      <c r="GI57" s="168"/>
      <c r="GJ57" s="168"/>
      <c r="GK57" s="168"/>
      <c r="GL57" s="168"/>
      <c r="GM57" s="168"/>
      <c r="GN57" s="168"/>
      <c r="GO57" s="168"/>
      <c r="GP57" s="168"/>
      <c r="GQ57" s="168"/>
      <c r="GR57" s="168"/>
      <c r="GS57" s="168"/>
      <c r="GT57" s="168"/>
      <c r="GU57" s="168"/>
      <c r="GV57" s="168"/>
      <c r="GW57" s="168"/>
      <c r="GX57" s="168"/>
      <c r="GY57" s="168"/>
      <c r="GZ57" s="168"/>
      <c r="HA57" s="168"/>
      <c r="HB57" s="168"/>
      <c r="HC57" s="168"/>
      <c r="HD57" s="168"/>
      <c r="HE57" s="168"/>
      <c r="HF57" s="168"/>
      <c r="HG57" s="168"/>
      <c r="HH57" s="168"/>
      <c r="HI57" s="168"/>
      <c r="HJ57" s="168"/>
      <c r="HK57" s="168"/>
      <c r="HL57" s="168"/>
      <c r="HM57" s="168"/>
      <c r="HN57" s="168"/>
      <c r="HO57" s="168"/>
      <c r="HP57" s="168"/>
      <c r="HQ57" s="168"/>
      <c r="HR57" s="168"/>
      <c r="HS57" s="168"/>
      <c r="HT57" s="168"/>
      <c r="HU57" s="168"/>
      <c r="HV57" s="168"/>
      <c r="HW57" s="168"/>
      <c r="HX57" s="168"/>
      <c r="HY57" s="168"/>
      <c r="HZ57" s="168"/>
      <c r="IA57" s="168"/>
      <c r="IB57" s="168"/>
      <c r="IC57" s="168"/>
      <c r="ID57" s="168"/>
      <c r="IE57" s="168"/>
      <c r="IF57" s="168"/>
      <c r="IG57" s="168"/>
      <c r="IH57" s="168"/>
      <c r="II57" s="168"/>
      <c r="IJ57" s="168"/>
      <c r="IK57" s="168"/>
      <c r="IL57" s="168"/>
      <c r="IM57" s="168"/>
      <c r="IN57" s="168"/>
      <c r="IO57" s="168"/>
      <c r="IP57" s="168"/>
      <c r="IQ57" s="168"/>
      <c r="IR57" s="168"/>
      <c r="IS57" s="168"/>
      <c r="IT57" s="168"/>
      <c r="IU57" s="168"/>
      <c r="IV57" s="168"/>
      <c r="IW57" s="168"/>
      <c r="IX57" s="168"/>
      <c r="IY57" s="168"/>
      <c r="IZ57" s="168"/>
      <c r="JA57" s="168"/>
      <c r="JB57" s="168"/>
      <c r="JC57" s="168"/>
      <c r="JD57" s="168"/>
      <c r="JE57" s="168"/>
      <c r="JF57" s="168"/>
      <c r="JG57" s="168"/>
      <c r="JH57" s="168"/>
      <c r="JI57" s="168"/>
      <c r="JJ57" s="168"/>
      <c r="JK57" s="168"/>
      <c r="JL57" s="168"/>
      <c r="JM57" s="168"/>
      <c r="JN57" s="168"/>
      <c r="JO57" s="168"/>
      <c r="JP57" s="168"/>
      <c r="JQ57" s="168"/>
      <c r="JR57" s="168"/>
      <c r="JS57" s="168"/>
      <c r="JT57" s="168"/>
      <c r="JU57" s="168"/>
      <c r="JV57" s="168"/>
      <c r="JW57" s="168"/>
      <c r="JX57" s="168"/>
      <c r="JY57" s="168"/>
      <c r="JZ57" s="168"/>
      <c r="KA57" s="168"/>
      <c r="KB57" s="168"/>
      <c r="KC57" s="168"/>
      <c r="KD57" s="168"/>
      <c r="KE57" s="168"/>
      <c r="KF57" s="168"/>
      <c r="KG57" s="168"/>
      <c r="KH57" s="168"/>
      <c r="KI57" s="168"/>
      <c r="KJ57" s="168"/>
      <c r="KK57" s="168"/>
      <c r="KL57" s="168"/>
      <c r="KM57" s="168"/>
      <c r="KN57" s="168"/>
      <c r="KO57" s="168"/>
      <c r="KP57" s="168"/>
      <c r="KQ57" s="168"/>
      <c r="KR57" s="168"/>
      <c r="KS57" s="168"/>
      <c r="KT57" s="168"/>
      <c r="KU57" s="168"/>
      <c r="KV57" s="168"/>
      <c r="KW57" s="168"/>
      <c r="KX57" s="168"/>
      <c r="KY57" s="168"/>
      <c r="KZ57" s="168"/>
      <c r="LA57" s="168"/>
      <c r="LB57" s="168"/>
      <c r="LC57" s="168"/>
      <c r="LD57" s="168"/>
      <c r="LE57" s="168"/>
      <c r="LF57" s="168"/>
      <c r="LG57" s="168"/>
      <c r="LH57" s="168"/>
      <c r="LI57" s="168"/>
      <c r="LJ57" s="168"/>
      <c r="LK57" s="168"/>
      <c r="LL57" s="168"/>
      <c r="LM57" s="168"/>
      <c r="LN57" s="168"/>
      <c r="LO57" s="168"/>
      <c r="LP57" s="168"/>
      <c r="LQ57" s="168"/>
      <c r="LR57" s="168"/>
      <c r="LS57" s="168"/>
      <c r="LT57" s="168"/>
      <c r="LU57" s="168"/>
      <c r="LV57" s="168"/>
      <c r="LW57" s="168"/>
      <c r="LX57" s="168"/>
      <c r="LY57" s="168"/>
      <c r="LZ57" s="168"/>
      <c r="MA57" s="168"/>
      <c r="MB57" s="168"/>
      <c r="MC57" s="168"/>
      <c r="MD57" s="168"/>
      <c r="ME57" s="168"/>
      <c r="MF57" s="168"/>
      <c r="MG57" s="168"/>
    </row>
    <row r="58" spans="1:345" s="168" customFormat="1" x14ac:dyDescent="0.25">
      <c r="A58" s="400" t="s">
        <v>476</v>
      </c>
      <c r="B58" s="529" t="s">
        <v>205</v>
      </c>
      <c r="C58" s="527">
        <v>4.5</v>
      </c>
      <c r="D58" s="528" t="s">
        <v>563</v>
      </c>
      <c r="E58" s="529" t="s">
        <v>561</v>
      </c>
      <c r="F58" s="528" t="s">
        <v>8</v>
      </c>
      <c r="G58" s="528" t="s">
        <v>202</v>
      </c>
      <c r="H58" s="528" t="s">
        <v>8</v>
      </c>
      <c r="I58" s="528" t="s">
        <v>58</v>
      </c>
      <c r="J58" s="528" t="s">
        <v>201</v>
      </c>
      <c r="K58" s="529" t="s">
        <v>577</v>
      </c>
    </row>
    <row r="59" spans="1:345" s="168" customFormat="1" x14ac:dyDescent="0.25">
      <c r="A59" s="400" t="s">
        <v>469</v>
      </c>
      <c r="B59" s="520" t="s">
        <v>645</v>
      </c>
      <c r="C59" s="521">
        <v>4.5999999999999996</v>
      </c>
      <c r="D59" s="522" t="s">
        <v>576</v>
      </c>
      <c r="E59" s="520" t="s">
        <v>561</v>
      </c>
      <c r="F59" s="522"/>
      <c r="G59" s="522" t="s">
        <v>202</v>
      </c>
      <c r="H59" s="522" t="s">
        <v>202</v>
      </c>
      <c r="I59" s="522"/>
      <c r="J59" s="522"/>
      <c r="K59" s="520" t="s">
        <v>577</v>
      </c>
    </row>
    <row r="60" spans="1:345" s="168" customFormat="1" x14ac:dyDescent="0.25">
      <c r="A60" s="400" t="s">
        <v>477</v>
      </c>
      <c r="B60" s="520" t="s">
        <v>299</v>
      </c>
      <c r="C60" s="521">
        <v>4.5999999999999996</v>
      </c>
      <c r="D60" s="522" t="s">
        <v>563</v>
      </c>
      <c r="E60" s="520" t="s">
        <v>561</v>
      </c>
      <c r="F60" s="522" t="s">
        <v>8</v>
      </c>
      <c r="G60" s="522" t="s">
        <v>202</v>
      </c>
      <c r="H60" s="522" t="s">
        <v>202</v>
      </c>
      <c r="I60" s="522" t="s">
        <v>199</v>
      </c>
      <c r="J60" s="522" t="s">
        <v>203</v>
      </c>
      <c r="K60" s="520" t="s">
        <v>577</v>
      </c>
    </row>
    <row r="61" spans="1:345" s="168" customFormat="1" x14ac:dyDescent="0.25">
      <c r="A61" s="400" t="s">
        <v>471</v>
      </c>
      <c r="B61" s="520" t="s">
        <v>1150</v>
      </c>
      <c r="C61" s="521">
        <v>4.8</v>
      </c>
      <c r="D61" s="522" t="s">
        <v>187</v>
      </c>
      <c r="E61" s="520" t="s">
        <v>561</v>
      </c>
      <c r="F61" s="522" t="s">
        <v>8</v>
      </c>
      <c r="G61" s="522" t="s">
        <v>202</v>
      </c>
      <c r="H61" s="522" t="s">
        <v>202</v>
      </c>
      <c r="I61" s="522" t="s">
        <v>199</v>
      </c>
      <c r="J61" s="522" t="s">
        <v>203</v>
      </c>
      <c r="K61" s="520" t="s">
        <v>577</v>
      </c>
    </row>
    <row r="62" spans="1:345" s="168" customFormat="1" x14ac:dyDescent="0.25">
      <c r="A62" s="400" t="s">
        <v>472</v>
      </c>
      <c r="B62" s="526" t="s">
        <v>646</v>
      </c>
      <c r="C62" s="527">
        <v>4.8</v>
      </c>
      <c r="D62" s="528" t="s">
        <v>187</v>
      </c>
      <c r="E62" s="529" t="s">
        <v>198</v>
      </c>
      <c r="F62" s="528"/>
      <c r="G62" s="528" t="s">
        <v>202</v>
      </c>
      <c r="H62" s="528" t="s">
        <v>202</v>
      </c>
      <c r="I62" s="528"/>
      <c r="J62" s="528"/>
      <c r="K62" s="529" t="s">
        <v>577</v>
      </c>
    </row>
    <row r="63" spans="1:345" s="168" customFormat="1" x14ac:dyDescent="0.25">
      <c r="A63" s="400" t="s">
        <v>470</v>
      </c>
      <c r="B63" s="526" t="s">
        <v>308</v>
      </c>
      <c r="C63" s="527">
        <v>4.9000000000000004</v>
      </c>
      <c r="D63" s="528" t="s">
        <v>576</v>
      </c>
      <c r="E63" s="529" t="s">
        <v>561</v>
      </c>
      <c r="F63" s="528" t="s">
        <v>8</v>
      </c>
      <c r="G63" s="528" t="s">
        <v>148</v>
      </c>
      <c r="H63" s="528" t="s">
        <v>202</v>
      </c>
      <c r="I63" s="528" t="s">
        <v>58</v>
      </c>
      <c r="J63" s="528" t="s">
        <v>200</v>
      </c>
      <c r="K63" s="529" t="s">
        <v>577</v>
      </c>
    </row>
    <row r="64" spans="1:345" s="168" customFormat="1" x14ac:dyDescent="0.25">
      <c r="A64" s="400" t="s">
        <v>478</v>
      </c>
      <c r="B64" s="529" t="s">
        <v>1151</v>
      </c>
      <c r="C64" s="527">
        <v>4.9000000000000004</v>
      </c>
      <c r="D64" s="528" t="s">
        <v>563</v>
      </c>
      <c r="E64" s="529" t="s">
        <v>561</v>
      </c>
      <c r="F64" s="528" t="s">
        <v>8</v>
      </c>
      <c r="G64" s="528" t="s">
        <v>202</v>
      </c>
      <c r="H64" s="528" t="s">
        <v>148</v>
      </c>
      <c r="I64" s="528" t="s">
        <v>199</v>
      </c>
      <c r="J64" s="528" t="s">
        <v>203</v>
      </c>
      <c r="K64" s="529" t="s">
        <v>577</v>
      </c>
    </row>
    <row r="65" spans="1:345" s="168" customFormat="1" x14ac:dyDescent="0.25">
      <c r="A65" s="400" t="s">
        <v>473</v>
      </c>
      <c r="B65" s="530" t="s">
        <v>303</v>
      </c>
      <c r="C65" s="521">
        <v>4.9000000000000004</v>
      </c>
      <c r="D65" s="522" t="s">
        <v>187</v>
      </c>
      <c r="E65" s="520" t="s">
        <v>561</v>
      </c>
      <c r="F65" s="522" t="s">
        <v>8</v>
      </c>
      <c r="G65" s="522" t="s">
        <v>202</v>
      </c>
      <c r="H65" s="522" t="s">
        <v>202</v>
      </c>
      <c r="I65" s="522" t="s">
        <v>58</v>
      </c>
      <c r="J65" s="522" t="s">
        <v>203</v>
      </c>
      <c r="K65" s="520" t="s">
        <v>577</v>
      </c>
    </row>
    <row r="66" spans="1:345" s="168" customFormat="1" x14ac:dyDescent="0.25">
      <c r="A66" s="400" t="s">
        <v>483</v>
      </c>
      <c r="B66" s="530" t="s">
        <v>580</v>
      </c>
      <c r="C66" s="531">
        <v>4.3</v>
      </c>
      <c r="D66" s="531" t="s">
        <v>189</v>
      </c>
      <c r="E66" s="530" t="s">
        <v>561</v>
      </c>
      <c r="F66" s="531" t="s">
        <v>8</v>
      </c>
      <c r="G66" s="531" t="s">
        <v>8</v>
      </c>
      <c r="H66" s="531" t="s">
        <v>8</v>
      </c>
      <c r="I66" s="531" t="s">
        <v>199</v>
      </c>
      <c r="J66" s="531" t="s">
        <v>201</v>
      </c>
      <c r="K66" s="530" t="s">
        <v>562</v>
      </c>
    </row>
    <row r="67" spans="1:345" s="168" customFormat="1" x14ac:dyDescent="0.25">
      <c r="A67" s="400" t="s">
        <v>482</v>
      </c>
      <c r="B67" s="526" t="s">
        <v>650</v>
      </c>
      <c r="C67" s="532">
        <v>4.5999999999999996</v>
      </c>
      <c r="D67" s="532" t="s">
        <v>579</v>
      </c>
      <c r="E67" s="526" t="s">
        <v>561</v>
      </c>
      <c r="F67" s="532"/>
      <c r="G67" s="532" t="s">
        <v>8</v>
      </c>
      <c r="H67" s="532" t="s">
        <v>8</v>
      </c>
      <c r="I67" s="532"/>
      <c r="J67" s="532"/>
      <c r="K67" s="526" t="s">
        <v>562</v>
      </c>
    </row>
    <row r="68" spans="1:345" s="168" customFormat="1" x14ac:dyDescent="0.25">
      <c r="A68" s="400" t="s">
        <v>484</v>
      </c>
      <c r="B68" s="526" t="s">
        <v>651</v>
      </c>
      <c r="C68" s="527">
        <v>4.8</v>
      </c>
      <c r="D68" s="528" t="s">
        <v>576</v>
      </c>
      <c r="E68" s="529" t="s">
        <v>561</v>
      </c>
      <c r="F68" s="528"/>
      <c r="G68" s="528" t="s">
        <v>8</v>
      </c>
      <c r="H68" s="528" t="s">
        <v>8</v>
      </c>
      <c r="I68" s="528"/>
      <c r="J68" s="528"/>
      <c r="K68" s="529" t="s">
        <v>562</v>
      </c>
    </row>
    <row r="69" spans="1:345" s="168" customFormat="1" x14ac:dyDescent="0.25">
      <c r="A69" s="400" t="s">
        <v>486</v>
      </c>
      <c r="B69" s="526" t="s">
        <v>653</v>
      </c>
      <c r="C69" s="532">
        <v>4.8</v>
      </c>
      <c r="D69" s="532" t="s">
        <v>189</v>
      </c>
      <c r="E69" s="526" t="s">
        <v>561</v>
      </c>
      <c r="F69" s="532"/>
      <c r="G69" s="532" t="s">
        <v>8</v>
      </c>
      <c r="H69" s="532" t="s">
        <v>8</v>
      </c>
      <c r="I69" s="532"/>
      <c r="J69" s="532"/>
      <c r="K69" s="526" t="s">
        <v>562</v>
      </c>
    </row>
    <row r="70" spans="1:345" s="168" customFormat="1" x14ac:dyDescent="0.25">
      <c r="A70" s="400" t="s">
        <v>485</v>
      </c>
      <c r="B70" s="520" t="s">
        <v>652</v>
      </c>
      <c r="C70" s="521">
        <v>4.9000000000000004</v>
      </c>
      <c r="D70" s="522" t="s">
        <v>581</v>
      </c>
      <c r="E70" s="520" t="s">
        <v>582</v>
      </c>
      <c r="F70" s="522" t="s">
        <v>8</v>
      </c>
      <c r="G70" s="522" t="s">
        <v>8</v>
      </c>
      <c r="H70" s="522" t="s">
        <v>8</v>
      </c>
      <c r="I70" s="522" t="s">
        <v>58</v>
      </c>
      <c r="J70" s="522" t="s">
        <v>200</v>
      </c>
      <c r="K70" s="520" t="s">
        <v>562</v>
      </c>
    </row>
    <row r="71" spans="1:345" s="168" customFormat="1" x14ac:dyDescent="0.25">
      <c r="A71" s="400" t="s">
        <v>487</v>
      </c>
      <c r="B71" s="530" t="s">
        <v>279</v>
      </c>
      <c r="C71" s="531">
        <v>4.2</v>
      </c>
      <c r="D71" s="531" t="s">
        <v>563</v>
      </c>
      <c r="E71" s="530" t="s">
        <v>561</v>
      </c>
      <c r="F71" s="531"/>
      <c r="G71" s="531" t="s">
        <v>583</v>
      </c>
      <c r="H71" s="531" t="s">
        <v>584</v>
      </c>
      <c r="I71" s="531" t="s">
        <v>199</v>
      </c>
      <c r="J71" s="531" t="s">
        <v>200</v>
      </c>
      <c r="K71" s="530" t="s">
        <v>585</v>
      </c>
    </row>
    <row r="72" spans="1:345" s="168" customFormat="1" x14ac:dyDescent="0.25">
      <c r="A72" s="400" t="s">
        <v>488</v>
      </c>
      <c r="B72" s="529" t="s">
        <v>654</v>
      </c>
      <c r="C72" s="527">
        <v>4.4000000000000004</v>
      </c>
      <c r="D72" s="528" t="s">
        <v>563</v>
      </c>
      <c r="E72" s="529" t="s">
        <v>571</v>
      </c>
      <c r="F72" s="528"/>
      <c r="G72" s="528" t="s">
        <v>583</v>
      </c>
      <c r="H72" s="528" t="s">
        <v>583</v>
      </c>
      <c r="I72" s="528"/>
      <c r="J72" s="528"/>
      <c r="K72" s="529" t="s">
        <v>585</v>
      </c>
    </row>
    <row r="73" spans="1:345" s="170" customFormat="1" x14ac:dyDescent="0.25">
      <c r="A73" s="400" t="s">
        <v>489</v>
      </c>
      <c r="B73" s="520" t="s">
        <v>655</v>
      </c>
      <c r="C73" s="521">
        <v>4.5999999999999996</v>
      </c>
      <c r="D73" s="522" t="s">
        <v>563</v>
      </c>
      <c r="E73" s="520" t="s">
        <v>571</v>
      </c>
      <c r="F73" s="522"/>
      <c r="G73" s="522" t="s">
        <v>586</v>
      </c>
      <c r="H73" s="522" t="s">
        <v>583</v>
      </c>
      <c r="I73" s="522"/>
      <c r="J73" s="522"/>
      <c r="K73" s="520" t="s">
        <v>585</v>
      </c>
      <c r="L73" s="168"/>
      <c r="M73" s="168"/>
      <c r="N73" s="168"/>
      <c r="O73" s="168"/>
      <c r="P73" s="168"/>
      <c r="Q73" s="168"/>
      <c r="R73" s="168"/>
      <c r="S73" s="168"/>
      <c r="T73" s="168"/>
      <c r="U73" s="168"/>
      <c r="V73" s="168"/>
      <c r="W73" s="168"/>
      <c r="X73" s="168"/>
      <c r="Y73" s="168"/>
      <c r="Z73" s="168"/>
      <c r="AA73" s="168"/>
      <c r="AB73" s="168"/>
      <c r="AC73" s="168"/>
      <c r="AD73" s="168"/>
      <c r="AE73" s="168"/>
      <c r="AF73" s="168"/>
      <c r="AG73" s="168"/>
      <c r="AH73" s="168"/>
      <c r="AI73" s="168"/>
      <c r="AJ73" s="168"/>
      <c r="AK73" s="168"/>
      <c r="AL73" s="168"/>
      <c r="AM73" s="168"/>
      <c r="AN73" s="168"/>
      <c r="AO73" s="168"/>
      <c r="AP73" s="168"/>
      <c r="AQ73" s="168"/>
      <c r="AR73" s="168"/>
      <c r="AS73" s="168"/>
      <c r="AT73" s="168"/>
      <c r="AU73" s="168"/>
      <c r="AV73" s="168"/>
      <c r="AW73" s="168"/>
      <c r="AX73" s="168"/>
      <c r="AY73" s="168"/>
      <c r="AZ73" s="168"/>
      <c r="BA73" s="168"/>
      <c r="BB73" s="168"/>
      <c r="BC73" s="168"/>
      <c r="BD73" s="168"/>
      <c r="BE73" s="168"/>
      <c r="BF73" s="168"/>
      <c r="BG73" s="168"/>
      <c r="BH73" s="168"/>
      <c r="BI73" s="168"/>
      <c r="BJ73" s="168"/>
      <c r="BK73" s="168"/>
      <c r="BL73" s="168"/>
      <c r="BM73" s="168"/>
      <c r="BN73" s="168"/>
      <c r="BO73" s="168"/>
      <c r="BP73" s="168"/>
      <c r="BQ73" s="168"/>
      <c r="BR73" s="168"/>
      <c r="BS73" s="168"/>
      <c r="BT73" s="168"/>
      <c r="BU73" s="168"/>
      <c r="BV73" s="168"/>
      <c r="BW73" s="168"/>
      <c r="BX73" s="168"/>
      <c r="BY73" s="168"/>
      <c r="BZ73" s="168"/>
      <c r="CA73" s="168"/>
      <c r="CB73" s="168"/>
      <c r="CC73" s="168"/>
      <c r="CD73" s="168"/>
      <c r="CE73" s="168"/>
      <c r="CF73" s="168"/>
      <c r="CG73" s="168"/>
      <c r="CH73" s="168"/>
      <c r="CI73" s="168"/>
      <c r="CJ73" s="168"/>
      <c r="CK73" s="168"/>
      <c r="CL73" s="168"/>
      <c r="CM73" s="168"/>
      <c r="CN73" s="168"/>
      <c r="CO73" s="168"/>
      <c r="CP73" s="168"/>
      <c r="CQ73" s="168"/>
      <c r="CR73" s="168"/>
      <c r="CS73" s="168"/>
      <c r="CT73" s="168"/>
      <c r="CU73" s="168"/>
      <c r="CV73" s="168"/>
      <c r="CW73" s="168"/>
      <c r="CX73" s="168"/>
      <c r="CY73" s="168"/>
      <c r="CZ73" s="168"/>
      <c r="DA73" s="168"/>
      <c r="DB73" s="168"/>
      <c r="DC73" s="168"/>
      <c r="DD73" s="168"/>
      <c r="DE73" s="168"/>
      <c r="DF73" s="168"/>
      <c r="DG73" s="168"/>
      <c r="DH73" s="168"/>
      <c r="DI73" s="168"/>
      <c r="DJ73" s="168"/>
      <c r="DK73" s="168"/>
      <c r="DL73" s="168"/>
      <c r="DM73" s="168"/>
      <c r="DN73" s="168"/>
      <c r="DO73" s="168"/>
      <c r="DP73" s="168"/>
      <c r="DQ73" s="168"/>
      <c r="DR73" s="168"/>
      <c r="DS73" s="168"/>
      <c r="DT73" s="168"/>
      <c r="DU73" s="168"/>
      <c r="DV73" s="168"/>
      <c r="DW73" s="168"/>
      <c r="DX73" s="168"/>
      <c r="DY73" s="168"/>
      <c r="DZ73" s="168"/>
      <c r="EA73" s="168"/>
      <c r="EB73" s="168"/>
      <c r="EC73" s="168"/>
      <c r="ED73" s="168"/>
      <c r="EE73" s="168"/>
      <c r="EF73" s="168"/>
      <c r="EG73" s="168"/>
      <c r="EH73" s="168"/>
      <c r="EI73" s="168"/>
      <c r="EJ73" s="168"/>
      <c r="EK73" s="168"/>
      <c r="EL73" s="168"/>
      <c r="EM73" s="168"/>
      <c r="EN73" s="168"/>
      <c r="EO73" s="168"/>
      <c r="EP73" s="168"/>
      <c r="EQ73" s="168"/>
      <c r="ER73" s="168"/>
      <c r="ES73" s="168"/>
      <c r="ET73" s="168"/>
      <c r="EU73" s="168"/>
      <c r="EV73" s="168"/>
      <c r="EW73" s="168"/>
      <c r="EX73" s="168"/>
      <c r="EY73" s="168"/>
      <c r="EZ73" s="168"/>
      <c r="FA73" s="168"/>
      <c r="FB73" s="168"/>
      <c r="FC73" s="168"/>
      <c r="FD73" s="168"/>
      <c r="FE73" s="168"/>
      <c r="FF73" s="168"/>
      <c r="FG73" s="168"/>
      <c r="FH73" s="168"/>
      <c r="FI73" s="168"/>
      <c r="FJ73" s="168"/>
      <c r="FK73" s="168"/>
      <c r="FL73" s="168"/>
      <c r="FM73" s="168"/>
      <c r="FN73" s="168"/>
      <c r="FO73" s="168"/>
      <c r="FP73" s="168"/>
      <c r="FQ73" s="168"/>
      <c r="FR73" s="168"/>
      <c r="FS73" s="168"/>
      <c r="FT73" s="168"/>
      <c r="FU73" s="168"/>
      <c r="FV73" s="168"/>
      <c r="FW73" s="168"/>
      <c r="FX73" s="168"/>
      <c r="FY73" s="168"/>
      <c r="FZ73" s="168"/>
      <c r="GA73" s="168"/>
      <c r="GB73" s="168"/>
      <c r="GC73" s="168"/>
      <c r="GD73" s="168"/>
      <c r="GE73" s="168"/>
      <c r="GF73" s="168"/>
      <c r="GG73" s="168"/>
      <c r="GH73" s="168"/>
      <c r="GI73" s="168"/>
      <c r="GJ73" s="168"/>
      <c r="GK73" s="168"/>
      <c r="GL73" s="168"/>
      <c r="GM73" s="168"/>
      <c r="GN73" s="168"/>
      <c r="GO73" s="168"/>
      <c r="GP73" s="168"/>
      <c r="GQ73" s="168"/>
      <c r="GR73" s="168"/>
      <c r="GS73" s="168"/>
      <c r="GT73" s="168"/>
      <c r="GU73" s="168"/>
      <c r="GV73" s="168"/>
      <c r="GW73" s="168"/>
      <c r="GX73" s="168"/>
      <c r="GY73" s="168"/>
      <c r="GZ73" s="168"/>
      <c r="HA73" s="168"/>
      <c r="HB73" s="168"/>
      <c r="HC73" s="168"/>
      <c r="HD73" s="168"/>
      <c r="HE73" s="168"/>
      <c r="HF73" s="168"/>
      <c r="HG73" s="168"/>
      <c r="HH73" s="168"/>
      <c r="HI73" s="168"/>
      <c r="HJ73" s="168"/>
      <c r="HK73" s="168"/>
      <c r="HL73" s="168"/>
      <c r="HM73" s="168"/>
      <c r="HN73" s="168"/>
      <c r="HO73" s="168"/>
      <c r="HP73" s="168"/>
      <c r="HQ73" s="168"/>
      <c r="HR73" s="168"/>
      <c r="HS73" s="168"/>
      <c r="HT73" s="168"/>
      <c r="HU73" s="168"/>
      <c r="HV73" s="168"/>
      <c r="HW73" s="168"/>
      <c r="HX73" s="168"/>
      <c r="HY73" s="168"/>
      <c r="HZ73" s="168"/>
      <c r="IA73" s="168"/>
      <c r="IB73" s="168"/>
      <c r="IC73" s="168"/>
      <c r="ID73" s="168"/>
      <c r="IE73" s="168"/>
      <c r="IF73" s="168"/>
      <c r="IG73" s="168"/>
      <c r="IH73" s="168"/>
      <c r="II73" s="168"/>
      <c r="IJ73" s="168"/>
      <c r="IK73" s="168"/>
      <c r="IL73" s="168"/>
      <c r="IM73" s="168"/>
      <c r="IN73" s="168"/>
      <c r="IO73" s="168"/>
      <c r="IP73" s="168"/>
      <c r="IQ73" s="168"/>
      <c r="IR73" s="168"/>
      <c r="IS73" s="168"/>
      <c r="IT73" s="168"/>
      <c r="IU73" s="168"/>
      <c r="IV73" s="168"/>
      <c r="IW73" s="168"/>
      <c r="IX73" s="168"/>
      <c r="IY73" s="168"/>
      <c r="IZ73" s="168"/>
      <c r="JA73" s="168"/>
      <c r="JB73" s="168"/>
      <c r="JC73" s="168"/>
      <c r="JD73" s="168"/>
      <c r="JE73" s="168"/>
      <c r="JF73" s="168"/>
      <c r="JG73" s="168"/>
      <c r="JH73" s="168"/>
      <c r="JI73" s="168"/>
      <c r="JJ73" s="168"/>
      <c r="JK73" s="168"/>
      <c r="JL73" s="168"/>
      <c r="JM73" s="168"/>
      <c r="JN73" s="168"/>
      <c r="JO73" s="168"/>
      <c r="JP73" s="168"/>
      <c r="JQ73" s="168"/>
      <c r="JR73" s="168"/>
      <c r="JS73" s="168"/>
      <c r="JT73" s="168"/>
      <c r="JU73" s="168"/>
      <c r="JV73" s="168"/>
      <c r="JW73" s="168"/>
      <c r="JX73" s="168"/>
      <c r="JY73" s="168"/>
      <c r="JZ73" s="168"/>
      <c r="KA73" s="168"/>
      <c r="KB73" s="168"/>
      <c r="KC73" s="168"/>
      <c r="KD73" s="168"/>
      <c r="KE73" s="168"/>
      <c r="KF73" s="168"/>
      <c r="KG73" s="168"/>
      <c r="KH73" s="168"/>
      <c r="KI73" s="168"/>
      <c r="KJ73" s="168"/>
      <c r="KK73" s="168"/>
      <c r="KL73" s="168"/>
      <c r="KM73" s="168"/>
      <c r="KN73" s="168"/>
      <c r="KO73" s="168"/>
      <c r="KP73" s="168"/>
      <c r="KQ73" s="168"/>
      <c r="KR73" s="168"/>
      <c r="KS73" s="168"/>
      <c r="KT73" s="168"/>
      <c r="KU73" s="168"/>
      <c r="KV73" s="168"/>
      <c r="KW73" s="168"/>
      <c r="KX73" s="168"/>
      <c r="KY73" s="168"/>
      <c r="KZ73" s="168"/>
      <c r="LA73" s="168"/>
      <c r="LB73" s="168"/>
      <c r="LC73" s="168"/>
      <c r="LD73" s="168"/>
      <c r="LE73" s="168"/>
      <c r="LF73" s="168"/>
      <c r="LG73" s="168"/>
      <c r="LH73" s="168"/>
      <c r="LI73" s="168"/>
      <c r="LJ73" s="168"/>
      <c r="LK73" s="168"/>
      <c r="LL73" s="168"/>
      <c r="LM73" s="168"/>
      <c r="LN73" s="168"/>
      <c r="LO73" s="168"/>
      <c r="LP73" s="168"/>
      <c r="LQ73" s="168"/>
      <c r="LR73" s="168"/>
      <c r="LS73" s="168"/>
      <c r="LT73" s="168"/>
      <c r="LU73" s="168"/>
      <c r="LV73" s="168"/>
      <c r="LW73" s="168"/>
      <c r="LX73" s="168"/>
      <c r="LY73" s="168"/>
      <c r="LZ73" s="168"/>
      <c r="MA73" s="168"/>
      <c r="MB73" s="168"/>
      <c r="MC73" s="168"/>
      <c r="MD73" s="168"/>
      <c r="ME73" s="168"/>
      <c r="MF73" s="168"/>
      <c r="MG73" s="168"/>
    </row>
    <row r="74" spans="1:345" s="170" customFormat="1" x14ac:dyDescent="0.25">
      <c r="A74" s="400" t="s">
        <v>490</v>
      </c>
      <c r="B74" s="529" t="s">
        <v>306</v>
      </c>
      <c r="C74" s="527">
        <v>4.8</v>
      </c>
      <c r="D74" s="528" t="s">
        <v>563</v>
      </c>
      <c r="E74" s="529" t="s">
        <v>561</v>
      </c>
      <c r="F74" s="528"/>
      <c r="G74" s="528" t="s">
        <v>583</v>
      </c>
      <c r="H74" s="528" t="s">
        <v>583</v>
      </c>
      <c r="I74" s="528" t="s">
        <v>199</v>
      </c>
      <c r="J74" s="528" t="s">
        <v>203</v>
      </c>
      <c r="K74" s="529" t="s">
        <v>585</v>
      </c>
      <c r="L74" s="168"/>
      <c r="M74" s="168"/>
      <c r="N74" s="168"/>
      <c r="O74" s="168"/>
      <c r="P74" s="168"/>
      <c r="Q74" s="168"/>
      <c r="R74" s="168"/>
      <c r="S74" s="168"/>
      <c r="T74" s="168"/>
      <c r="U74" s="168"/>
      <c r="V74" s="168"/>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c r="AT74" s="168"/>
      <c r="AU74" s="168"/>
      <c r="AV74" s="168"/>
      <c r="AW74" s="168"/>
      <c r="AX74" s="168"/>
      <c r="AY74" s="168"/>
      <c r="AZ74" s="168"/>
      <c r="BA74" s="168"/>
      <c r="BB74" s="168"/>
      <c r="BC74" s="168"/>
      <c r="BD74" s="168"/>
      <c r="BE74" s="168"/>
      <c r="BF74" s="168"/>
      <c r="BG74" s="168"/>
      <c r="BH74" s="168"/>
      <c r="BI74" s="168"/>
      <c r="BJ74" s="168"/>
      <c r="BK74" s="168"/>
      <c r="BL74" s="168"/>
      <c r="BM74" s="168"/>
      <c r="BN74" s="168"/>
      <c r="BO74" s="168"/>
      <c r="BP74" s="168"/>
      <c r="BQ74" s="168"/>
      <c r="BR74" s="168"/>
      <c r="BS74" s="168"/>
      <c r="BT74" s="168"/>
      <c r="BU74" s="168"/>
      <c r="BV74" s="168"/>
      <c r="BW74" s="168"/>
      <c r="BX74" s="168"/>
      <c r="BY74" s="168"/>
      <c r="BZ74" s="168"/>
      <c r="CA74" s="168"/>
      <c r="CB74" s="168"/>
      <c r="CC74" s="168"/>
      <c r="CD74" s="168"/>
      <c r="CE74" s="168"/>
      <c r="CF74" s="168"/>
      <c r="CG74" s="168"/>
      <c r="CH74" s="168"/>
      <c r="CI74" s="168"/>
      <c r="CJ74" s="168"/>
      <c r="CK74" s="168"/>
      <c r="CL74" s="168"/>
      <c r="CM74" s="168"/>
      <c r="CN74" s="168"/>
      <c r="CO74" s="168"/>
      <c r="CP74" s="168"/>
      <c r="CQ74" s="168"/>
      <c r="CR74" s="168"/>
      <c r="CS74" s="168"/>
      <c r="CT74" s="168"/>
      <c r="CU74" s="168"/>
      <c r="CV74" s="168"/>
      <c r="CW74" s="168"/>
      <c r="CX74" s="168"/>
      <c r="CY74" s="168"/>
      <c r="CZ74" s="168"/>
      <c r="DA74" s="168"/>
      <c r="DB74" s="168"/>
      <c r="DC74" s="168"/>
      <c r="DD74" s="168"/>
      <c r="DE74" s="168"/>
      <c r="DF74" s="168"/>
      <c r="DG74" s="168"/>
      <c r="DH74" s="168"/>
      <c r="DI74" s="168"/>
      <c r="DJ74" s="168"/>
      <c r="DK74" s="168"/>
      <c r="DL74" s="168"/>
      <c r="DM74" s="168"/>
      <c r="DN74" s="168"/>
      <c r="DO74" s="168"/>
      <c r="DP74" s="168"/>
      <c r="DQ74" s="168"/>
      <c r="DR74" s="168"/>
      <c r="DS74" s="168"/>
      <c r="DT74" s="168"/>
      <c r="DU74" s="168"/>
      <c r="DV74" s="168"/>
      <c r="DW74" s="168"/>
      <c r="DX74" s="168"/>
      <c r="DY74" s="168"/>
      <c r="DZ74" s="168"/>
      <c r="EA74" s="168"/>
      <c r="EB74" s="168"/>
      <c r="EC74" s="168"/>
      <c r="ED74" s="168"/>
      <c r="EE74" s="168"/>
      <c r="EF74" s="168"/>
      <c r="EG74" s="168"/>
      <c r="EH74" s="168"/>
      <c r="EI74" s="168"/>
      <c r="EJ74" s="168"/>
      <c r="EK74" s="168"/>
      <c r="EL74" s="168"/>
      <c r="EM74" s="168"/>
      <c r="EN74" s="168"/>
      <c r="EO74" s="168"/>
      <c r="EP74" s="168"/>
      <c r="EQ74" s="168"/>
      <c r="ER74" s="168"/>
      <c r="ES74" s="168"/>
      <c r="ET74" s="168"/>
      <c r="EU74" s="168"/>
      <c r="EV74" s="168"/>
      <c r="EW74" s="168"/>
      <c r="EX74" s="168"/>
      <c r="EY74" s="168"/>
      <c r="EZ74" s="168"/>
      <c r="FA74" s="168"/>
      <c r="FB74" s="168"/>
      <c r="FC74" s="168"/>
      <c r="FD74" s="168"/>
      <c r="FE74" s="168"/>
      <c r="FF74" s="168"/>
      <c r="FG74" s="168"/>
      <c r="FH74" s="168"/>
      <c r="FI74" s="168"/>
      <c r="FJ74" s="168"/>
      <c r="FK74" s="168"/>
      <c r="FL74" s="168"/>
      <c r="FM74" s="168"/>
      <c r="FN74" s="168"/>
      <c r="FO74" s="168"/>
      <c r="FP74" s="168"/>
      <c r="FQ74" s="168"/>
      <c r="FR74" s="168"/>
      <c r="FS74" s="168"/>
      <c r="FT74" s="168"/>
      <c r="FU74" s="168"/>
      <c r="FV74" s="168"/>
      <c r="FW74" s="168"/>
      <c r="FX74" s="168"/>
      <c r="FY74" s="168"/>
      <c r="FZ74" s="168"/>
      <c r="GA74" s="168"/>
      <c r="GB74" s="168"/>
      <c r="GC74" s="168"/>
      <c r="GD74" s="168"/>
      <c r="GE74" s="168"/>
      <c r="GF74" s="168"/>
      <c r="GG74" s="168"/>
      <c r="GH74" s="168"/>
      <c r="GI74" s="168"/>
      <c r="GJ74" s="168"/>
      <c r="GK74" s="168"/>
      <c r="GL74" s="168"/>
      <c r="GM74" s="168"/>
      <c r="GN74" s="168"/>
      <c r="GO74" s="168"/>
      <c r="GP74" s="168"/>
      <c r="GQ74" s="168"/>
      <c r="GR74" s="168"/>
      <c r="GS74" s="168"/>
      <c r="GT74" s="168"/>
      <c r="GU74" s="168"/>
      <c r="GV74" s="168"/>
      <c r="GW74" s="168"/>
      <c r="GX74" s="168"/>
      <c r="GY74" s="168"/>
      <c r="GZ74" s="168"/>
      <c r="HA74" s="168"/>
      <c r="HB74" s="168"/>
      <c r="HC74" s="168"/>
      <c r="HD74" s="168"/>
      <c r="HE74" s="168"/>
      <c r="HF74" s="168"/>
      <c r="HG74" s="168"/>
      <c r="HH74" s="168"/>
      <c r="HI74" s="168"/>
      <c r="HJ74" s="168"/>
      <c r="HK74" s="168"/>
      <c r="HL74" s="168"/>
      <c r="HM74" s="168"/>
      <c r="HN74" s="168"/>
      <c r="HO74" s="168"/>
      <c r="HP74" s="168"/>
      <c r="HQ74" s="168"/>
      <c r="HR74" s="168"/>
      <c r="HS74" s="168"/>
      <c r="HT74" s="168"/>
      <c r="HU74" s="168"/>
      <c r="HV74" s="168"/>
      <c r="HW74" s="168"/>
      <c r="HX74" s="168"/>
      <c r="HY74" s="168"/>
      <c r="HZ74" s="168"/>
      <c r="IA74" s="168"/>
      <c r="IB74" s="168"/>
      <c r="IC74" s="168"/>
      <c r="ID74" s="168"/>
      <c r="IE74" s="168"/>
      <c r="IF74" s="168"/>
      <c r="IG74" s="168"/>
      <c r="IH74" s="168"/>
      <c r="II74" s="168"/>
      <c r="IJ74" s="168"/>
      <c r="IK74" s="168"/>
      <c r="IL74" s="168"/>
      <c r="IM74" s="168"/>
      <c r="IN74" s="168"/>
      <c r="IO74" s="168"/>
      <c r="IP74" s="168"/>
      <c r="IQ74" s="168"/>
      <c r="IR74" s="168"/>
      <c r="IS74" s="168"/>
      <c r="IT74" s="168"/>
      <c r="IU74" s="168"/>
      <c r="IV74" s="168"/>
      <c r="IW74" s="168"/>
      <c r="IX74" s="168"/>
      <c r="IY74" s="168"/>
      <c r="IZ74" s="168"/>
      <c r="JA74" s="168"/>
      <c r="JB74" s="168"/>
      <c r="JC74" s="168"/>
      <c r="JD74" s="168"/>
      <c r="JE74" s="168"/>
      <c r="JF74" s="168"/>
      <c r="JG74" s="168"/>
      <c r="JH74" s="168"/>
      <c r="JI74" s="168"/>
      <c r="JJ74" s="168"/>
      <c r="JK74" s="168"/>
      <c r="JL74" s="168"/>
      <c r="JM74" s="168"/>
      <c r="JN74" s="168"/>
      <c r="JO74" s="168"/>
      <c r="JP74" s="168"/>
      <c r="JQ74" s="168"/>
      <c r="JR74" s="168"/>
      <c r="JS74" s="168"/>
      <c r="JT74" s="168"/>
      <c r="JU74" s="168"/>
      <c r="JV74" s="168"/>
      <c r="JW74" s="168"/>
      <c r="JX74" s="168"/>
      <c r="JY74" s="168"/>
      <c r="JZ74" s="168"/>
      <c r="KA74" s="168"/>
      <c r="KB74" s="168"/>
      <c r="KC74" s="168"/>
      <c r="KD74" s="168"/>
      <c r="KE74" s="168"/>
      <c r="KF74" s="168"/>
      <c r="KG74" s="168"/>
      <c r="KH74" s="168"/>
      <c r="KI74" s="168"/>
      <c r="KJ74" s="168"/>
      <c r="KK74" s="168"/>
      <c r="KL74" s="168"/>
      <c r="KM74" s="168"/>
      <c r="KN74" s="168"/>
      <c r="KO74" s="168"/>
      <c r="KP74" s="168"/>
      <c r="KQ74" s="168"/>
      <c r="KR74" s="168"/>
      <c r="KS74" s="168"/>
      <c r="KT74" s="168"/>
      <c r="KU74" s="168"/>
      <c r="KV74" s="168"/>
      <c r="KW74" s="168"/>
      <c r="KX74" s="168"/>
      <c r="KY74" s="168"/>
      <c r="KZ74" s="168"/>
      <c r="LA74" s="168"/>
      <c r="LB74" s="168"/>
      <c r="LC74" s="168"/>
      <c r="LD74" s="168"/>
      <c r="LE74" s="168"/>
      <c r="LF74" s="168"/>
      <c r="LG74" s="168"/>
      <c r="LH74" s="168"/>
      <c r="LI74" s="168"/>
      <c r="LJ74" s="168"/>
      <c r="LK74" s="168"/>
      <c r="LL74" s="168"/>
      <c r="LM74" s="168"/>
      <c r="LN74" s="168"/>
      <c r="LO74" s="168"/>
      <c r="LP74" s="168"/>
      <c r="LQ74" s="168"/>
      <c r="LR74" s="168"/>
      <c r="LS74" s="168"/>
      <c r="LT74" s="168"/>
      <c r="LU74" s="168"/>
      <c r="LV74" s="168"/>
      <c r="LW74" s="168"/>
      <c r="LX74" s="168"/>
      <c r="LY74" s="168"/>
      <c r="LZ74" s="168"/>
      <c r="MA74" s="168"/>
      <c r="MB74" s="168"/>
      <c r="MC74" s="168"/>
      <c r="MD74" s="168"/>
      <c r="ME74" s="168"/>
      <c r="MF74" s="168"/>
      <c r="MG74" s="168"/>
    </row>
    <row r="75" spans="1:345" s="170" customFormat="1" x14ac:dyDescent="0.25">
      <c r="A75" s="400" t="s">
        <v>495</v>
      </c>
      <c r="B75" s="520" t="s">
        <v>1143</v>
      </c>
      <c r="C75" s="521">
        <v>3.9</v>
      </c>
      <c r="D75" s="522" t="s">
        <v>187</v>
      </c>
      <c r="E75" s="520" t="s">
        <v>561</v>
      </c>
      <c r="F75" s="522" t="s">
        <v>8</v>
      </c>
      <c r="G75" s="522" t="s">
        <v>148</v>
      </c>
      <c r="H75" s="522" t="s">
        <v>8</v>
      </c>
      <c r="I75" s="522" t="s">
        <v>199</v>
      </c>
      <c r="J75" s="522" t="s">
        <v>203</v>
      </c>
      <c r="K75" s="520" t="s">
        <v>587</v>
      </c>
      <c r="L75" s="168"/>
      <c r="M75" s="168"/>
      <c r="N75" s="168"/>
      <c r="O75" s="168"/>
      <c r="P75" s="168"/>
      <c r="Q75" s="168"/>
      <c r="R75" s="168"/>
      <c r="S75" s="168"/>
      <c r="T75" s="168"/>
      <c r="U75" s="168"/>
      <c r="V75" s="168"/>
      <c r="W75" s="168"/>
      <c r="X75" s="168"/>
      <c r="Y75" s="168"/>
      <c r="Z75" s="168"/>
      <c r="AA75" s="168"/>
      <c r="AB75" s="168"/>
      <c r="AC75" s="168"/>
      <c r="AD75" s="168"/>
      <c r="AE75" s="168"/>
      <c r="AF75" s="168"/>
      <c r="AG75" s="168"/>
      <c r="AH75" s="168"/>
      <c r="AI75" s="168"/>
      <c r="AJ75" s="168"/>
      <c r="AK75" s="168"/>
      <c r="AL75" s="168"/>
      <c r="AM75" s="168"/>
      <c r="AN75" s="168"/>
      <c r="AO75" s="168"/>
      <c r="AP75" s="168"/>
      <c r="AQ75" s="168"/>
      <c r="AR75" s="168"/>
      <c r="AS75" s="168"/>
      <c r="AT75" s="168"/>
      <c r="AU75" s="168"/>
      <c r="AV75" s="168"/>
      <c r="AW75" s="168"/>
      <c r="AX75" s="168"/>
      <c r="AY75" s="168"/>
      <c r="AZ75" s="168"/>
      <c r="BA75" s="168"/>
      <c r="BB75" s="168"/>
      <c r="BC75" s="168"/>
      <c r="BD75" s="168"/>
      <c r="BE75" s="168"/>
      <c r="BF75" s="168"/>
      <c r="BG75" s="168"/>
      <c r="BH75" s="168"/>
      <c r="BI75" s="168"/>
      <c r="BJ75" s="168"/>
      <c r="BK75" s="168"/>
      <c r="BL75" s="168"/>
      <c r="BM75" s="168"/>
      <c r="BN75" s="168"/>
      <c r="BO75" s="168"/>
      <c r="BP75" s="168"/>
      <c r="BQ75" s="168"/>
      <c r="BR75" s="168"/>
      <c r="BS75" s="168"/>
      <c r="BT75" s="168"/>
      <c r="BU75" s="168"/>
      <c r="BV75" s="168"/>
      <c r="BW75" s="168"/>
      <c r="BX75" s="168"/>
      <c r="BY75" s="168"/>
      <c r="BZ75" s="168"/>
      <c r="CA75" s="168"/>
      <c r="CB75" s="168"/>
      <c r="CC75" s="168"/>
      <c r="CD75" s="168"/>
      <c r="CE75" s="168"/>
      <c r="CF75" s="168"/>
      <c r="CG75" s="168"/>
      <c r="CH75" s="168"/>
      <c r="CI75" s="168"/>
      <c r="CJ75" s="168"/>
      <c r="CK75" s="168"/>
      <c r="CL75" s="168"/>
      <c r="CM75" s="168"/>
      <c r="CN75" s="168"/>
      <c r="CO75" s="168"/>
      <c r="CP75" s="168"/>
      <c r="CQ75" s="168"/>
      <c r="CR75" s="168"/>
      <c r="CS75" s="168"/>
      <c r="CT75" s="168"/>
      <c r="CU75" s="168"/>
      <c r="CV75" s="168"/>
      <c r="CW75" s="168"/>
      <c r="CX75" s="168"/>
      <c r="CY75" s="168"/>
      <c r="CZ75" s="168"/>
      <c r="DA75" s="168"/>
      <c r="DB75" s="168"/>
      <c r="DC75" s="168"/>
      <c r="DD75" s="168"/>
      <c r="DE75" s="168"/>
      <c r="DF75" s="168"/>
      <c r="DG75" s="168"/>
      <c r="DH75" s="168"/>
      <c r="DI75" s="168"/>
      <c r="DJ75" s="168"/>
      <c r="DK75" s="168"/>
      <c r="DL75" s="168"/>
      <c r="DM75" s="168"/>
      <c r="DN75" s="168"/>
      <c r="DO75" s="168"/>
      <c r="DP75" s="168"/>
      <c r="DQ75" s="168"/>
      <c r="DR75" s="168"/>
      <c r="DS75" s="168"/>
      <c r="DT75" s="168"/>
      <c r="DU75" s="168"/>
      <c r="DV75" s="168"/>
      <c r="DW75" s="168"/>
      <c r="DX75" s="168"/>
      <c r="DY75" s="168"/>
      <c r="DZ75" s="168"/>
      <c r="EA75" s="168"/>
      <c r="EB75" s="168"/>
      <c r="EC75" s="168"/>
      <c r="ED75" s="168"/>
      <c r="EE75" s="168"/>
      <c r="EF75" s="168"/>
      <c r="EG75" s="168"/>
      <c r="EH75" s="168"/>
      <c r="EI75" s="168"/>
      <c r="EJ75" s="168"/>
      <c r="EK75" s="168"/>
      <c r="EL75" s="168"/>
      <c r="EM75" s="168"/>
      <c r="EN75" s="168"/>
      <c r="EO75" s="168"/>
      <c r="EP75" s="168"/>
      <c r="EQ75" s="168"/>
      <c r="ER75" s="168"/>
      <c r="ES75" s="168"/>
      <c r="ET75" s="168"/>
      <c r="EU75" s="168"/>
      <c r="EV75" s="168"/>
      <c r="EW75" s="168"/>
      <c r="EX75" s="168"/>
      <c r="EY75" s="168"/>
      <c r="EZ75" s="168"/>
      <c r="FA75" s="168"/>
      <c r="FB75" s="168"/>
      <c r="FC75" s="168"/>
      <c r="FD75" s="168"/>
      <c r="FE75" s="168"/>
      <c r="FF75" s="168"/>
      <c r="FG75" s="168"/>
      <c r="FH75" s="168"/>
      <c r="FI75" s="168"/>
      <c r="FJ75" s="168"/>
      <c r="FK75" s="168"/>
      <c r="FL75" s="168"/>
      <c r="FM75" s="168"/>
      <c r="FN75" s="168"/>
      <c r="FO75" s="168"/>
      <c r="FP75" s="168"/>
      <c r="FQ75" s="168"/>
      <c r="FR75" s="168"/>
      <c r="FS75" s="168"/>
      <c r="FT75" s="168"/>
      <c r="FU75" s="168"/>
      <c r="FV75" s="168"/>
      <c r="FW75" s="168"/>
      <c r="FX75" s="168"/>
      <c r="FY75" s="168"/>
      <c r="FZ75" s="168"/>
      <c r="GA75" s="168"/>
      <c r="GB75" s="168"/>
      <c r="GC75" s="168"/>
      <c r="GD75" s="168"/>
      <c r="GE75" s="168"/>
      <c r="GF75" s="168"/>
      <c r="GG75" s="168"/>
      <c r="GH75" s="168"/>
      <c r="GI75" s="168"/>
      <c r="GJ75" s="168"/>
      <c r="GK75" s="168"/>
      <c r="GL75" s="168"/>
      <c r="GM75" s="168"/>
      <c r="GN75" s="168"/>
      <c r="GO75" s="168"/>
      <c r="GP75" s="168"/>
      <c r="GQ75" s="168"/>
      <c r="GR75" s="168"/>
      <c r="GS75" s="168"/>
      <c r="GT75" s="168"/>
      <c r="GU75" s="168"/>
      <c r="GV75" s="168"/>
      <c r="GW75" s="168"/>
      <c r="GX75" s="168"/>
      <c r="GY75" s="168"/>
      <c r="GZ75" s="168"/>
      <c r="HA75" s="168"/>
      <c r="HB75" s="168"/>
      <c r="HC75" s="168"/>
      <c r="HD75" s="168"/>
      <c r="HE75" s="168"/>
      <c r="HF75" s="168"/>
      <c r="HG75" s="168"/>
      <c r="HH75" s="168"/>
      <c r="HI75" s="168"/>
      <c r="HJ75" s="168"/>
      <c r="HK75" s="168"/>
      <c r="HL75" s="168"/>
      <c r="HM75" s="168"/>
      <c r="HN75" s="168"/>
      <c r="HO75" s="168"/>
      <c r="HP75" s="168"/>
      <c r="HQ75" s="168"/>
      <c r="HR75" s="168"/>
      <c r="HS75" s="168"/>
      <c r="HT75" s="168"/>
      <c r="HU75" s="168"/>
      <c r="HV75" s="168"/>
      <c r="HW75" s="168"/>
      <c r="HX75" s="168"/>
      <c r="HY75" s="168"/>
      <c r="HZ75" s="168"/>
      <c r="IA75" s="168"/>
      <c r="IB75" s="168"/>
      <c r="IC75" s="168"/>
      <c r="ID75" s="168"/>
      <c r="IE75" s="168"/>
      <c r="IF75" s="168"/>
      <c r="IG75" s="168"/>
      <c r="IH75" s="168"/>
      <c r="II75" s="168"/>
      <c r="IJ75" s="168"/>
      <c r="IK75" s="168"/>
      <c r="IL75" s="168"/>
      <c r="IM75" s="168"/>
      <c r="IN75" s="168"/>
      <c r="IO75" s="168"/>
      <c r="IP75" s="168"/>
      <c r="IQ75" s="168"/>
      <c r="IR75" s="168"/>
      <c r="IS75" s="168"/>
      <c r="IT75" s="168"/>
      <c r="IU75" s="168"/>
      <c r="IV75" s="168"/>
      <c r="IW75" s="168"/>
      <c r="IX75" s="168"/>
      <c r="IY75" s="168"/>
      <c r="IZ75" s="168"/>
      <c r="JA75" s="168"/>
      <c r="JB75" s="168"/>
      <c r="JC75" s="168"/>
      <c r="JD75" s="168"/>
      <c r="JE75" s="168"/>
      <c r="JF75" s="168"/>
      <c r="JG75" s="168"/>
      <c r="JH75" s="168"/>
      <c r="JI75" s="168"/>
      <c r="JJ75" s="168"/>
      <c r="JK75" s="168"/>
      <c r="JL75" s="168"/>
      <c r="JM75" s="168"/>
      <c r="JN75" s="168"/>
      <c r="JO75" s="168"/>
      <c r="JP75" s="168"/>
      <c r="JQ75" s="168"/>
      <c r="JR75" s="168"/>
      <c r="JS75" s="168"/>
      <c r="JT75" s="168"/>
      <c r="JU75" s="168"/>
      <c r="JV75" s="168"/>
      <c r="JW75" s="168"/>
      <c r="JX75" s="168"/>
      <c r="JY75" s="168"/>
      <c r="JZ75" s="168"/>
      <c r="KA75" s="168"/>
      <c r="KB75" s="168"/>
      <c r="KC75" s="168"/>
      <c r="KD75" s="168"/>
      <c r="KE75" s="168"/>
      <c r="KF75" s="168"/>
      <c r="KG75" s="168"/>
      <c r="KH75" s="168"/>
      <c r="KI75" s="168"/>
      <c r="KJ75" s="168"/>
      <c r="KK75" s="168"/>
      <c r="KL75" s="168"/>
      <c r="KM75" s="168"/>
      <c r="KN75" s="168"/>
      <c r="KO75" s="168"/>
      <c r="KP75" s="168"/>
      <c r="KQ75" s="168"/>
      <c r="KR75" s="168"/>
      <c r="KS75" s="168"/>
      <c r="KT75" s="168"/>
      <c r="KU75" s="168"/>
      <c r="KV75" s="168"/>
      <c r="KW75" s="168"/>
      <c r="KX75" s="168"/>
      <c r="KY75" s="168"/>
      <c r="KZ75" s="168"/>
      <c r="LA75" s="168"/>
      <c r="LB75" s="168"/>
      <c r="LC75" s="168"/>
      <c r="LD75" s="168"/>
      <c r="LE75" s="168"/>
      <c r="LF75" s="168"/>
      <c r="LG75" s="168"/>
      <c r="LH75" s="168"/>
      <c r="LI75" s="168"/>
      <c r="LJ75" s="168"/>
      <c r="LK75" s="168"/>
      <c r="LL75" s="168"/>
      <c r="LM75" s="168"/>
      <c r="LN75" s="168"/>
      <c r="LO75" s="168"/>
      <c r="LP75" s="168"/>
      <c r="LQ75" s="168"/>
      <c r="LR75" s="168"/>
      <c r="LS75" s="168"/>
      <c r="LT75" s="168"/>
      <c r="LU75" s="168"/>
      <c r="LV75" s="168"/>
      <c r="LW75" s="168"/>
      <c r="LX75" s="168"/>
      <c r="LY75" s="168"/>
      <c r="LZ75" s="168"/>
      <c r="MA75" s="168"/>
      <c r="MB75" s="168"/>
      <c r="MC75" s="168"/>
      <c r="MD75" s="168"/>
      <c r="ME75" s="168"/>
      <c r="MF75" s="168"/>
      <c r="MG75" s="168"/>
    </row>
    <row r="76" spans="1:345" s="170" customFormat="1" x14ac:dyDescent="0.25">
      <c r="A76" s="400" t="s">
        <v>500</v>
      </c>
      <c r="B76" s="526" t="s">
        <v>314</v>
      </c>
      <c r="C76" s="532">
        <v>4.2</v>
      </c>
      <c r="D76" s="532" t="s">
        <v>563</v>
      </c>
      <c r="E76" s="526" t="s">
        <v>561</v>
      </c>
      <c r="F76" s="532" t="s">
        <v>8</v>
      </c>
      <c r="G76" s="532" t="s">
        <v>202</v>
      </c>
      <c r="H76" s="532" t="s">
        <v>202</v>
      </c>
      <c r="I76" s="532" t="s">
        <v>199</v>
      </c>
      <c r="J76" s="532" t="s">
        <v>203</v>
      </c>
      <c r="K76" s="526" t="s">
        <v>587</v>
      </c>
      <c r="L76" s="168"/>
      <c r="M76" s="168"/>
      <c r="N76" s="168"/>
      <c r="O76" s="168"/>
      <c r="P76" s="168"/>
      <c r="Q76" s="168"/>
      <c r="R76" s="168"/>
      <c r="S76" s="168"/>
      <c r="T76" s="168"/>
      <c r="U76" s="168"/>
      <c r="V76" s="168"/>
      <c r="W76" s="168"/>
      <c r="X76" s="168"/>
      <c r="Y76" s="168"/>
      <c r="Z76" s="168"/>
      <c r="AA76" s="168"/>
      <c r="AB76" s="168"/>
      <c r="AC76" s="168"/>
      <c r="AD76" s="168"/>
      <c r="AE76" s="168"/>
      <c r="AF76" s="168"/>
      <c r="AG76" s="168"/>
      <c r="AH76" s="168"/>
      <c r="AI76" s="168"/>
      <c r="AJ76" s="168"/>
      <c r="AK76" s="168"/>
      <c r="AL76" s="168"/>
      <c r="AM76" s="168"/>
      <c r="AN76" s="168"/>
      <c r="AO76" s="168"/>
      <c r="AP76" s="168"/>
      <c r="AQ76" s="168"/>
      <c r="AR76" s="168"/>
      <c r="AS76" s="168"/>
      <c r="AT76" s="168"/>
      <c r="AU76" s="168"/>
      <c r="AV76" s="168"/>
      <c r="AW76" s="168"/>
      <c r="AX76" s="168"/>
      <c r="AY76" s="168"/>
      <c r="AZ76" s="168"/>
      <c r="BA76" s="168"/>
      <c r="BB76" s="168"/>
      <c r="BC76" s="168"/>
      <c r="BD76" s="168"/>
      <c r="BE76" s="168"/>
      <c r="BF76" s="168"/>
      <c r="BG76" s="168"/>
      <c r="BH76" s="168"/>
      <c r="BI76" s="168"/>
      <c r="BJ76" s="168"/>
      <c r="BK76" s="168"/>
      <c r="BL76" s="168"/>
      <c r="BM76" s="168"/>
      <c r="BN76" s="168"/>
      <c r="BO76" s="168"/>
      <c r="BP76" s="168"/>
      <c r="BQ76" s="168"/>
      <c r="BR76" s="168"/>
      <c r="BS76" s="168"/>
      <c r="BT76" s="168"/>
      <c r="BU76" s="168"/>
      <c r="BV76" s="168"/>
      <c r="BW76" s="168"/>
      <c r="BX76" s="168"/>
      <c r="BY76" s="168"/>
      <c r="BZ76" s="168"/>
      <c r="CA76" s="168"/>
      <c r="CB76" s="168"/>
      <c r="CC76" s="168"/>
      <c r="CD76" s="168"/>
      <c r="CE76" s="168"/>
      <c r="CF76" s="168"/>
      <c r="CG76" s="168"/>
      <c r="CH76" s="168"/>
      <c r="CI76" s="168"/>
      <c r="CJ76" s="168"/>
      <c r="CK76" s="168"/>
      <c r="CL76" s="168"/>
      <c r="CM76" s="168"/>
      <c r="CN76" s="168"/>
      <c r="CO76" s="168"/>
      <c r="CP76" s="168"/>
      <c r="CQ76" s="168"/>
      <c r="CR76" s="168"/>
      <c r="CS76" s="168"/>
      <c r="CT76" s="168"/>
      <c r="CU76" s="168"/>
      <c r="CV76" s="168"/>
      <c r="CW76" s="168"/>
      <c r="CX76" s="168"/>
      <c r="CY76" s="168"/>
      <c r="CZ76" s="168"/>
      <c r="DA76" s="168"/>
      <c r="DB76" s="168"/>
      <c r="DC76" s="168"/>
      <c r="DD76" s="168"/>
      <c r="DE76" s="168"/>
      <c r="DF76" s="168"/>
      <c r="DG76" s="168"/>
      <c r="DH76" s="168"/>
      <c r="DI76" s="168"/>
      <c r="DJ76" s="168"/>
      <c r="DK76" s="168"/>
      <c r="DL76" s="168"/>
      <c r="DM76" s="168"/>
      <c r="DN76" s="168"/>
      <c r="DO76" s="168"/>
      <c r="DP76" s="168"/>
      <c r="DQ76" s="168"/>
      <c r="DR76" s="168"/>
      <c r="DS76" s="168"/>
      <c r="DT76" s="168"/>
      <c r="DU76" s="168"/>
      <c r="DV76" s="168"/>
      <c r="DW76" s="168"/>
      <c r="DX76" s="168"/>
      <c r="DY76" s="168"/>
      <c r="DZ76" s="168"/>
      <c r="EA76" s="168"/>
      <c r="EB76" s="168"/>
      <c r="EC76" s="168"/>
      <c r="ED76" s="168"/>
      <c r="EE76" s="168"/>
      <c r="EF76" s="168"/>
      <c r="EG76" s="168"/>
      <c r="EH76" s="168"/>
      <c r="EI76" s="168"/>
      <c r="EJ76" s="168"/>
      <c r="EK76" s="168"/>
      <c r="EL76" s="168"/>
      <c r="EM76" s="168"/>
      <c r="EN76" s="168"/>
      <c r="EO76" s="168"/>
      <c r="EP76" s="168"/>
      <c r="EQ76" s="168"/>
      <c r="ER76" s="168"/>
      <c r="ES76" s="168"/>
      <c r="ET76" s="168"/>
      <c r="EU76" s="168"/>
      <c r="EV76" s="168"/>
      <c r="EW76" s="168"/>
      <c r="EX76" s="168"/>
      <c r="EY76" s="168"/>
      <c r="EZ76" s="168"/>
      <c r="FA76" s="168"/>
      <c r="FB76" s="168"/>
      <c r="FC76" s="168"/>
      <c r="FD76" s="168"/>
      <c r="FE76" s="168"/>
      <c r="FF76" s="168"/>
      <c r="FG76" s="168"/>
      <c r="FH76" s="168"/>
      <c r="FI76" s="168"/>
      <c r="FJ76" s="168"/>
      <c r="FK76" s="168"/>
      <c r="FL76" s="168"/>
      <c r="FM76" s="168"/>
      <c r="FN76" s="168"/>
      <c r="FO76" s="168"/>
      <c r="FP76" s="168"/>
      <c r="FQ76" s="168"/>
      <c r="FR76" s="168"/>
      <c r="FS76" s="168"/>
      <c r="FT76" s="168"/>
      <c r="FU76" s="168"/>
      <c r="FV76" s="168"/>
      <c r="FW76" s="168"/>
      <c r="FX76" s="168"/>
      <c r="FY76" s="168"/>
      <c r="FZ76" s="168"/>
      <c r="GA76" s="168"/>
      <c r="GB76" s="168"/>
      <c r="GC76" s="168"/>
      <c r="GD76" s="168"/>
      <c r="GE76" s="168"/>
      <c r="GF76" s="168"/>
      <c r="GG76" s="168"/>
      <c r="GH76" s="168"/>
      <c r="GI76" s="168"/>
      <c r="GJ76" s="168"/>
      <c r="GK76" s="168"/>
      <c r="GL76" s="168"/>
      <c r="GM76" s="168"/>
      <c r="GN76" s="168"/>
      <c r="GO76" s="168"/>
      <c r="GP76" s="168"/>
      <c r="GQ76" s="168"/>
      <c r="GR76" s="168"/>
      <c r="GS76" s="168"/>
      <c r="GT76" s="168"/>
      <c r="GU76" s="168"/>
      <c r="GV76" s="168"/>
      <c r="GW76" s="168"/>
      <c r="GX76" s="168"/>
      <c r="GY76" s="168"/>
      <c r="GZ76" s="168"/>
      <c r="HA76" s="168"/>
      <c r="HB76" s="168"/>
      <c r="HC76" s="168"/>
      <c r="HD76" s="168"/>
      <c r="HE76" s="168"/>
      <c r="HF76" s="168"/>
      <c r="HG76" s="168"/>
      <c r="HH76" s="168"/>
      <c r="HI76" s="168"/>
      <c r="HJ76" s="168"/>
      <c r="HK76" s="168"/>
      <c r="HL76" s="168"/>
      <c r="HM76" s="168"/>
      <c r="HN76" s="168"/>
      <c r="HO76" s="168"/>
      <c r="HP76" s="168"/>
      <c r="HQ76" s="168"/>
      <c r="HR76" s="168"/>
      <c r="HS76" s="168"/>
      <c r="HT76" s="168"/>
      <c r="HU76" s="168"/>
      <c r="HV76" s="168"/>
      <c r="HW76" s="168"/>
      <c r="HX76" s="168"/>
      <c r="HY76" s="168"/>
      <c r="HZ76" s="168"/>
      <c r="IA76" s="168"/>
      <c r="IB76" s="168"/>
      <c r="IC76" s="168"/>
      <c r="ID76" s="168"/>
      <c r="IE76" s="168"/>
      <c r="IF76" s="168"/>
      <c r="IG76" s="168"/>
      <c r="IH76" s="168"/>
      <c r="II76" s="168"/>
      <c r="IJ76" s="168"/>
      <c r="IK76" s="168"/>
      <c r="IL76" s="168"/>
      <c r="IM76" s="168"/>
      <c r="IN76" s="168"/>
      <c r="IO76" s="168"/>
      <c r="IP76" s="168"/>
      <c r="IQ76" s="168"/>
      <c r="IR76" s="168"/>
      <c r="IS76" s="168"/>
      <c r="IT76" s="168"/>
      <c r="IU76" s="168"/>
      <c r="IV76" s="168"/>
      <c r="IW76" s="168"/>
      <c r="IX76" s="168"/>
      <c r="IY76" s="168"/>
      <c r="IZ76" s="168"/>
      <c r="JA76" s="168"/>
      <c r="JB76" s="168"/>
      <c r="JC76" s="168"/>
      <c r="JD76" s="168"/>
      <c r="JE76" s="168"/>
      <c r="JF76" s="168"/>
      <c r="JG76" s="168"/>
      <c r="JH76" s="168"/>
      <c r="JI76" s="168"/>
      <c r="JJ76" s="168"/>
      <c r="JK76" s="168"/>
      <c r="JL76" s="168"/>
      <c r="JM76" s="168"/>
      <c r="JN76" s="168"/>
      <c r="JO76" s="168"/>
      <c r="JP76" s="168"/>
      <c r="JQ76" s="168"/>
      <c r="JR76" s="168"/>
      <c r="JS76" s="168"/>
      <c r="JT76" s="168"/>
      <c r="JU76" s="168"/>
      <c r="JV76" s="168"/>
      <c r="JW76" s="168"/>
      <c r="JX76" s="168"/>
      <c r="JY76" s="168"/>
      <c r="JZ76" s="168"/>
      <c r="KA76" s="168"/>
      <c r="KB76" s="168"/>
      <c r="KC76" s="168"/>
      <c r="KD76" s="168"/>
      <c r="KE76" s="168"/>
      <c r="KF76" s="168"/>
      <c r="KG76" s="168"/>
      <c r="KH76" s="168"/>
      <c r="KI76" s="168"/>
      <c r="KJ76" s="168"/>
      <c r="KK76" s="168"/>
      <c r="KL76" s="168"/>
      <c r="KM76" s="168"/>
      <c r="KN76" s="168"/>
      <c r="KO76" s="168"/>
      <c r="KP76" s="168"/>
      <c r="KQ76" s="168"/>
      <c r="KR76" s="168"/>
      <c r="KS76" s="168"/>
      <c r="KT76" s="168"/>
      <c r="KU76" s="168"/>
      <c r="KV76" s="168"/>
      <c r="KW76" s="168"/>
      <c r="KX76" s="168"/>
      <c r="KY76" s="168"/>
      <c r="KZ76" s="168"/>
      <c r="LA76" s="168"/>
      <c r="LB76" s="168"/>
      <c r="LC76" s="168"/>
      <c r="LD76" s="168"/>
      <c r="LE76" s="168"/>
      <c r="LF76" s="168"/>
      <c r="LG76" s="168"/>
      <c r="LH76" s="168"/>
      <c r="LI76" s="168"/>
      <c r="LJ76" s="168"/>
      <c r="LK76" s="168"/>
      <c r="LL76" s="168"/>
      <c r="LM76" s="168"/>
      <c r="LN76" s="168"/>
      <c r="LO76" s="168"/>
      <c r="LP76" s="168"/>
      <c r="LQ76" s="168"/>
      <c r="LR76" s="168"/>
      <c r="LS76" s="168"/>
      <c r="LT76" s="168"/>
      <c r="LU76" s="168"/>
      <c r="LV76" s="168"/>
      <c r="LW76" s="168"/>
      <c r="LX76" s="168"/>
      <c r="LY76" s="168"/>
      <c r="LZ76" s="168"/>
      <c r="MA76" s="168"/>
      <c r="MB76" s="168"/>
      <c r="MC76" s="168"/>
      <c r="MD76" s="168"/>
      <c r="ME76" s="168"/>
      <c r="MF76" s="168"/>
      <c r="MG76" s="168"/>
    </row>
    <row r="77" spans="1:345" s="170" customFormat="1" x14ac:dyDescent="0.25">
      <c r="A77" s="400" t="s">
        <v>496</v>
      </c>
      <c r="B77" s="529" t="s">
        <v>326</v>
      </c>
      <c r="C77" s="527">
        <v>4.4000000000000004</v>
      </c>
      <c r="D77" s="528" t="s">
        <v>187</v>
      </c>
      <c r="E77" s="529"/>
      <c r="F77" s="528" t="s">
        <v>8</v>
      </c>
      <c r="G77" s="528"/>
      <c r="H77" s="528"/>
      <c r="I77" s="528" t="s">
        <v>199</v>
      </c>
      <c r="J77" s="528" t="s">
        <v>203</v>
      </c>
      <c r="K77" s="529" t="s">
        <v>587</v>
      </c>
      <c r="L77" s="168"/>
      <c r="M77" s="168"/>
      <c r="N77" s="168"/>
      <c r="O77" s="168"/>
      <c r="P77" s="168"/>
      <c r="Q77" s="168"/>
      <c r="R77" s="168"/>
      <c r="S77" s="168"/>
      <c r="T77" s="168"/>
      <c r="U77" s="168"/>
      <c r="V77" s="168"/>
      <c r="W77" s="168"/>
      <c r="X77" s="168"/>
      <c r="Y77" s="168"/>
      <c r="Z77" s="168"/>
      <c r="AA77" s="168"/>
      <c r="AB77" s="168"/>
      <c r="AC77" s="168"/>
      <c r="AD77" s="168"/>
      <c r="AE77" s="168"/>
      <c r="AF77" s="168"/>
      <c r="AG77" s="168"/>
      <c r="AH77" s="168"/>
      <c r="AI77" s="168"/>
      <c r="AJ77" s="168"/>
      <c r="AK77" s="168"/>
      <c r="AL77" s="168"/>
      <c r="AM77" s="168"/>
      <c r="AN77" s="168"/>
      <c r="AO77" s="168"/>
      <c r="AP77" s="168"/>
      <c r="AQ77" s="168"/>
      <c r="AR77" s="168"/>
      <c r="AS77" s="168"/>
      <c r="AT77" s="168"/>
      <c r="AU77" s="168"/>
      <c r="AV77" s="168"/>
      <c r="AW77" s="168"/>
      <c r="AX77" s="168"/>
      <c r="AY77" s="168"/>
      <c r="AZ77" s="168"/>
      <c r="BA77" s="168"/>
      <c r="BB77" s="168"/>
      <c r="BC77" s="168"/>
      <c r="BD77" s="168"/>
      <c r="BE77" s="168"/>
      <c r="BF77" s="168"/>
      <c r="BG77" s="168"/>
      <c r="BH77" s="168"/>
      <c r="BI77" s="168"/>
      <c r="BJ77" s="168"/>
      <c r="BK77" s="168"/>
      <c r="BL77" s="168"/>
      <c r="BM77" s="168"/>
      <c r="BN77" s="168"/>
      <c r="BO77" s="168"/>
      <c r="BP77" s="168"/>
      <c r="BQ77" s="168"/>
      <c r="BR77" s="168"/>
      <c r="BS77" s="168"/>
      <c r="BT77" s="168"/>
      <c r="BU77" s="168"/>
      <c r="BV77" s="168"/>
      <c r="BW77" s="168"/>
      <c r="BX77" s="168"/>
      <c r="BY77" s="168"/>
      <c r="BZ77" s="168"/>
      <c r="CA77" s="168"/>
      <c r="CB77" s="168"/>
      <c r="CC77" s="168"/>
      <c r="CD77" s="168"/>
      <c r="CE77" s="168"/>
      <c r="CF77" s="168"/>
      <c r="CG77" s="168"/>
      <c r="CH77" s="168"/>
      <c r="CI77" s="168"/>
      <c r="CJ77" s="168"/>
      <c r="CK77" s="168"/>
      <c r="CL77" s="168"/>
      <c r="CM77" s="168"/>
      <c r="CN77" s="168"/>
      <c r="CO77" s="168"/>
      <c r="CP77" s="168"/>
      <c r="CQ77" s="168"/>
      <c r="CR77" s="168"/>
      <c r="CS77" s="168"/>
      <c r="CT77" s="168"/>
      <c r="CU77" s="168"/>
      <c r="CV77" s="168"/>
      <c r="CW77" s="168"/>
      <c r="CX77" s="168"/>
      <c r="CY77" s="168"/>
      <c r="CZ77" s="168"/>
      <c r="DA77" s="168"/>
      <c r="DB77" s="168"/>
      <c r="DC77" s="168"/>
      <c r="DD77" s="168"/>
      <c r="DE77" s="168"/>
      <c r="DF77" s="168"/>
      <c r="DG77" s="168"/>
      <c r="DH77" s="168"/>
      <c r="DI77" s="168"/>
      <c r="DJ77" s="168"/>
      <c r="DK77" s="168"/>
      <c r="DL77" s="168"/>
      <c r="DM77" s="168"/>
      <c r="DN77" s="168"/>
      <c r="DO77" s="168"/>
      <c r="DP77" s="168"/>
      <c r="DQ77" s="168"/>
      <c r="DR77" s="168"/>
      <c r="DS77" s="168"/>
      <c r="DT77" s="168"/>
      <c r="DU77" s="168"/>
      <c r="DV77" s="168"/>
      <c r="DW77" s="168"/>
      <c r="DX77" s="168"/>
      <c r="DY77" s="168"/>
      <c r="DZ77" s="168"/>
      <c r="EA77" s="168"/>
      <c r="EB77" s="168"/>
      <c r="EC77" s="168"/>
      <c r="ED77" s="168"/>
      <c r="EE77" s="168"/>
      <c r="EF77" s="168"/>
      <c r="EG77" s="168"/>
      <c r="EH77" s="168"/>
      <c r="EI77" s="168"/>
      <c r="EJ77" s="168"/>
      <c r="EK77" s="168"/>
      <c r="EL77" s="168"/>
      <c r="EM77" s="168"/>
      <c r="EN77" s="168"/>
      <c r="EO77" s="168"/>
      <c r="EP77" s="168"/>
      <c r="EQ77" s="168"/>
      <c r="ER77" s="168"/>
      <c r="ES77" s="168"/>
      <c r="ET77" s="168"/>
      <c r="EU77" s="168"/>
      <c r="EV77" s="168"/>
      <c r="EW77" s="168"/>
      <c r="EX77" s="168"/>
      <c r="EY77" s="168"/>
      <c r="EZ77" s="168"/>
      <c r="FA77" s="168"/>
      <c r="FB77" s="168"/>
      <c r="FC77" s="168"/>
      <c r="FD77" s="168"/>
      <c r="FE77" s="168"/>
      <c r="FF77" s="168"/>
      <c r="FG77" s="168"/>
      <c r="FH77" s="168"/>
      <c r="FI77" s="168"/>
      <c r="FJ77" s="168"/>
      <c r="FK77" s="168"/>
      <c r="FL77" s="168"/>
      <c r="FM77" s="168"/>
      <c r="FN77" s="168"/>
      <c r="FO77" s="168"/>
      <c r="FP77" s="168"/>
      <c r="FQ77" s="168"/>
      <c r="FR77" s="168"/>
      <c r="FS77" s="168"/>
      <c r="FT77" s="168"/>
      <c r="FU77" s="168"/>
      <c r="FV77" s="168"/>
      <c r="FW77" s="168"/>
      <c r="FX77" s="168"/>
      <c r="FY77" s="168"/>
      <c r="FZ77" s="168"/>
      <c r="GA77" s="168"/>
      <c r="GB77" s="168"/>
      <c r="GC77" s="168"/>
      <c r="GD77" s="168"/>
      <c r="GE77" s="168"/>
      <c r="GF77" s="168"/>
      <c r="GG77" s="168"/>
      <c r="GH77" s="168"/>
      <c r="GI77" s="168"/>
      <c r="GJ77" s="168"/>
      <c r="GK77" s="168"/>
      <c r="GL77" s="168"/>
      <c r="GM77" s="168"/>
      <c r="GN77" s="168"/>
      <c r="GO77" s="168"/>
      <c r="GP77" s="168"/>
      <c r="GQ77" s="168"/>
      <c r="GR77" s="168"/>
      <c r="GS77" s="168"/>
      <c r="GT77" s="168"/>
      <c r="GU77" s="168"/>
      <c r="GV77" s="168"/>
      <c r="GW77" s="168"/>
      <c r="GX77" s="168"/>
      <c r="GY77" s="168"/>
      <c r="GZ77" s="168"/>
      <c r="HA77" s="168"/>
      <c r="HB77" s="168"/>
      <c r="HC77" s="168"/>
      <c r="HD77" s="168"/>
      <c r="HE77" s="168"/>
      <c r="HF77" s="168"/>
      <c r="HG77" s="168"/>
      <c r="HH77" s="168"/>
      <c r="HI77" s="168"/>
      <c r="HJ77" s="168"/>
      <c r="HK77" s="168"/>
      <c r="HL77" s="168"/>
      <c r="HM77" s="168"/>
      <c r="HN77" s="168"/>
      <c r="HO77" s="168"/>
      <c r="HP77" s="168"/>
      <c r="HQ77" s="168"/>
      <c r="HR77" s="168"/>
      <c r="HS77" s="168"/>
      <c r="HT77" s="168"/>
      <c r="HU77" s="168"/>
      <c r="HV77" s="168"/>
      <c r="HW77" s="168"/>
      <c r="HX77" s="168"/>
      <c r="HY77" s="168"/>
      <c r="HZ77" s="168"/>
      <c r="IA77" s="168"/>
      <c r="IB77" s="168"/>
      <c r="IC77" s="168"/>
      <c r="ID77" s="168"/>
      <c r="IE77" s="168"/>
      <c r="IF77" s="168"/>
      <c r="IG77" s="168"/>
      <c r="IH77" s="168"/>
      <c r="II77" s="168"/>
      <c r="IJ77" s="168"/>
      <c r="IK77" s="168"/>
      <c r="IL77" s="168"/>
      <c r="IM77" s="168"/>
      <c r="IN77" s="168"/>
      <c r="IO77" s="168"/>
      <c r="IP77" s="168"/>
      <c r="IQ77" s="168"/>
      <c r="IR77" s="168"/>
      <c r="IS77" s="168"/>
      <c r="IT77" s="168"/>
      <c r="IU77" s="168"/>
      <c r="IV77" s="168"/>
      <c r="IW77" s="168"/>
      <c r="IX77" s="168"/>
      <c r="IY77" s="168"/>
      <c r="IZ77" s="168"/>
      <c r="JA77" s="168"/>
      <c r="JB77" s="168"/>
      <c r="JC77" s="168"/>
      <c r="JD77" s="168"/>
      <c r="JE77" s="168"/>
      <c r="JF77" s="168"/>
      <c r="JG77" s="168"/>
      <c r="JH77" s="168"/>
      <c r="JI77" s="168"/>
      <c r="JJ77" s="168"/>
      <c r="JK77" s="168"/>
      <c r="JL77" s="168"/>
      <c r="JM77" s="168"/>
      <c r="JN77" s="168"/>
      <c r="JO77" s="168"/>
      <c r="JP77" s="168"/>
      <c r="JQ77" s="168"/>
      <c r="JR77" s="168"/>
      <c r="JS77" s="168"/>
      <c r="JT77" s="168"/>
      <c r="JU77" s="168"/>
      <c r="JV77" s="168"/>
      <c r="JW77" s="168"/>
      <c r="JX77" s="168"/>
      <c r="JY77" s="168"/>
      <c r="JZ77" s="168"/>
      <c r="KA77" s="168"/>
      <c r="KB77" s="168"/>
      <c r="KC77" s="168"/>
      <c r="KD77" s="168"/>
      <c r="KE77" s="168"/>
      <c r="KF77" s="168"/>
      <c r="KG77" s="168"/>
      <c r="KH77" s="168"/>
      <c r="KI77" s="168"/>
      <c r="KJ77" s="168"/>
      <c r="KK77" s="168"/>
      <c r="KL77" s="168"/>
      <c r="KM77" s="168"/>
      <c r="KN77" s="168"/>
      <c r="KO77" s="168"/>
      <c r="KP77" s="168"/>
      <c r="KQ77" s="168"/>
      <c r="KR77" s="168"/>
      <c r="KS77" s="168"/>
      <c r="KT77" s="168"/>
      <c r="KU77" s="168"/>
      <c r="KV77" s="168"/>
      <c r="KW77" s="168"/>
      <c r="KX77" s="168"/>
      <c r="KY77" s="168"/>
      <c r="KZ77" s="168"/>
      <c r="LA77" s="168"/>
      <c r="LB77" s="168"/>
      <c r="LC77" s="168"/>
      <c r="LD77" s="168"/>
      <c r="LE77" s="168"/>
      <c r="LF77" s="168"/>
      <c r="LG77" s="168"/>
      <c r="LH77" s="168"/>
      <c r="LI77" s="168"/>
      <c r="LJ77" s="168"/>
      <c r="LK77" s="168"/>
      <c r="LL77" s="168"/>
      <c r="LM77" s="168"/>
      <c r="LN77" s="168"/>
      <c r="LO77" s="168"/>
      <c r="LP77" s="168"/>
      <c r="LQ77" s="168"/>
      <c r="LR77" s="168"/>
      <c r="LS77" s="168"/>
      <c r="LT77" s="168"/>
      <c r="LU77" s="168"/>
      <c r="LV77" s="168"/>
      <c r="LW77" s="168"/>
      <c r="LX77" s="168"/>
      <c r="LY77" s="168"/>
      <c r="LZ77" s="168"/>
      <c r="MA77" s="168"/>
      <c r="MB77" s="168"/>
      <c r="MC77" s="168"/>
      <c r="MD77" s="168"/>
      <c r="ME77" s="168"/>
      <c r="MF77" s="168"/>
      <c r="MG77" s="168"/>
    </row>
    <row r="78" spans="1:345" s="170" customFormat="1" x14ac:dyDescent="0.25">
      <c r="A78" s="400" t="s">
        <v>501</v>
      </c>
      <c r="B78" s="530" t="s">
        <v>1146</v>
      </c>
      <c r="C78" s="531">
        <v>4.5</v>
      </c>
      <c r="D78" s="531" t="s">
        <v>563</v>
      </c>
      <c r="E78" s="530" t="s">
        <v>561</v>
      </c>
      <c r="F78" s="531" t="s">
        <v>8</v>
      </c>
      <c r="G78" s="531" t="s">
        <v>202</v>
      </c>
      <c r="H78" s="531" t="s">
        <v>8</v>
      </c>
      <c r="I78" s="531" t="s">
        <v>58</v>
      </c>
      <c r="J78" s="531" t="s">
        <v>201</v>
      </c>
      <c r="K78" s="530" t="s">
        <v>587</v>
      </c>
      <c r="L78" s="168"/>
      <c r="M78" s="168"/>
      <c r="N78" s="168"/>
      <c r="O78" s="168"/>
      <c r="P78" s="168"/>
      <c r="Q78" s="168"/>
      <c r="R78" s="168"/>
      <c r="S78" s="168"/>
      <c r="T78" s="168"/>
      <c r="U78" s="168"/>
      <c r="V78" s="168"/>
      <c r="W78" s="168"/>
      <c r="X78" s="168"/>
      <c r="Y78" s="168"/>
      <c r="Z78" s="168"/>
      <c r="AA78" s="168"/>
      <c r="AB78" s="168"/>
      <c r="AC78" s="168"/>
      <c r="AD78" s="168"/>
      <c r="AE78" s="168"/>
      <c r="AF78" s="168"/>
      <c r="AG78" s="168"/>
      <c r="AH78" s="168"/>
      <c r="AI78" s="168"/>
      <c r="AJ78" s="168"/>
      <c r="AK78" s="168"/>
      <c r="AL78" s="168"/>
      <c r="AM78" s="168"/>
      <c r="AN78" s="168"/>
      <c r="AO78" s="168"/>
      <c r="AP78" s="168"/>
      <c r="AQ78" s="168"/>
      <c r="AR78" s="168"/>
      <c r="AS78" s="168"/>
      <c r="AT78" s="168"/>
      <c r="AU78" s="168"/>
      <c r="AV78" s="168"/>
      <c r="AW78" s="168"/>
      <c r="AX78" s="168"/>
      <c r="AY78" s="168"/>
      <c r="AZ78" s="168"/>
      <c r="BA78" s="168"/>
      <c r="BB78" s="168"/>
      <c r="BC78" s="168"/>
      <c r="BD78" s="168"/>
      <c r="BE78" s="168"/>
      <c r="BF78" s="168"/>
      <c r="BG78" s="168"/>
      <c r="BH78" s="168"/>
      <c r="BI78" s="168"/>
      <c r="BJ78" s="168"/>
      <c r="BK78" s="168"/>
      <c r="BL78" s="168"/>
      <c r="BM78" s="168"/>
      <c r="BN78" s="168"/>
      <c r="BO78" s="168"/>
      <c r="BP78" s="168"/>
      <c r="BQ78" s="168"/>
      <c r="BR78" s="168"/>
      <c r="BS78" s="168"/>
      <c r="BT78" s="168"/>
      <c r="BU78" s="168"/>
      <c r="BV78" s="168"/>
      <c r="BW78" s="168"/>
      <c r="BX78" s="168"/>
      <c r="BY78" s="168"/>
      <c r="BZ78" s="168"/>
      <c r="CA78" s="168"/>
      <c r="CB78" s="168"/>
      <c r="CC78" s="168"/>
      <c r="CD78" s="168"/>
      <c r="CE78" s="168"/>
      <c r="CF78" s="168"/>
      <c r="CG78" s="168"/>
      <c r="CH78" s="168"/>
      <c r="CI78" s="168"/>
      <c r="CJ78" s="168"/>
      <c r="CK78" s="168"/>
      <c r="CL78" s="168"/>
      <c r="CM78" s="168"/>
      <c r="CN78" s="168"/>
      <c r="CO78" s="168"/>
      <c r="CP78" s="168"/>
      <c r="CQ78" s="168"/>
      <c r="CR78" s="168"/>
      <c r="CS78" s="168"/>
      <c r="CT78" s="168"/>
      <c r="CU78" s="168"/>
      <c r="CV78" s="168"/>
      <c r="CW78" s="168"/>
      <c r="CX78" s="168"/>
      <c r="CY78" s="168"/>
      <c r="CZ78" s="168"/>
      <c r="DA78" s="168"/>
      <c r="DB78" s="168"/>
      <c r="DC78" s="168"/>
      <c r="DD78" s="168"/>
      <c r="DE78" s="168"/>
      <c r="DF78" s="168"/>
      <c r="DG78" s="168"/>
      <c r="DH78" s="168"/>
      <c r="DI78" s="168"/>
      <c r="DJ78" s="168"/>
      <c r="DK78" s="168"/>
      <c r="DL78" s="168"/>
      <c r="DM78" s="168"/>
      <c r="DN78" s="168"/>
      <c r="DO78" s="168"/>
      <c r="DP78" s="168"/>
      <c r="DQ78" s="168"/>
      <c r="DR78" s="168"/>
      <c r="DS78" s="168"/>
      <c r="DT78" s="168"/>
      <c r="DU78" s="168"/>
      <c r="DV78" s="168"/>
      <c r="DW78" s="168"/>
      <c r="DX78" s="168"/>
      <c r="DY78" s="168"/>
      <c r="DZ78" s="168"/>
      <c r="EA78" s="168"/>
      <c r="EB78" s="168"/>
      <c r="EC78" s="168"/>
      <c r="ED78" s="168"/>
      <c r="EE78" s="168"/>
      <c r="EF78" s="168"/>
      <c r="EG78" s="168"/>
      <c r="EH78" s="168"/>
      <c r="EI78" s="168"/>
      <c r="EJ78" s="168"/>
      <c r="EK78" s="168"/>
      <c r="EL78" s="168"/>
      <c r="EM78" s="168"/>
      <c r="EN78" s="168"/>
      <c r="EO78" s="168"/>
      <c r="EP78" s="168"/>
      <c r="EQ78" s="168"/>
      <c r="ER78" s="168"/>
      <c r="ES78" s="168"/>
      <c r="ET78" s="168"/>
      <c r="EU78" s="168"/>
      <c r="EV78" s="168"/>
      <c r="EW78" s="168"/>
      <c r="EX78" s="168"/>
      <c r="EY78" s="168"/>
      <c r="EZ78" s="168"/>
      <c r="FA78" s="168"/>
      <c r="FB78" s="168"/>
      <c r="FC78" s="168"/>
      <c r="FD78" s="168"/>
      <c r="FE78" s="168"/>
      <c r="FF78" s="168"/>
      <c r="FG78" s="168"/>
      <c r="FH78" s="168"/>
      <c r="FI78" s="168"/>
      <c r="FJ78" s="168"/>
      <c r="FK78" s="168"/>
      <c r="FL78" s="168"/>
      <c r="FM78" s="168"/>
      <c r="FN78" s="168"/>
      <c r="FO78" s="168"/>
      <c r="FP78" s="168"/>
      <c r="FQ78" s="168"/>
      <c r="FR78" s="168"/>
      <c r="FS78" s="168"/>
      <c r="FT78" s="168"/>
      <c r="FU78" s="168"/>
      <c r="FV78" s="168"/>
      <c r="FW78" s="168"/>
      <c r="FX78" s="168"/>
      <c r="FY78" s="168"/>
      <c r="FZ78" s="168"/>
      <c r="GA78" s="168"/>
      <c r="GB78" s="168"/>
      <c r="GC78" s="168"/>
      <c r="GD78" s="168"/>
      <c r="GE78" s="168"/>
      <c r="GF78" s="168"/>
      <c r="GG78" s="168"/>
      <c r="GH78" s="168"/>
      <c r="GI78" s="168"/>
      <c r="GJ78" s="168"/>
      <c r="GK78" s="168"/>
      <c r="GL78" s="168"/>
      <c r="GM78" s="168"/>
      <c r="GN78" s="168"/>
      <c r="GO78" s="168"/>
      <c r="GP78" s="168"/>
      <c r="GQ78" s="168"/>
      <c r="GR78" s="168"/>
      <c r="GS78" s="168"/>
      <c r="GT78" s="168"/>
      <c r="GU78" s="168"/>
      <c r="GV78" s="168"/>
      <c r="GW78" s="168"/>
      <c r="GX78" s="168"/>
      <c r="GY78" s="168"/>
      <c r="GZ78" s="168"/>
      <c r="HA78" s="168"/>
      <c r="HB78" s="168"/>
      <c r="HC78" s="168"/>
      <c r="HD78" s="168"/>
      <c r="HE78" s="168"/>
      <c r="HF78" s="168"/>
      <c r="HG78" s="168"/>
      <c r="HH78" s="168"/>
      <c r="HI78" s="168"/>
      <c r="HJ78" s="168"/>
      <c r="HK78" s="168"/>
      <c r="HL78" s="168"/>
      <c r="HM78" s="168"/>
      <c r="HN78" s="168"/>
      <c r="HO78" s="168"/>
      <c r="HP78" s="168"/>
      <c r="HQ78" s="168"/>
      <c r="HR78" s="168"/>
      <c r="HS78" s="168"/>
      <c r="HT78" s="168"/>
      <c r="HU78" s="168"/>
      <c r="HV78" s="168"/>
      <c r="HW78" s="168"/>
      <c r="HX78" s="168"/>
      <c r="HY78" s="168"/>
      <c r="HZ78" s="168"/>
      <c r="IA78" s="168"/>
      <c r="IB78" s="168"/>
      <c r="IC78" s="168"/>
      <c r="ID78" s="168"/>
      <c r="IE78" s="168"/>
      <c r="IF78" s="168"/>
      <c r="IG78" s="168"/>
      <c r="IH78" s="168"/>
      <c r="II78" s="168"/>
      <c r="IJ78" s="168"/>
      <c r="IK78" s="168"/>
      <c r="IL78" s="168"/>
      <c r="IM78" s="168"/>
      <c r="IN78" s="168"/>
      <c r="IO78" s="168"/>
      <c r="IP78" s="168"/>
      <c r="IQ78" s="168"/>
      <c r="IR78" s="168"/>
      <c r="IS78" s="168"/>
      <c r="IT78" s="168"/>
      <c r="IU78" s="168"/>
      <c r="IV78" s="168"/>
      <c r="IW78" s="168"/>
      <c r="IX78" s="168"/>
      <c r="IY78" s="168"/>
      <c r="IZ78" s="168"/>
      <c r="JA78" s="168"/>
      <c r="JB78" s="168"/>
      <c r="JC78" s="168"/>
      <c r="JD78" s="168"/>
      <c r="JE78" s="168"/>
      <c r="JF78" s="168"/>
      <c r="JG78" s="168"/>
      <c r="JH78" s="168"/>
      <c r="JI78" s="168"/>
      <c r="JJ78" s="168"/>
      <c r="JK78" s="168"/>
      <c r="JL78" s="168"/>
      <c r="JM78" s="168"/>
      <c r="JN78" s="168"/>
      <c r="JO78" s="168"/>
      <c r="JP78" s="168"/>
      <c r="JQ78" s="168"/>
      <c r="JR78" s="168"/>
      <c r="JS78" s="168"/>
      <c r="JT78" s="168"/>
      <c r="JU78" s="168"/>
      <c r="JV78" s="168"/>
      <c r="JW78" s="168"/>
      <c r="JX78" s="168"/>
      <c r="JY78" s="168"/>
      <c r="JZ78" s="168"/>
      <c r="KA78" s="168"/>
      <c r="KB78" s="168"/>
      <c r="KC78" s="168"/>
      <c r="KD78" s="168"/>
      <c r="KE78" s="168"/>
      <c r="KF78" s="168"/>
      <c r="KG78" s="168"/>
      <c r="KH78" s="168"/>
      <c r="KI78" s="168"/>
      <c r="KJ78" s="168"/>
      <c r="KK78" s="168"/>
      <c r="KL78" s="168"/>
      <c r="KM78" s="168"/>
      <c r="KN78" s="168"/>
      <c r="KO78" s="168"/>
      <c r="KP78" s="168"/>
      <c r="KQ78" s="168"/>
      <c r="KR78" s="168"/>
      <c r="KS78" s="168"/>
      <c r="KT78" s="168"/>
      <c r="KU78" s="168"/>
      <c r="KV78" s="168"/>
      <c r="KW78" s="168"/>
      <c r="KX78" s="168"/>
      <c r="KY78" s="168"/>
      <c r="KZ78" s="168"/>
      <c r="LA78" s="168"/>
      <c r="LB78" s="168"/>
      <c r="LC78" s="168"/>
      <c r="LD78" s="168"/>
      <c r="LE78" s="168"/>
      <c r="LF78" s="168"/>
      <c r="LG78" s="168"/>
      <c r="LH78" s="168"/>
      <c r="LI78" s="168"/>
      <c r="LJ78" s="168"/>
      <c r="LK78" s="168"/>
      <c r="LL78" s="168"/>
      <c r="LM78" s="168"/>
      <c r="LN78" s="168"/>
      <c r="LO78" s="168"/>
      <c r="LP78" s="168"/>
      <c r="LQ78" s="168"/>
      <c r="LR78" s="168"/>
      <c r="LS78" s="168"/>
      <c r="LT78" s="168"/>
      <c r="LU78" s="168"/>
      <c r="LV78" s="168"/>
      <c r="LW78" s="168"/>
      <c r="LX78" s="168"/>
      <c r="LY78" s="168"/>
      <c r="LZ78" s="168"/>
      <c r="MA78" s="168"/>
      <c r="MB78" s="168"/>
      <c r="MC78" s="168"/>
      <c r="MD78" s="168"/>
      <c r="ME78" s="168"/>
      <c r="MF78" s="168"/>
      <c r="MG78" s="168"/>
    </row>
    <row r="79" spans="1:345" s="168" customFormat="1" x14ac:dyDescent="0.25">
      <c r="A79" s="400" t="s">
        <v>502</v>
      </c>
      <c r="B79" s="529" t="s">
        <v>1155</v>
      </c>
      <c r="C79" s="527">
        <v>4.7</v>
      </c>
      <c r="D79" s="528" t="s">
        <v>563</v>
      </c>
      <c r="E79" s="529" t="s">
        <v>561</v>
      </c>
      <c r="F79" s="528" t="s">
        <v>8</v>
      </c>
      <c r="G79" s="528" t="s">
        <v>8</v>
      </c>
      <c r="H79" s="528" t="s">
        <v>202</v>
      </c>
      <c r="I79" s="528" t="s">
        <v>199</v>
      </c>
      <c r="J79" s="528" t="s">
        <v>203</v>
      </c>
      <c r="K79" s="529" t="s">
        <v>587</v>
      </c>
    </row>
    <row r="80" spans="1:345" s="166" customFormat="1" x14ac:dyDescent="0.25">
      <c r="A80" s="400" t="s">
        <v>497</v>
      </c>
      <c r="B80" s="520" t="s">
        <v>1157</v>
      </c>
      <c r="C80" s="521">
        <v>4.9000000000000004</v>
      </c>
      <c r="D80" s="522" t="s">
        <v>187</v>
      </c>
      <c r="E80" s="520" t="s">
        <v>561</v>
      </c>
      <c r="F80" s="522" t="s">
        <v>8</v>
      </c>
      <c r="G80" s="522" t="s">
        <v>202</v>
      </c>
      <c r="H80" s="522" t="s">
        <v>8</v>
      </c>
      <c r="I80" s="522" t="s">
        <v>58</v>
      </c>
      <c r="J80" s="522" t="s">
        <v>203</v>
      </c>
      <c r="K80" s="520" t="s">
        <v>587</v>
      </c>
      <c r="AA80" s="168"/>
      <c r="AB80" s="168"/>
      <c r="AC80" s="168"/>
      <c r="AD80" s="168"/>
      <c r="AE80" s="168"/>
      <c r="AF80" s="168"/>
      <c r="AG80" s="168"/>
      <c r="AH80" s="168"/>
      <c r="AI80" s="168"/>
      <c r="AJ80" s="168"/>
      <c r="AK80" s="168"/>
      <c r="AL80" s="168"/>
      <c r="AM80" s="168"/>
      <c r="AN80" s="168"/>
      <c r="AO80" s="168"/>
      <c r="AP80" s="168"/>
      <c r="AQ80" s="168"/>
      <c r="AR80" s="168"/>
      <c r="AS80" s="168"/>
      <c r="AT80" s="168"/>
      <c r="AU80" s="168"/>
      <c r="AV80" s="168"/>
      <c r="AW80" s="168"/>
      <c r="AX80" s="168"/>
      <c r="AY80" s="168"/>
      <c r="AZ80" s="168"/>
      <c r="BA80" s="168"/>
      <c r="BB80" s="168"/>
      <c r="BC80" s="168"/>
      <c r="BD80" s="168"/>
      <c r="BE80" s="168"/>
      <c r="BF80" s="168"/>
      <c r="BG80" s="168"/>
      <c r="BH80" s="168"/>
      <c r="BI80" s="168"/>
      <c r="BJ80" s="168"/>
      <c r="BK80" s="168"/>
      <c r="BL80" s="168"/>
      <c r="BM80" s="168"/>
      <c r="BN80" s="168"/>
      <c r="BO80" s="168"/>
      <c r="BP80" s="168"/>
      <c r="BQ80" s="168"/>
      <c r="BR80" s="168"/>
      <c r="BS80" s="168"/>
      <c r="BT80" s="168"/>
      <c r="BU80" s="168"/>
      <c r="BV80" s="168"/>
      <c r="BW80" s="168"/>
      <c r="BX80" s="168"/>
      <c r="BY80" s="168"/>
      <c r="BZ80" s="168"/>
      <c r="CA80" s="168"/>
      <c r="CB80" s="168"/>
      <c r="CC80" s="168"/>
      <c r="CD80" s="168"/>
      <c r="CE80" s="168"/>
      <c r="CF80" s="168"/>
      <c r="CG80" s="168"/>
      <c r="CH80" s="168"/>
      <c r="CI80" s="168"/>
      <c r="CJ80" s="168"/>
      <c r="CK80" s="168"/>
      <c r="CL80" s="168"/>
      <c r="CM80" s="168"/>
      <c r="CN80" s="168"/>
      <c r="CO80" s="168"/>
      <c r="CP80" s="168"/>
      <c r="CQ80" s="168"/>
      <c r="CR80" s="168"/>
      <c r="CS80" s="168"/>
      <c r="CT80" s="168"/>
      <c r="CU80" s="168"/>
      <c r="CV80" s="168"/>
      <c r="CW80" s="168"/>
      <c r="CX80" s="168"/>
      <c r="CY80" s="168"/>
      <c r="CZ80" s="168"/>
      <c r="DA80" s="168"/>
      <c r="DB80" s="168"/>
      <c r="DC80" s="168"/>
      <c r="DD80" s="168"/>
      <c r="DE80" s="168"/>
      <c r="DF80" s="168"/>
      <c r="DG80" s="168"/>
      <c r="DH80" s="168"/>
      <c r="DI80" s="168"/>
      <c r="DJ80" s="168"/>
      <c r="DK80" s="168"/>
      <c r="DL80" s="168"/>
      <c r="DM80" s="168"/>
      <c r="DN80" s="168"/>
      <c r="DO80" s="168"/>
      <c r="DP80" s="168"/>
      <c r="DQ80" s="168"/>
      <c r="DR80" s="168"/>
      <c r="DS80" s="168"/>
      <c r="DT80" s="168"/>
      <c r="DU80" s="168"/>
      <c r="DV80" s="168"/>
      <c r="DW80" s="168"/>
      <c r="DX80" s="168"/>
      <c r="DY80" s="168"/>
      <c r="DZ80" s="168"/>
      <c r="EA80" s="168"/>
      <c r="EB80" s="168"/>
      <c r="EC80" s="168"/>
      <c r="ED80" s="168"/>
      <c r="EE80" s="168"/>
      <c r="EF80" s="168"/>
      <c r="EG80" s="168"/>
      <c r="EH80" s="168"/>
      <c r="EI80" s="168"/>
      <c r="EJ80" s="168"/>
      <c r="EK80" s="168"/>
      <c r="EL80" s="168"/>
      <c r="EM80" s="168"/>
      <c r="EN80" s="168"/>
      <c r="EO80" s="168"/>
      <c r="EP80" s="168"/>
      <c r="EQ80" s="168"/>
      <c r="ER80" s="168"/>
      <c r="ES80" s="168"/>
      <c r="ET80" s="168"/>
      <c r="EU80" s="168"/>
      <c r="EV80" s="168"/>
      <c r="EW80" s="168"/>
      <c r="EX80" s="168"/>
      <c r="EY80" s="168"/>
      <c r="EZ80" s="168"/>
      <c r="FA80" s="168"/>
      <c r="FB80" s="168"/>
      <c r="FC80" s="168"/>
      <c r="FD80" s="168"/>
      <c r="FE80" s="168"/>
      <c r="FF80" s="168"/>
      <c r="FG80" s="168"/>
      <c r="FH80" s="168"/>
      <c r="FI80" s="168"/>
      <c r="FJ80" s="168"/>
      <c r="FK80" s="168"/>
      <c r="FL80" s="168"/>
      <c r="FM80" s="168"/>
      <c r="FN80" s="168"/>
      <c r="FO80" s="168"/>
      <c r="FP80" s="168"/>
      <c r="FQ80" s="168"/>
      <c r="FR80" s="168"/>
      <c r="FS80" s="168"/>
      <c r="FT80" s="168"/>
      <c r="FU80" s="168"/>
      <c r="FV80" s="168"/>
      <c r="FW80" s="168"/>
      <c r="FX80" s="168"/>
      <c r="FY80" s="168"/>
      <c r="FZ80" s="168"/>
      <c r="GA80" s="168"/>
      <c r="GB80" s="168"/>
      <c r="GC80" s="168"/>
      <c r="GD80" s="168"/>
      <c r="GE80" s="168"/>
      <c r="GF80" s="168"/>
      <c r="GG80" s="168"/>
      <c r="GH80" s="168"/>
      <c r="GI80" s="168"/>
      <c r="GJ80" s="168"/>
      <c r="GK80" s="168"/>
      <c r="GL80" s="168"/>
      <c r="GM80" s="168"/>
      <c r="GN80" s="168"/>
      <c r="GO80" s="168"/>
      <c r="GP80" s="168"/>
      <c r="GQ80" s="168"/>
      <c r="GR80" s="168"/>
      <c r="GS80" s="168"/>
      <c r="GT80" s="168"/>
      <c r="GU80" s="168"/>
      <c r="GV80" s="168"/>
      <c r="GW80" s="168"/>
      <c r="GX80" s="168"/>
      <c r="GY80" s="168"/>
      <c r="GZ80" s="168"/>
      <c r="HA80" s="168"/>
      <c r="HB80" s="168"/>
      <c r="HC80" s="168"/>
      <c r="HD80" s="168"/>
      <c r="HE80" s="168"/>
      <c r="HF80" s="168"/>
      <c r="HG80" s="168"/>
      <c r="HH80" s="168"/>
      <c r="HI80" s="168"/>
      <c r="HJ80" s="168"/>
      <c r="HK80" s="168"/>
      <c r="HL80" s="168"/>
      <c r="HM80" s="168"/>
      <c r="HN80" s="168"/>
      <c r="HO80" s="168"/>
      <c r="HP80" s="168"/>
      <c r="HQ80" s="168"/>
      <c r="HR80" s="168"/>
      <c r="HS80" s="168"/>
      <c r="HT80" s="168"/>
      <c r="HU80" s="168"/>
      <c r="HV80" s="168"/>
      <c r="HW80" s="168"/>
      <c r="HX80" s="168"/>
      <c r="HY80" s="168"/>
      <c r="HZ80" s="168"/>
      <c r="IA80" s="168"/>
      <c r="IB80" s="168"/>
      <c r="IC80" s="168"/>
      <c r="ID80" s="168"/>
      <c r="IE80" s="168"/>
      <c r="IF80" s="168"/>
      <c r="IG80" s="168"/>
      <c r="IH80" s="168"/>
      <c r="II80" s="168"/>
      <c r="IJ80" s="168"/>
      <c r="IK80" s="168"/>
      <c r="IL80" s="168"/>
      <c r="IM80" s="168"/>
      <c r="IN80" s="168"/>
      <c r="IO80" s="168"/>
      <c r="IP80" s="168"/>
      <c r="IQ80" s="168"/>
      <c r="IR80" s="168"/>
      <c r="IS80" s="168"/>
      <c r="IT80" s="168"/>
      <c r="IU80" s="168"/>
      <c r="IV80" s="168"/>
      <c r="IW80" s="168"/>
      <c r="IX80" s="168"/>
      <c r="IY80" s="168"/>
      <c r="IZ80" s="168"/>
      <c r="JA80" s="168"/>
      <c r="JB80" s="168"/>
      <c r="JC80" s="168"/>
      <c r="JD80" s="168"/>
      <c r="JE80" s="168"/>
      <c r="JF80" s="168"/>
      <c r="JG80" s="168"/>
      <c r="JH80" s="168"/>
      <c r="JI80" s="168"/>
      <c r="JJ80" s="168"/>
      <c r="JK80" s="168"/>
      <c r="JL80" s="168"/>
      <c r="JM80" s="168"/>
      <c r="JN80" s="168"/>
      <c r="JO80" s="168"/>
      <c r="JP80" s="168"/>
      <c r="JQ80" s="168"/>
      <c r="JR80" s="168"/>
      <c r="JS80" s="168"/>
      <c r="JT80" s="168"/>
      <c r="JU80" s="168"/>
      <c r="JV80" s="168"/>
      <c r="JW80" s="168"/>
      <c r="JX80" s="168"/>
      <c r="JY80" s="168"/>
      <c r="JZ80" s="168"/>
      <c r="KA80" s="168"/>
      <c r="KB80" s="168"/>
      <c r="KC80" s="168"/>
      <c r="KD80" s="168"/>
      <c r="KE80" s="168"/>
      <c r="KF80" s="168"/>
      <c r="KG80" s="168"/>
      <c r="KH80" s="168"/>
      <c r="KI80" s="168"/>
      <c r="KJ80" s="168"/>
      <c r="KK80" s="168"/>
      <c r="KL80" s="168"/>
      <c r="KM80" s="168"/>
      <c r="KN80" s="168"/>
      <c r="KO80" s="168"/>
      <c r="KP80" s="168"/>
      <c r="KQ80" s="168"/>
      <c r="KR80" s="168"/>
      <c r="KS80" s="168"/>
      <c r="KT80" s="168"/>
      <c r="KU80" s="168"/>
      <c r="KV80" s="168"/>
      <c r="KW80" s="168"/>
      <c r="KX80" s="168"/>
      <c r="KY80" s="168"/>
      <c r="KZ80" s="168"/>
      <c r="LA80" s="168"/>
      <c r="LB80" s="168"/>
      <c r="LC80" s="168"/>
      <c r="LD80" s="168"/>
      <c r="LE80" s="168"/>
      <c r="LF80" s="168"/>
      <c r="LG80" s="168"/>
      <c r="LH80" s="168"/>
      <c r="LI80" s="168"/>
      <c r="LJ80" s="168"/>
      <c r="LK80" s="168"/>
      <c r="LL80" s="168"/>
      <c r="LM80" s="168"/>
      <c r="LN80" s="168"/>
      <c r="LO80" s="168"/>
      <c r="LP80" s="168"/>
      <c r="LQ80" s="168"/>
      <c r="LR80" s="168"/>
      <c r="LS80" s="168"/>
      <c r="LT80" s="168"/>
      <c r="LU80" s="168"/>
      <c r="LV80" s="168"/>
      <c r="LW80" s="168"/>
      <c r="LX80" s="168"/>
      <c r="LY80" s="168"/>
      <c r="LZ80" s="168"/>
      <c r="MA80" s="168"/>
      <c r="MB80" s="168"/>
      <c r="MC80" s="168"/>
      <c r="MD80" s="168"/>
      <c r="ME80" s="168"/>
      <c r="MF80" s="168"/>
      <c r="MG80" s="168"/>
    </row>
    <row r="81" spans="1:345" s="166" customFormat="1" x14ac:dyDescent="0.25">
      <c r="A81" s="400" t="s">
        <v>505</v>
      </c>
      <c r="B81" s="520" t="s">
        <v>657</v>
      </c>
      <c r="C81" s="521">
        <v>5</v>
      </c>
      <c r="D81" s="522" t="s">
        <v>563</v>
      </c>
      <c r="E81" s="520"/>
      <c r="F81" s="522"/>
      <c r="G81" s="522"/>
      <c r="H81" s="522"/>
      <c r="I81" s="522"/>
      <c r="J81" s="522"/>
      <c r="K81" s="520" t="s">
        <v>587</v>
      </c>
      <c r="AA81" s="168"/>
      <c r="AB81" s="168"/>
      <c r="AC81" s="168"/>
      <c r="AD81" s="168"/>
      <c r="AE81" s="168"/>
      <c r="AF81" s="168"/>
      <c r="AG81" s="168"/>
      <c r="AH81" s="168"/>
      <c r="AI81" s="168"/>
      <c r="AJ81" s="168"/>
      <c r="AK81" s="168"/>
      <c r="AL81" s="168"/>
      <c r="AM81" s="168"/>
      <c r="AN81" s="168"/>
      <c r="AO81" s="168"/>
      <c r="AP81" s="168"/>
      <c r="AQ81" s="168"/>
      <c r="AR81" s="168"/>
      <c r="AS81" s="168"/>
      <c r="AT81" s="168"/>
      <c r="AU81" s="168"/>
      <c r="AV81" s="168"/>
      <c r="AW81" s="168"/>
      <c r="AX81" s="168"/>
      <c r="AY81" s="168"/>
      <c r="AZ81" s="168"/>
      <c r="BA81" s="168"/>
      <c r="BB81" s="168"/>
      <c r="BC81" s="168"/>
      <c r="BD81" s="168"/>
      <c r="BE81" s="168"/>
      <c r="BF81" s="168"/>
      <c r="BG81" s="168"/>
      <c r="BH81" s="168"/>
      <c r="BI81" s="168"/>
      <c r="BJ81" s="168"/>
      <c r="BK81" s="168"/>
      <c r="BL81" s="168"/>
      <c r="BM81" s="168"/>
      <c r="BN81" s="168"/>
      <c r="BO81" s="168"/>
      <c r="BP81" s="168"/>
      <c r="BQ81" s="168"/>
      <c r="BR81" s="168"/>
      <c r="BS81" s="168"/>
      <c r="BT81" s="168"/>
      <c r="BU81" s="168"/>
      <c r="BV81" s="168"/>
      <c r="BW81" s="168"/>
      <c r="BX81" s="168"/>
      <c r="BY81" s="168"/>
      <c r="BZ81" s="168"/>
      <c r="CA81" s="168"/>
      <c r="CB81" s="168"/>
      <c r="CC81" s="168"/>
      <c r="CD81" s="168"/>
      <c r="CE81" s="168"/>
      <c r="CF81" s="168"/>
      <c r="CG81" s="168"/>
      <c r="CH81" s="168"/>
      <c r="CI81" s="168"/>
      <c r="CJ81" s="168"/>
      <c r="CK81" s="168"/>
      <c r="CL81" s="168"/>
      <c r="CM81" s="168"/>
      <c r="CN81" s="168"/>
      <c r="CO81" s="168"/>
      <c r="CP81" s="168"/>
      <c r="CQ81" s="168"/>
      <c r="CR81" s="168"/>
      <c r="CS81" s="168"/>
      <c r="CT81" s="168"/>
      <c r="CU81" s="168"/>
      <c r="CV81" s="168"/>
      <c r="CW81" s="168"/>
      <c r="CX81" s="168"/>
      <c r="CY81" s="168"/>
      <c r="CZ81" s="168"/>
      <c r="DA81" s="168"/>
      <c r="DB81" s="168"/>
      <c r="DC81" s="168"/>
      <c r="DD81" s="168"/>
      <c r="DE81" s="168"/>
      <c r="DF81" s="168"/>
      <c r="DG81" s="168"/>
      <c r="DH81" s="168"/>
      <c r="DI81" s="168"/>
      <c r="DJ81" s="168"/>
      <c r="DK81" s="168"/>
      <c r="DL81" s="168"/>
      <c r="DM81" s="168"/>
      <c r="DN81" s="168"/>
      <c r="DO81" s="168"/>
      <c r="DP81" s="168"/>
      <c r="DQ81" s="168"/>
      <c r="DR81" s="168"/>
      <c r="DS81" s="168"/>
      <c r="DT81" s="168"/>
      <c r="DU81" s="168"/>
      <c r="DV81" s="168"/>
      <c r="DW81" s="168"/>
      <c r="DX81" s="168"/>
      <c r="DY81" s="168"/>
      <c r="DZ81" s="168"/>
      <c r="EA81" s="168"/>
      <c r="EB81" s="168"/>
      <c r="EC81" s="168"/>
      <c r="ED81" s="168"/>
      <c r="EE81" s="168"/>
      <c r="EF81" s="168"/>
      <c r="EG81" s="168"/>
      <c r="EH81" s="168"/>
      <c r="EI81" s="168"/>
      <c r="EJ81" s="168"/>
      <c r="EK81" s="168"/>
      <c r="EL81" s="168"/>
      <c r="EM81" s="168"/>
      <c r="EN81" s="168"/>
      <c r="EO81" s="168"/>
      <c r="EP81" s="168"/>
      <c r="EQ81" s="168"/>
      <c r="ER81" s="168"/>
      <c r="ES81" s="168"/>
      <c r="ET81" s="168"/>
      <c r="EU81" s="168"/>
      <c r="EV81" s="168"/>
      <c r="EW81" s="168"/>
      <c r="EX81" s="168"/>
      <c r="EY81" s="168"/>
      <c r="EZ81" s="168"/>
      <c r="FA81" s="168"/>
      <c r="FB81" s="168"/>
      <c r="FC81" s="168"/>
      <c r="FD81" s="168"/>
      <c r="FE81" s="168"/>
      <c r="FF81" s="168"/>
      <c r="FG81" s="168"/>
      <c r="FH81" s="168"/>
      <c r="FI81" s="168"/>
      <c r="FJ81" s="168"/>
      <c r="FK81" s="168"/>
      <c r="FL81" s="168"/>
      <c r="FM81" s="168"/>
      <c r="FN81" s="168"/>
      <c r="FO81" s="168"/>
      <c r="FP81" s="168"/>
      <c r="FQ81" s="168"/>
      <c r="FR81" s="168"/>
      <c r="FS81" s="168"/>
      <c r="FT81" s="168"/>
      <c r="FU81" s="168"/>
      <c r="FV81" s="168"/>
      <c r="FW81" s="168"/>
      <c r="FX81" s="168"/>
      <c r="FY81" s="168"/>
      <c r="FZ81" s="168"/>
      <c r="GA81" s="168"/>
      <c r="GB81" s="168"/>
      <c r="GC81" s="168"/>
      <c r="GD81" s="168"/>
      <c r="GE81" s="168"/>
      <c r="GF81" s="168"/>
      <c r="GG81" s="168"/>
      <c r="GH81" s="168"/>
      <c r="GI81" s="168"/>
      <c r="GJ81" s="168"/>
      <c r="GK81" s="168"/>
      <c r="GL81" s="168"/>
      <c r="GM81" s="168"/>
      <c r="GN81" s="168"/>
      <c r="GO81" s="168"/>
      <c r="GP81" s="168"/>
      <c r="GQ81" s="168"/>
      <c r="GR81" s="168"/>
      <c r="GS81" s="168"/>
      <c r="GT81" s="168"/>
      <c r="GU81" s="168"/>
      <c r="GV81" s="168"/>
      <c r="GW81" s="168"/>
      <c r="GX81" s="168"/>
      <c r="GY81" s="168"/>
      <c r="GZ81" s="168"/>
      <c r="HA81" s="168"/>
      <c r="HB81" s="168"/>
      <c r="HC81" s="168"/>
      <c r="HD81" s="168"/>
      <c r="HE81" s="168"/>
      <c r="HF81" s="168"/>
      <c r="HG81" s="168"/>
      <c r="HH81" s="168"/>
      <c r="HI81" s="168"/>
      <c r="HJ81" s="168"/>
      <c r="HK81" s="168"/>
      <c r="HL81" s="168"/>
      <c r="HM81" s="168"/>
      <c r="HN81" s="168"/>
      <c r="HO81" s="168"/>
      <c r="HP81" s="168"/>
      <c r="HQ81" s="168"/>
      <c r="HR81" s="168"/>
      <c r="HS81" s="168"/>
      <c r="HT81" s="168"/>
      <c r="HU81" s="168"/>
      <c r="HV81" s="168"/>
      <c r="HW81" s="168"/>
      <c r="HX81" s="168"/>
      <c r="HY81" s="168"/>
      <c r="HZ81" s="168"/>
      <c r="IA81" s="168"/>
      <c r="IB81" s="168"/>
      <c r="IC81" s="168"/>
      <c r="ID81" s="168"/>
      <c r="IE81" s="168"/>
      <c r="IF81" s="168"/>
      <c r="IG81" s="168"/>
      <c r="IH81" s="168"/>
      <c r="II81" s="168"/>
      <c r="IJ81" s="168"/>
      <c r="IK81" s="168"/>
      <c r="IL81" s="168"/>
      <c r="IM81" s="168"/>
      <c r="IN81" s="168"/>
      <c r="IO81" s="168"/>
      <c r="IP81" s="168"/>
      <c r="IQ81" s="168"/>
      <c r="IR81" s="168"/>
      <c r="IS81" s="168"/>
      <c r="IT81" s="168"/>
      <c r="IU81" s="168"/>
      <c r="IV81" s="168"/>
      <c r="IW81" s="168"/>
      <c r="IX81" s="168"/>
      <c r="IY81" s="168"/>
      <c r="IZ81" s="168"/>
      <c r="JA81" s="168"/>
      <c r="JB81" s="168"/>
      <c r="JC81" s="168"/>
      <c r="JD81" s="168"/>
      <c r="JE81" s="168"/>
      <c r="JF81" s="168"/>
      <c r="JG81" s="168"/>
      <c r="JH81" s="168"/>
      <c r="JI81" s="168"/>
      <c r="JJ81" s="168"/>
      <c r="JK81" s="168"/>
      <c r="JL81" s="168"/>
      <c r="JM81" s="168"/>
      <c r="JN81" s="168"/>
      <c r="JO81" s="168"/>
      <c r="JP81" s="168"/>
      <c r="JQ81" s="168"/>
      <c r="JR81" s="168"/>
      <c r="JS81" s="168"/>
      <c r="JT81" s="168"/>
      <c r="JU81" s="168"/>
      <c r="JV81" s="168"/>
      <c r="JW81" s="168"/>
      <c r="JX81" s="168"/>
      <c r="JY81" s="168"/>
      <c r="JZ81" s="168"/>
      <c r="KA81" s="168"/>
      <c r="KB81" s="168"/>
      <c r="KC81" s="168"/>
      <c r="KD81" s="168"/>
      <c r="KE81" s="168"/>
      <c r="KF81" s="168"/>
      <c r="KG81" s="168"/>
      <c r="KH81" s="168"/>
      <c r="KI81" s="168"/>
      <c r="KJ81" s="168"/>
      <c r="KK81" s="168"/>
      <c r="KL81" s="168"/>
      <c r="KM81" s="168"/>
      <c r="KN81" s="168"/>
      <c r="KO81" s="168"/>
      <c r="KP81" s="168"/>
      <c r="KQ81" s="168"/>
      <c r="KR81" s="168"/>
      <c r="KS81" s="168"/>
      <c r="KT81" s="168"/>
      <c r="KU81" s="168"/>
      <c r="KV81" s="168"/>
      <c r="KW81" s="168"/>
      <c r="KX81" s="168"/>
      <c r="KY81" s="168"/>
      <c r="KZ81" s="168"/>
      <c r="LA81" s="168"/>
      <c r="LB81" s="168"/>
      <c r="LC81" s="168"/>
      <c r="LD81" s="168"/>
      <c r="LE81" s="168"/>
      <c r="LF81" s="168"/>
      <c r="LG81" s="168"/>
      <c r="LH81" s="168"/>
      <c r="LI81" s="168"/>
      <c r="LJ81" s="168"/>
      <c r="LK81" s="168"/>
      <c r="LL81" s="168"/>
      <c r="LM81" s="168"/>
      <c r="LN81" s="168"/>
      <c r="LO81" s="168"/>
      <c r="LP81" s="168"/>
      <c r="LQ81" s="168"/>
      <c r="LR81" s="168"/>
      <c r="LS81" s="168"/>
      <c r="LT81" s="168"/>
      <c r="LU81" s="168"/>
      <c r="LV81" s="168"/>
      <c r="LW81" s="168"/>
      <c r="LX81" s="168"/>
      <c r="LY81" s="168"/>
      <c r="LZ81" s="168"/>
      <c r="MA81" s="168"/>
      <c r="MB81" s="168"/>
      <c r="MC81" s="168"/>
      <c r="MD81" s="168"/>
      <c r="ME81" s="168"/>
      <c r="MF81" s="168"/>
      <c r="MG81" s="168"/>
    </row>
    <row r="82" spans="1:345" s="166" customFormat="1" x14ac:dyDescent="0.25">
      <c r="A82" s="400" t="s">
        <v>498</v>
      </c>
      <c r="B82" s="526" t="s">
        <v>219</v>
      </c>
      <c r="C82" s="527">
        <v>5</v>
      </c>
      <c r="D82" s="528" t="s">
        <v>187</v>
      </c>
      <c r="E82" s="529" t="s">
        <v>561</v>
      </c>
      <c r="F82" s="528" t="s">
        <v>8</v>
      </c>
      <c r="G82" s="528" t="s">
        <v>202</v>
      </c>
      <c r="H82" s="528" t="s">
        <v>8</v>
      </c>
      <c r="I82" s="528" t="s">
        <v>199</v>
      </c>
      <c r="J82" s="528" t="s">
        <v>201</v>
      </c>
      <c r="K82" s="529" t="s">
        <v>587</v>
      </c>
      <c r="AA82" s="168"/>
      <c r="AB82" s="168"/>
      <c r="AC82" s="168"/>
      <c r="AD82" s="168"/>
      <c r="AE82" s="168"/>
      <c r="AF82" s="168"/>
      <c r="AG82" s="168"/>
      <c r="AH82" s="168"/>
      <c r="AI82" s="168"/>
      <c r="AJ82" s="168"/>
      <c r="AK82" s="168"/>
      <c r="AL82" s="168"/>
      <c r="AM82" s="168"/>
      <c r="AN82" s="168"/>
      <c r="AO82" s="168"/>
      <c r="AP82" s="168"/>
      <c r="AQ82" s="168"/>
      <c r="AR82" s="168"/>
      <c r="AS82" s="168"/>
      <c r="AT82" s="168"/>
      <c r="AU82" s="168"/>
      <c r="AV82" s="168"/>
      <c r="AW82" s="168"/>
      <c r="AX82" s="168"/>
      <c r="AY82" s="168"/>
      <c r="AZ82" s="168"/>
      <c r="BA82" s="168"/>
      <c r="BB82" s="168"/>
      <c r="BC82" s="168"/>
      <c r="BD82" s="168"/>
      <c r="BE82" s="168"/>
      <c r="BF82" s="168"/>
      <c r="BG82" s="168"/>
      <c r="BH82" s="168"/>
      <c r="BI82" s="168"/>
      <c r="BJ82" s="168"/>
      <c r="BK82" s="168"/>
      <c r="BL82" s="168"/>
      <c r="BM82" s="168"/>
      <c r="BN82" s="168"/>
      <c r="BO82" s="168"/>
      <c r="BP82" s="168"/>
      <c r="BQ82" s="168"/>
      <c r="BR82" s="168"/>
      <c r="BS82" s="168"/>
      <c r="BT82" s="168"/>
      <c r="BU82" s="168"/>
      <c r="BV82" s="168"/>
      <c r="BW82" s="168"/>
      <c r="BX82" s="168"/>
      <c r="BY82" s="168"/>
      <c r="BZ82" s="168"/>
      <c r="CA82" s="168"/>
      <c r="CB82" s="168"/>
      <c r="CC82" s="168"/>
      <c r="CD82" s="168"/>
      <c r="CE82" s="168"/>
      <c r="CF82" s="168"/>
      <c r="CG82" s="168"/>
      <c r="CH82" s="168"/>
      <c r="CI82" s="168"/>
      <c r="CJ82" s="168"/>
      <c r="CK82" s="168"/>
      <c r="CL82" s="168"/>
      <c r="CM82" s="168"/>
      <c r="CN82" s="168"/>
      <c r="CO82" s="168"/>
      <c r="CP82" s="168"/>
      <c r="CQ82" s="168"/>
      <c r="CR82" s="168"/>
      <c r="CS82" s="168"/>
      <c r="CT82" s="168"/>
      <c r="CU82" s="168"/>
      <c r="CV82" s="168"/>
      <c r="CW82" s="168"/>
      <c r="CX82" s="168"/>
      <c r="CY82" s="168"/>
      <c r="CZ82" s="168"/>
      <c r="DA82" s="168"/>
      <c r="DB82" s="168"/>
      <c r="DC82" s="168"/>
      <c r="DD82" s="168"/>
      <c r="DE82" s="168"/>
      <c r="DF82" s="168"/>
      <c r="DG82" s="168"/>
      <c r="DH82" s="168"/>
      <c r="DI82" s="168"/>
      <c r="DJ82" s="168"/>
      <c r="DK82" s="168"/>
      <c r="DL82" s="168"/>
      <c r="DM82" s="168"/>
      <c r="DN82" s="168"/>
      <c r="DO82" s="168"/>
      <c r="DP82" s="168"/>
      <c r="DQ82" s="168"/>
      <c r="DR82" s="168"/>
      <c r="DS82" s="168"/>
      <c r="DT82" s="168"/>
      <c r="DU82" s="168"/>
      <c r="DV82" s="168"/>
      <c r="DW82" s="168"/>
      <c r="DX82" s="168"/>
      <c r="DY82" s="168"/>
      <c r="DZ82" s="168"/>
      <c r="EA82" s="168"/>
      <c r="EB82" s="168"/>
      <c r="EC82" s="168"/>
      <c r="ED82" s="168"/>
      <c r="EE82" s="168"/>
      <c r="EF82" s="168"/>
      <c r="EG82" s="168"/>
      <c r="EH82" s="168"/>
      <c r="EI82" s="168"/>
      <c r="EJ82" s="168"/>
      <c r="EK82" s="168"/>
      <c r="EL82" s="168"/>
      <c r="EM82" s="168"/>
      <c r="EN82" s="168"/>
      <c r="EO82" s="168"/>
      <c r="EP82" s="168"/>
      <c r="EQ82" s="168"/>
      <c r="ER82" s="168"/>
      <c r="ES82" s="168"/>
      <c r="ET82" s="168"/>
      <c r="EU82" s="168"/>
      <c r="EV82" s="168"/>
      <c r="EW82" s="168"/>
      <c r="EX82" s="168"/>
      <c r="EY82" s="168"/>
      <c r="EZ82" s="168"/>
      <c r="FA82" s="168"/>
      <c r="FB82" s="168"/>
      <c r="FC82" s="168"/>
      <c r="FD82" s="168"/>
      <c r="FE82" s="168"/>
      <c r="FF82" s="168"/>
      <c r="FG82" s="168"/>
      <c r="FH82" s="168"/>
      <c r="FI82" s="168"/>
      <c r="FJ82" s="168"/>
      <c r="FK82" s="168"/>
      <c r="FL82" s="168"/>
      <c r="FM82" s="168"/>
      <c r="FN82" s="168"/>
      <c r="FO82" s="168"/>
      <c r="FP82" s="168"/>
      <c r="FQ82" s="168"/>
      <c r="FR82" s="168"/>
      <c r="FS82" s="168"/>
      <c r="FT82" s="168"/>
      <c r="FU82" s="168"/>
      <c r="FV82" s="168"/>
      <c r="FW82" s="168"/>
      <c r="FX82" s="168"/>
      <c r="FY82" s="168"/>
      <c r="FZ82" s="168"/>
      <c r="GA82" s="168"/>
      <c r="GB82" s="168"/>
      <c r="GC82" s="168"/>
      <c r="GD82" s="168"/>
      <c r="GE82" s="168"/>
      <c r="GF82" s="168"/>
      <c r="GG82" s="168"/>
      <c r="GH82" s="168"/>
      <c r="GI82" s="168"/>
      <c r="GJ82" s="168"/>
      <c r="GK82" s="168"/>
      <c r="GL82" s="168"/>
      <c r="GM82" s="168"/>
      <c r="GN82" s="168"/>
      <c r="GO82" s="168"/>
      <c r="GP82" s="168"/>
      <c r="GQ82" s="168"/>
      <c r="GR82" s="168"/>
      <c r="GS82" s="168"/>
      <c r="GT82" s="168"/>
      <c r="GU82" s="168"/>
      <c r="GV82" s="168"/>
      <c r="GW82" s="168"/>
      <c r="GX82" s="168"/>
      <c r="GY82" s="168"/>
      <c r="GZ82" s="168"/>
      <c r="HA82" s="168"/>
      <c r="HB82" s="168"/>
      <c r="HC82" s="168"/>
      <c r="HD82" s="168"/>
      <c r="HE82" s="168"/>
      <c r="HF82" s="168"/>
      <c r="HG82" s="168"/>
      <c r="HH82" s="168"/>
      <c r="HI82" s="168"/>
      <c r="HJ82" s="168"/>
      <c r="HK82" s="168"/>
      <c r="HL82" s="168"/>
      <c r="HM82" s="168"/>
      <c r="HN82" s="168"/>
      <c r="HO82" s="168"/>
      <c r="HP82" s="168"/>
      <c r="HQ82" s="168"/>
      <c r="HR82" s="168"/>
      <c r="HS82" s="168"/>
      <c r="HT82" s="168"/>
      <c r="HU82" s="168"/>
      <c r="HV82" s="168"/>
      <c r="HW82" s="168"/>
      <c r="HX82" s="168"/>
      <c r="HY82" s="168"/>
      <c r="HZ82" s="168"/>
      <c r="IA82" s="168"/>
      <c r="IB82" s="168"/>
      <c r="IC82" s="168"/>
      <c r="ID82" s="168"/>
      <c r="IE82" s="168"/>
      <c r="IF82" s="168"/>
      <c r="IG82" s="168"/>
      <c r="IH82" s="168"/>
      <c r="II82" s="168"/>
      <c r="IJ82" s="168"/>
      <c r="IK82" s="168"/>
      <c r="IL82" s="168"/>
      <c r="IM82" s="168"/>
      <c r="IN82" s="168"/>
      <c r="IO82" s="168"/>
      <c r="IP82" s="168"/>
      <c r="IQ82" s="168"/>
      <c r="IR82" s="168"/>
      <c r="IS82" s="168"/>
      <c r="IT82" s="168"/>
      <c r="IU82" s="168"/>
      <c r="IV82" s="168"/>
      <c r="IW82" s="168"/>
      <c r="IX82" s="168"/>
      <c r="IY82" s="168"/>
      <c r="IZ82" s="168"/>
      <c r="JA82" s="168"/>
      <c r="JB82" s="168"/>
      <c r="JC82" s="168"/>
      <c r="JD82" s="168"/>
      <c r="JE82" s="168"/>
      <c r="JF82" s="168"/>
      <c r="JG82" s="168"/>
      <c r="JH82" s="168"/>
      <c r="JI82" s="168"/>
      <c r="JJ82" s="168"/>
      <c r="JK82" s="168"/>
      <c r="JL82" s="168"/>
      <c r="JM82" s="168"/>
      <c r="JN82" s="168"/>
      <c r="JO82" s="168"/>
      <c r="JP82" s="168"/>
      <c r="JQ82" s="168"/>
      <c r="JR82" s="168"/>
      <c r="JS82" s="168"/>
      <c r="JT82" s="168"/>
      <c r="JU82" s="168"/>
      <c r="JV82" s="168"/>
      <c r="JW82" s="168"/>
      <c r="JX82" s="168"/>
      <c r="JY82" s="168"/>
      <c r="JZ82" s="168"/>
      <c r="KA82" s="168"/>
      <c r="KB82" s="168"/>
      <c r="KC82" s="168"/>
      <c r="KD82" s="168"/>
      <c r="KE82" s="168"/>
      <c r="KF82" s="168"/>
      <c r="KG82" s="168"/>
      <c r="KH82" s="168"/>
      <c r="KI82" s="168"/>
      <c r="KJ82" s="168"/>
      <c r="KK82" s="168"/>
      <c r="KL82" s="168"/>
      <c r="KM82" s="168"/>
      <c r="KN82" s="168"/>
      <c r="KO82" s="168"/>
      <c r="KP82" s="168"/>
      <c r="KQ82" s="168"/>
      <c r="KR82" s="168"/>
      <c r="KS82" s="168"/>
      <c r="KT82" s="168"/>
      <c r="KU82" s="168"/>
      <c r="KV82" s="168"/>
      <c r="KW82" s="168"/>
      <c r="KX82" s="168"/>
      <c r="KY82" s="168"/>
      <c r="KZ82" s="168"/>
      <c r="LA82" s="168"/>
      <c r="LB82" s="168"/>
      <c r="LC82" s="168"/>
      <c r="LD82" s="168"/>
      <c r="LE82" s="168"/>
      <c r="LF82" s="168"/>
      <c r="LG82" s="168"/>
      <c r="LH82" s="168"/>
      <c r="LI82" s="168"/>
      <c r="LJ82" s="168"/>
      <c r="LK82" s="168"/>
      <c r="LL82" s="168"/>
      <c r="LM82" s="168"/>
      <c r="LN82" s="168"/>
      <c r="LO82" s="168"/>
      <c r="LP82" s="168"/>
      <c r="LQ82" s="168"/>
      <c r="LR82" s="168"/>
      <c r="LS82" s="168"/>
      <c r="LT82" s="168"/>
      <c r="LU82" s="168"/>
      <c r="LV82" s="168"/>
      <c r="LW82" s="168"/>
      <c r="LX82" s="168"/>
      <c r="LY82" s="168"/>
      <c r="LZ82" s="168"/>
      <c r="MA82" s="168"/>
      <c r="MB82" s="168"/>
      <c r="MC82" s="168"/>
      <c r="MD82" s="168"/>
      <c r="ME82" s="168"/>
      <c r="MF82" s="168"/>
      <c r="MG82" s="168"/>
    </row>
    <row r="83" spans="1:345" s="168" customFormat="1" x14ac:dyDescent="0.25">
      <c r="A83" s="400" t="s">
        <v>499</v>
      </c>
      <c r="B83" s="530" t="s">
        <v>316</v>
      </c>
      <c r="C83" s="531">
        <v>5.3</v>
      </c>
      <c r="D83" s="531" t="s">
        <v>187</v>
      </c>
      <c r="E83" s="530" t="s">
        <v>561</v>
      </c>
      <c r="F83" s="531" t="s">
        <v>8</v>
      </c>
      <c r="G83" s="531" t="s">
        <v>148</v>
      </c>
      <c r="H83" s="531" t="s">
        <v>202</v>
      </c>
      <c r="I83" s="531" t="s">
        <v>199</v>
      </c>
      <c r="J83" s="531" t="s">
        <v>201</v>
      </c>
      <c r="K83" s="530" t="s">
        <v>587</v>
      </c>
    </row>
    <row r="84" spans="1:345" s="168" customFormat="1" x14ac:dyDescent="0.25">
      <c r="A84" s="400" t="s">
        <v>493</v>
      </c>
      <c r="B84" s="520" t="s">
        <v>1246</v>
      </c>
      <c r="C84" s="521">
        <v>3.9</v>
      </c>
      <c r="D84" s="522" t="s">
        <v>588</v>
      </c>
      <c r="E84" s="520"/>
      <c r="F84" s="522"/>
      <c r="G84" s="522"/>
      <c r="H84" s="522"/>
      <c r="I84" s="522"/>
      <c r="J84" s="522"/>
      <c r="K84" s="520" t="s">
        <v>587</v>
      </c>
    </row>
    <row r="85" spans="1:345" s="168" customFormat="1" x14ac:dyDescent="0.25">
      <c r="A85" s="400" t="s">
        <v>503</v>
      </c>
      <c r="B85" s="520" t="s">
        <v>1247</v>
      </c>
      <c r="C85" s="521">
        <v>4.5999999999999996</v>
      </c>
      <c r="D85" s="522" t="s">
        <v>563</v>
      </c>
      <c r="E85" s="520"/>
      <c r="F85" s="522"/>
      <c r="G85" s="522"/>
      <c r="H85" s="522"/>
      <c r="I85" s="522"/>
      <c r="J85" s="522"/>
      <c r="K85" s="520" t="s">
        <v>587</v>
      </c>
    </row>
    <row r="86" spans="1:345" s="170" customFormat="1" x14ac:dyDescent="0.25">
      <c r="A86" s="400" t="s">
        <v>494</v>
      </c>
      <c r="B86" s="526" t="s">
        <v>1248</v>
      </c>
      <c r="C86" s="527">
        <v>4.7</v>
      </c>
      <c r="D86" s="528" t="s">
        <v>588</v>
      </c>
      <c r="E86" s="529"/>
      <c r="F86" s="528"/>
      <c r="G86" s="528"/>
      <c r="H86" s="528"/>
      <c r="I86" s="528"/>
      <c r="J86" s="528"/>
      <c r="K86" s="529" t="s">
        <v>587</v>
      </c>
      <c r="L86" s="168"/>
      <c r="M86" s="168"/>
      <c r="N86" s="168"/>
      <c r="O86" s="168"/>
      <c r="P86" s="168"/>
      <c r="Q86" s="168"/>
      <c r="R86" s="168"/>
      <c r="S86" s="168"/>
      <c r="T86" s="168"/>
      <c r="U86" s="168"/>
      <c r="V86" s="168"/>
      <c r="W86" s="168"/>
      <c r="X86" s="168"/>
      <c r="Y86" s="168"/>
      <c r="Z86" s="168"/>
      <c r="AA86" s="168"/>
      <c r="AB86" s="168"/>
      <c r="AC86" s="168"/>
      <c r="AD86" s="168"/>
      <c r="AE86" s="168"/>
      <c r="AF86" s="168"/>
      <c r="AG86" s="168"/>
      <c r="AH86" s="168"/>
      <c r="AI86" s="168"/>
      <c r="AJ86" s="168"/>
      <c r="AK86" s="168"/>
      <c r="AL86" s="168"/>
      <c r="AM86" s="168"/>
      <c r="AN86" s="168"/>
      <c r="AO86" s="168"/>
      <c r="AP86" s="168"/>
      <c r="AQ86" s="168"/>
      <c r="AR86" s="168"/>
      <c r="AS86" s="168"/>
      <c r="AT86" s="168"/>
      <c r="AU86" s="168"/>
      <c r="AV86" s="168"/>
      <c r="AW86" s="168"/>
      <c r="AX86" s="168"/>
      <c r="AY86" s="168"/>
      <c r="AZ86" s="168"/>
      <c r="BA86" s="168"/>
      <c r="BB86" s="168"/>
      <c r="BC86" s="168"/>
      <c r="BD86" s="168"/>
      <c r="BE86" s="168"/>
      <c r="BF86" s="168"/>
      <c r="BG86" s="168"/>
      <c r="BH86" s="168"/>
      <c r="BI86" s="168"/>
      <c r="BJ86" s="168"/>
      <c r="BK86" s="168"/>
      <c r="BL86" s="168"/>
      <c r="BM86" s="168"/>
      <c r="BN86" s="168"/>
      <c r="BO86" s="168"/>
      <c r="BP86" s="168"/>
      <c r="BQ86" s="168"/>
      <c r="BR86" s="168"/>
      <c r="BS86" s="168"/>
      <c r="BT86" s="168"/>
      <c r="BU86" s="168"/>
      <c r="BV86" s="168"/>
      <c r="BW86" s="168"/>
      <c r="BX86" s="168"/>
      <c r="BY86" s="168"/>
      <c r="BZ86" s="168"/>
      <c r="CA86" s="168"/>
      <c r="CB86" s="168"/>
      <c r="CC86" s="168"/>
      <c r="CD86" s="168"/>
      <c r="CE86" s="168"/>
      <c r="CF86" s="168"/>
      <c r="CG86" s="168"/>
      <c r="CH86" s="168"/>
      <c r="CI86" s="168"/>
      <c r="CJ86" s="168"/>
      <c r="CK86" s="168"/>
      <c r="CL86" s="168"/>
      <c r="CM86" s="168"/>
      <c r="CN86" s="168"/>
      <c r="CO86" s="168"/>
      <c r="CP86" s="168"/>
      <c r="CQ86" s="168"/>
      <c r="CR86" s="168"/>
      <c r="CS86" s="168"/>
      <c r="CT86" s="168"/>
      <c r="CU86" s="168"/>
      <c r="CV86" s="168"/>
      <c r="CW86" s="168"/>
      <c r="CX86" s="168"/>
      <c r="CY86" s="168"/>
      <c r="CZ86" s="168"/>
      <c r="DA86" s="168"/>
      <c r="DB86" s="168"/>
      <c r="DC86" s="168"/>
      <c r="DD86" s="168"/>
      <c r="DE86" s="168"/>
      <c r="DF86" s="168"/>
      <c r="DG86" s="168"/>
      <c r="DH86" s="168"/>
      <c r="DI86" s="168"/>
      <c r="DJ86" s="168"/>
      <c r="DK86" s="168"/>
      <c r="DL86" s="168"/>
      <c r="DM86" s="168"/>
      <c r="DN86" s="168"/>
      <c r="DO86" s="168"/>
      <c r="DP86" s="168"/>
      <c r="DQ86" s="168"/>
      <c r="DR86" s="168"/>
      <c r="DS86" s="168"/>
      <c r="DT86" s="168"/>
      <c r="DU86" s="168"/>
      <c r="DV86" s="168"/>
      <c r="DW86" s="168"/>
      <c r="DX86" s="168"/>
      <c r="DY86" s="168"/>
      <c r="DZ86" s="168"/>
      <c r="EA86" s="168"/>
      <c r="EB86" s="168"/>
      <c r="EC86" s="168"/>
      <c r="ED86" s="168"/>
      <c r="EE86" s="168"/>
      <c r="EF86" s="168"/>
      <c r="EG86" s="168"/>
      <c r="EH86" s="168"/>
      <c r="EI86" s="168"/>
      <c r="EJ86" s="168"/>
      <c r="EK86" s="168"/>
      <c r="EL86" s="168"/>
      <c r="EM86" s="168"/>
      <c r="EN86" s="168"/>
      <c r="EO86" s="168"/>
      <c r="EP86" s="168"/>
      <c r="EQ86" s="168"/>
      <c r="ER86" s="168"/>
      <c r="ES86" s="168"/>
      <c r="ET86" s="168"/>
      <c r="EU86" s="168"/>
      <c r="EV86" s="168"/>
      <c r="EW86" s="168"/>
      <c r="EX86" s="168"/>
      <c r="EY86" s="168"/>
      <c r="EZ86" s="168"/>
      <c r="FA86" s="168"/>
      <c r="FB86" s="168"/>
      <c r="FC86" s="168"/>
      <c r="FD86" s="168"/>
      <c r="FE86" s="168"/>
      <c r="FF86" s="168"/>
      <c r="FG86" s="168"/>
      <c r="FH86" s="168"/>
      <c r="FI86" s="168"/>
      <c r="FJ86" s="168"/>
      <c r="FK86" s="168"/>
      <c r="FL86" s="168"/>
      <c r="FM86" s="168"/>
      <c r="FN86" s="168"/>
      <c r="FO86" s="168"/>
      <c r="FP86" s="168"/>
      <c r="FQ86" s="168"/>
      <c r="FR86" s="168"/>
      <c r="FS86" s="168"/>
      <c r="FT86" s="168"/>
      <c r="FU86" s="168"/>
      <c r="FV86" s="168"/>
      <c r="FW86" s="168"/>
      <c r="FX86" s="168"/>
      <c r="FY86" s="168"/>
      <c r="FZ86" s="168"/>
      <c r="GA86" s="168"/>
      <c r="GB86" s="168"/>
      <c r="GC86" s="168"/>
      <c r="GD86" s="168"/>
      <c r="GE86" s="168"/>
      <c r="GF86" s="168"/>
      <c r="GG86" s="168"/>
      <c r="GH86" s="168"/>
      <c r="GI86" s="168"/>
      <c r="GJ86" s="168"/>
      <c r="GK86" s="168"/>
      <c r="GL86" s="168"/>
      <c r="GM86" s="168"/>
      <c r="GN86" s="168"/>
      <c r="GO86" s="168"/>
      <c r="GP86" s="168"/>
      <c r="GQ86" s="168"/>
      <c r="GR86" s="168"/>
      <c r="GS86" s="168"/>
      <c r="GT86" s="168"/>
      <c r="GU86" s="168"/>
      <c r="GV86" s="168"/>
      <c r="GW86" s="168"/>
      <c r="GX86" s="168"/>
      <c r="GY86" s="168"/>
      <c r="GZ86" s="168"/>
      <c r="HA86" s="168"/>
      <c r="HB86" s="168"/>
      <c r="HC86" s="168"/>
      <c r="HD86" s="168"/>
      <c r="HE86" s="168"/>
      <c r="HF86" s="168"/>
      <c r="HG86" s="168"/>
      <c r="HH86" s="168"/>
      <c r="HI86" s="168"/>
      <c r="HJ86" s="168"/>
      <c r="HK86" s="168"/>
      <c r="HL86" s="168"/>
      <c r="HM86" s="168"/>
      <c r="HN86" s="168"/>
      <c r="HO86" s="168"/>
      <c r="HP86" s="168"/>
      <c r="HQ86" s="168"/>
      <c r="HR86" s="168"/>
      <c r="HS86" s="168"/>
      <c r="HT86" s="168"/>
      <c r="HU86" s="168"/>
      <c r="HV86" s="168"/>
      <c r="HW86" s="168"/>
      <c r="HX86" s="168"/>
      <c r="HY86" s="168"/>
      <c r="HZ86" s="168"/>
      <c r="IA86" s="168"/>
      <c r="IB86" s="168"/>
      <c r="IC86" s="168"/>
      <c r="ID86" s="168"/>
      <c r="IE86" s="168"/>
      <c r="IF86" s="168"/>
      <c r="IG86" s="168"/>
      <c r="IH86" s="168"/>
      <c r="II86" s="168"/>
      <c r="IJ86" s="168"/>
      <c r="IK86" s="168"/>
      <c r="IL86" s="168"/>
      <c r="IM86" s="168"/>
      <c r="IN86" s="168"/>
      <c r="IO86" s="168"/>
      <c r="IP86" s="168"/>
      <c r="IQ86" s="168"/>
      <c r="IR86" s="168"/>
      <c r="IS86" s="168"/>
      <c r="IT86" s="168"/>
      <c r="IU86" s="168"/>
      <c r="IV86" s="168"/>
      <c r="IW86" s="168"/>
      <c r="IX86" s="168"/>
      <c r="IY86" s="168"/>
      <c r="IZ86" s="168"/>
      <c r="JA86" s="168"/>
      <c r="JB86" s="168"/>
      <c r="JC86" s="168"/>
      <c r="JD86" s="168"/>
      <c r="JE86" s="168"/>
      <c r="JF86" s="168"/>
      <c r="JG86" s="168"/>
      <c r="JH86" s="168"/>
      <c r="JI86" s="168"/>
      <c r="JJ86" s="168"/>
      <c r="JK86" s="168"/>
      <c r="JL86" s="168"/>
      <c r="JM86" s="168"/>
      <c r="JN86" s="168"/>
      <c r="JO86" s="168"/>
      <c r="JP86" s="168"/>
      <c r="JQ86" s="168"/>
      <c r="JR86" s="168"/>
      <c r="JS86" s="168"/>
      <c r="JT86" s="168"/>
      <c r="JU86" s="168"/>
      <c r="JV86" s="168"/>
      <c r="JW86" s="168"/>
      <c r="JX86" s="168"/>
      <c r="JY86" s="168"/>
      <c r="JZ86" s="168"/>
      <c r="KA86" s="168"/>
      <c r="KB86" s="168"/>
      <c r="KC86" s="168"/>
      <c r="KD86" s="168"/>
      <c r="KE86" s="168"/>
      <c r="KF86" s="168"/>
      <c r="KG86" s="168"/>
      <c r="KH86" s="168"/>
      <c r="KI86" s="168"/>
      <c r="KJ86" s="168"/>
      <c r="KK86" s="168"/>
      <c r="KL86" s="168"/>
      <c r="KM86" s="168"/>
      <c r="KN86" s="168"/>
      <c r="KO86" s="168"/>
      <c r="KP86" s="168"/>
      <c r="KQ86" s="168"/>
      <c r="KR86" s="168"/>
      <c r="KS86" s="168"/>
      <c r="KT86" s="168"/>
      <c r="KU86" s="168"/>
      <c r="KV86" s="168"/>
      <c r="KW86" s="168"/>
      <c r="KX86" s="168"/>
      <c r="KY86" s="168"/>
      <c r="KZ86" s="168"/>
      <c r="LA86" s="168"/>
      <c r="LB86" s="168"/>
      <c r="LC86" s="168"/>
      <c r="LD86" s="168"/>
      <c r="LE86" s="168"/>
      <c r="LF86" s="168"/>
      <c r="LG86" s="168"/>
      <c r="LH86" s="168"/>
      <c r="LI86" s="168"/>
      <c r="LJ86" s="168"/>
      <c r="LK86" s="168"/>
      <c r="LL86" s="168"/>
      <c r="LM86" s="168"/>
      <c r="LN86" s="168"/>
      <c r="LO86" s="168"/>
      <c r="LP86" s="168"/>
      <c r="LQ86" s="168"/>
      <c r="LR86" s="168"/>
      <c r="LS86" s="168"/>
      <c r="LT86" s="168"/>
      <c r="LU86" s="168"/>
      <c r="LV86" s="168"/>
      <c r="LW86" s="168"/>
      <c r="LX86" s="168"/>
      <c r="LY86" s="168"/>
      <c r="LZ86" s="168"/>
      <c r="MA86" s="168"/>
      <c r="MB86" s="168"/>
      <c r="MC86" s="168"/>
      <c r="MD86" s="168"/>
      <c r="ME86" s="168"/>
      <c r="MF86" s="168"/>
      <c r="MG86" s="168"/>
    </row>
    <row r="87" spans="1:345" s="169" customFormat="1" x14ac:dyDescent="0.25">
      <c r="A87" s="400" t="s">
        <v>504</v>
      </c>
      <c r="B87" s="529" t="s">
        <v>1173</v>
      </c>
      <c r="C87" s="527">
        <v>4.8</v>
      </c>
      <c r="D87" s="528" t="s">
        <v>563</v>
      </c>
      <c r="E87" s="529"/>
      <c r="F87" s="528"/>
      <c r="G87" s="528"/>
      <c r="H87" s="528"/>
      <c r="I87" s="528"/>
      <c r="J87" s="528"/>
      <c r="K87" s="529" t="s">
        <v>587</v>
      </c>
      <c r="L87" s="168"/>
      <c r="M87" s="168"/>
      <c r="N87" s="166"/>
      <c r="O87" s="166"/>
      <c r="P87" s="166"/>
      <c r="Q87" s="166"/>
      <c r="R87" s="166"/>
      <c r="S87" s="166"/>
      <c r="T87" s="166"/>
      <c r="U87" s="166"/>
      <c r="V87" s="166"/>
      <c r="W87" s="166"/>
      <c r="X87" s="166"/>
      <c r="Y87" s="166"/>
      <c r="Z87" s="166"/>
      <c r="AA87" s="168"/>
      <c r="AB87" s="168"/>
      <c r="AC87" s="168"/>
      <c r="AD87" s="168"/>
      <c r="AE87" s="168"/>
      <c r="AF87" s="168"/>
      <c r="AG87" s="168"/>
      <c r="AH87" s="168"/>
      <c r="AI87" s="168"/>
      <c r="AJ87" s="168"/>
      <c r="AK87" s="168"/>
      <c r="AL87" s="168"/>
      <c r="AM87" s="168"/>
      <c r="AN87" s="168"/>
      <c r="AO87" s="168"/>
      <c r="AP87" s="168"/>
      <c r="AQ87" s="168"/>
      <c r="AR87" s="168"/>
      <c r="AS87" s="168"/>
      <c r="AT87" s="168"/>
      <c r="AU87" s="168"/>
      <c r="AV87" s="168"/>
      <c r="AW87" s="168"/>
      <c r="AX87" s="168"/>
      <c r="AY87" s="168"/>
      <c r="AZ87" s="168"/>
      <c r="BA87" s="168"/>
      <c r="BB87" s="168"/>
      <c r="BC87" s="168"/>
      <c r="BD87" s="168"/>
      <c r="BE87" s="168"/>
      <c r="BF87" s="168"/>
      <c r="BG87" s="168"/>
      <c r="BH87" s="168"/>
      <c r="BI87" s="168"/>
      <c r="BJ87" s="168"/>
      <c r="BK87" s="168"/>
      <c r="BL87" s="168"/>
      <c r="BM87" s="168"/>
      <c r="BN87" s="168"/>
      <c r="BO87" s="168"/>
      <c r="BP87" s="168"/>
      <c r="BQ87" s="168"/>
      <c r="BR87" s="168"/>
      <c r="BS87" s="168"/>
      <c r="BT87" s="168"/>
      <c r="BU87" s="168"/>
      <c r="BV87" s="168"/>
      <c r="BW87" s="168"/>
      <c r="BX87" s="168"/>
      <c r="BY87" s="168"/>
      <c r="BZ87" s="168"/>
      <c r="CA87" s="168"/>
      <c r="CB87" s="168"/>
      <c r="CC87" s="168"/>
      <c r="CD87" s="168"/>
      <c r="CE87" s="168"/>
      <c r="CF87" s="168"/>
      <c r="CG87" s="168"/>
      <c r="CH87" s="168"/>
      <c r="CI87" s="168"/>
      <c r="CJ87" s="168"/>
      <c r="CK87" s="168"/>
      <c r="CL87" s="168"/>
      <c r="CM87" s="168"/>
      <c r="CN87" s="168"/>
      <c r="CO87" s="168"/>
      <c r="CP87" s="168"/>
      <c r="CQ87" s="168"/>
      <c r="CR87" s="168"/>
      <c r="CS87" s="168"/>
      <c r="CT87" s="168"/>
      <c r="CU87" s="168"/>
      <c r="CV87" s="168"/>
      <c r="CW87" s="168"/>
      <c r="CX87" s="168"/>
      <c r="CY87" s="168"/>
      <c r="CZ87" s="168"/>
      <c r="DA87" s="168"/>
      <c r="DB87" s="168"/>
      <c r="DC87" s="168"/>
      <c r="DD87" s="168"/>
      <c r="DE87" s="168"/>
      <c r="DF87" s="168"/>
      <c r="DG87" s="168"/>
      <c r="DH87" s="168"/>
      <c r="DI87" s="168"/>
      <c r="DJ87" s="168"/>
      <c r="DK87" s="168"/>
      <c r="DL87" s="168"/>
      <c r="DM87" s="168"/>
      <c r="DN87" s="168"/>
      <c r="DO87" s="168"/>
      <c r="DP87" s="168"/>
      <c r="DQ87" s="168"/>
      <c r="DR87" s="168"/>
      <c r="DS87" s="168"/>
      <c r="DT87" s="168"/>
      <c r="DU87" s="168"/>
      <c r="DV87" s="168"/>
      <c r="DW87" s="168"/>
      <c r="DX87" s="168"/>
      <c r="DY87" s="168"/>
      <c r="DZ87" s="168"/>
      <c r="EA87" s="168"/>
      <c r="EB87" s="168"/>
      <c r="EC87" s="168"/>
      <c r="ED87" s="168"/>
      <c r="EE87" s="168"/>
      <c r="EF87" s="168"/>
      <c r="EG87" s="168"/>
      <c r="EH87" s="168"/>
      <c r="EI87" s="168"/>
      <c r="EJ87" s="168"/>
      <c r="EK87" s="168"/>
      <c r="EL87" s="168"/>
      <c r="EM87" s="168"/>
      <c r="EN87" s="168"/>
      <c r="EO87" s="168"/>
      <c r="EP87" s="168"/>
      <c r="EQ87" s="168"/>
      <c r="ER87" s="168"/>
      <c r="ES87" s="168"/>
      <c r="ET87" s="168"/>
      <c r="EU87" s="168"/>
      <c r="EV87" s="168"/>
      <c r="EW87" s="168"/>
      <c r="EX87" s="168"/>
      <c r="EY87" s="168"/>
      <c r="EZ87" s="168"/>
      <c r="FA87" s="168"/>
      <c r="FB87" s="168"/>
      <c r="FC87" s="168"/>
      <c r="FD87" s="168"/>
      <c r="FE87" s="168"/>
      <c r="FF87" s="168"/>
      <c r="FG87" s="168"/>
      <c r="FH87" s="168"/>
      <c r="FI87" s="168"/>
      <c r="FJ87" s="168"/>
      <c r="FK87" s="168"/>
      <c r="FL87" s="168"/>
      <c r="FM87" s="168"/>
      <c r="FN87" s="168"/>
      <c r="FO87" s="168"/>
      <c r="FP87" s="168"/>
      <c r="FQ87" s="168"/>
      <c r="FR87" s="168"/>
      <c r="FS87" s="168"/>
      <c r="FT87" s="168"/>
      <c r="FU87" s="168"/>
      <c r="FV87" s="168"/>
      <c r="FW87" s="168"/>
      <c r="FX87" s="168"/>
      <c r="FY87" s="168"/>
      <c r="FZ87" s="168"/>
      <c r="GA87" s="168"/>
      <c r="GB87" s="168"/>
      <c r="GC87" s="168"/>
      <c r="GD87" s="168"/>
      <c r="GE87" s="168"/>
      <c r="GF87" s="168"/>
      <c r="GG87" s="168"/>
      <c r="GH87" s="168"/>
      <c r="GI87" s="168"/>
      <c r="GJ87" s="168"/>
      <c r="GK87" s="168"/>
      <c r="GL87" s="168"/>
      <c r="GM87" s="168"/>
      <c r="GN87" s="168"/>
      <c r="GO87" s="168"/>
      <c r="GP87" s="168"/>
      <c r="GQ87" s="168"/>
      <c r="GR87" s="168"/>
      <c r="GS87" s="168"/>
      <c r="GT87" s="168"/>
      <c r="GU87" s="168"/>
      <c r="GV87" s="168"/>
      <c r="GW87" s="168"/>
      <c r="GX87" s="168"/>
      <c r="GY87" s="168"/>
      <c r="GZ87" s="168"/>
      <c r="HA87" s="168"/>
      <c r="HB87" s="168"/>
      <c r="HC87" s="168"/>
      <c r="HD87" s="168"/>
      <c r="HE87" s="168"/>
      <c r="HF87" s="168"/>
      <c r="HG87" s="168"/>
      <c r="HH87" s="168"/>
      <c r="HI87" s="168"/>
      <c r="HJ87" s="168"/>
      <c r="HK87" s="168"/>
      <c r="HL87" s="168"/>
      <c r="HM87" s="168"/>
      <c r="HN87" s="168"/>
      <c r="HO87" s="168"/>
      <c r="HP87" s="168"/>
      <c r="HQ87" s="168"/>
      <c r="HR87" s="168"/>
      <c r="HS87" s="168"/>
      <c r="HT87" s="168"/>
      <c r="HU87" s="168"/>
      <c r="HV87" s="168"/>
      <c r="HW87" s="168"/>
      <c r="HX87" s="168"/>
      <c r="HY87" s="168"/>
      <c r="HZ87" s="168"/>
      <c r="IA87" s="168"/>
      <c r="IB87" s="168"/>
      <c r="IC87" s="168"/>
      <c r="ID87" s="168"/>
      <c r="IE87" s="168"/>
      <c r="IF87" s="168"/>
      <c r="IG87" s="168"/>
      <c r="IH87" s="168"/>
      <c r="II87" s="168"/>
      <c r="IJ87" s="168"/>
      <c r="IK87" s="168"/>
      <c r="IL87" s="168"/>
      <c r="IM87" s="168"/>
      <c r="IN87" s="168"/>
      <c r="IO87" s="168"/>
      <c r="IP87" s="168"/>
      <c r="IQ87" s="168"/>
      <c r="IR87" s="168"/>
      <c r="IS87" s="168"/>
      <c r="IT87" s="168"/>
      <c r="IU87" s="168"/>
      <c r="IV87" s="168"/>
      <c r="IW87" s="168"/>
      <c r="IX87" s="168"/>
      <c r="IY87" s="168"/>
      <c r="IZ87" s="168"/>
      <c r="JA87" s="168"/>
      <c r="JB87" s="168"/>
      <c r="JC87" s="168"/>
      <c r="JD87" s="168"/>
      <c r="JE87" s="168"/>
      <c r="JF87" s="168"/>
      <c r="JG87" s="168"/>
      <c r="JH87" s="168"/>
      <c r="JI87" s="168"/>
      <c r="JJ87" s="168"/>
      <c r="JK87" s="168"/>
      <c r="JL87" s="168"/>
      <c r="JM87" s="168"/>
      <c r="JN87" s="168"/>
      <c r="JO87" s="168"/>
      <c r="JP87" s="168"/>
      <c r="JQ87" s="168"/>
      <c r="JR87" s="168"/>
      <c r="JS87" s="168"/>
      <c r="JT87" s="168"/>
      <c r="JU87" s="168"/>
      <c r="JV87" s="168"/>
      <c r="JW87" s="168"/>
      <c r="JX87" s="168"/>
      <c r="JY87" s="168"/>
      <c r="JZ87" s="168"/>
      <c r="KA87" s="168"/>
      <c r="KB87" s="168"/>
      <c r="KC87" s="168"/>
      <c r="KD87" s="168"/>
      <c r="KE87" s="168"/>
      <c r="KF87" s="168"/>
      <c r="KG87" s="168"/>
      <c r="KH87" s="168"/>
      <c r="KI87" s="168"/>
      <c r="KJ87" s="168"/>
      <c r="KK87" s="168"/>
      <c r="KL87" s="168"/>
      <c r="KM87" s="168"/>
      <c r="KN87" s="168"/>
      <c r="KO87" s="168"/>
      <c r="KP87" s="168"/>
      <c r="KQ87" s="168"/>
      <c r="KR87" s="168"/>
      <c r="KS87" s="168"/>
      <c r="KT87" s="168"/>
      <c r="KU87" s="168"/>
      <c r="KV87" s="168"/>
      <c r="KW87" s="168"/>
      <c r="KX87" s="168"/>
      <c r="KY87" s="168"/>
      <c r="KZ87" s="168"/>
      <c r="LA87" s="168"/>
      <c r="LB87" s="168"/>
      <c r="LC87" s="168"/>
      <c r="LD87" s="168"/>
      <c r="LE87" s="168"/>
      <c r="LF87" s="168"/>
      <c r="LG87" s="168"/>
      <c r="LH87" s="168"/>
      <c r="LI87" s="168"/>
      <c r="LJ87" s="168"/>
      <c r="LK87" s="168"/>
      <c r="LL87" s="168"/>
      <c r="LM87" s="168"/>
      <c r="LN87" s="168"/>
      <c r="LO87" s="168"/>
      <c r="LP87" s="168"/>
      <c r="LQ87" s="168"/>
      <c r="LR87" s="168"/>
      <c r="LS87" s="168"/>
      <c r="LT87" s="168"/>
      <c r="LU87" s="168"/>
      <c r="LV87" s="168"/>
      <c r="LW87" s="168"/>
      <c r="LX87" s="168"/>
      <c r="LY87" s="168"/>
      <c r="LZ87" s="168"/>
      <c r="MA87" s="168"/>
      <c r="MB87" s="168"/>
      <c r="MC87" s="168"/>
      <c r="MD87" s="168"/>
      <c r="ME87" s="168"/>
      <c r="MF87" s="168"/>
      <c r="MG87" s="168"/>
    </row>
    <row r="88" spans="1:345" s="169" customFormat="1" x14ac:dyDescent="0.25">
      <c r="A88" s="400" t="s">
        <v>491</v>
      </c>
      <c r="B88" s="520" t="s">
        <v>1156</v>
      </c>
      <c r="C88" s="521">
        <v>4.5999999999999996</v>
      </c>
      <c r="D88" s="522" t="s">
        <v>579</v>
      </c>
      <c r="E88" s="520" t="s">
        <v>561</v>
      </c>
      <c r="F88" s="522" t="s">
        <v>8</v>
      </c>
      <c r="G88" s="522"/>
      <c r="H88" s="522" t="s">
        <v>8</v>
      </c>
      <c r="I88" s="522" t="s">
        <v>58</v>
      </c>
      <c r="J88" s="522" t="s">
        <v>201</v>
      </c>
      <c r="K88" s="520" t="s">
        <v>587</v>
      </c>
      <c r="L88" s="168"/>
      <c r="M88" s="168"/>
      <c r="N88" s="166"/>
      <c r="O88" s="166"/>
      <c r="P88" s="166"/>
      <c r="Q88" s="166"/>
      <c r="R88" s="166"/>
      <c r="S88" s="166"/>
      <c r="T88" s="166"/>
      <c r="U88" s="166"/>
      <c r="V88" s="166"/>
      <c r="W88" s="166"/>
      <c r="X88" s="166"/>
      <c r="Y88" s="166"/>
      <c r="Z88" s="166"/>
      <c r="AA88" s="168"/>
      <c r="AB88" s="168"/>
      <c r="AC88" s="168"/>
      <c r="AD88" s="168"/>
      <c r="AE88" s="168"/>
      <c r="AF88" s="168"/>
      <c r="AG88" s="168"/>
      <c r="AH88" s="168"/>
      <c r="AI88" s="168"/>
      <c r="AJ88" s="168"/>
      <c r="AK88" s="168"/>
      <c r="AL88" s="168"/>
      <c r="AM88" s="168"/>
      <c r="AN88" s="168"/>
      <c r="AO88" s="168"/>
      <c r="AP88" s="168"/>
      <c r="AQ88" s="168"/>
      <c r="AR88" s="168"/>
      <c r="AS88" s="168"/>
      <c r="AT88" s="168"/>
      <c r="AU88" s="168"/>
      <c r="AV88" s="168"/>
      <c r="AW88" s="168"/>
      <c r="AX88" s="168"/>
      <c r="AY88" s="168"/>
      <c r="AZ88" s="168"/>
      <c r="BA88" s="168"/>
      <c r="BB88" s="168"/>
      <c r="BC88" s="168"/>
      <c r="BD88" s="168"/>
      <c r="BE88" s="168"/>
      <c r="BF88" s="168"/>
      <c r="BG88" s="168"/>
      <c r="BH88" s="168"/>
      <c r="BI88" s="168"/>
      <c r="BJ88" s="168"/>
      <c r="BK88" s="168"/>
      <c r="BL88" s="168"/>
      <c r="BM88" s="168"/>
      <c r="BN88" s="168"/>
      <c r="BO88" s="168"/>
      <c r="BP88" s="168"/>
      <c r="BQ88" s="168"/>
      <c r="BR88" s="168"/>
      <c r="BS88" s="168"/>
      <c r="BT88" s="168"/>
      <c r="BU88" s="168"/>
      <c r="BV88" s="168"/>
      <c r="BW88" s="168"/>
      <c r="BX88" s="168"/>
      <c r="BY88" s="168"/>
      <c r="BZ88" s="168"/>
      <c r="CA88" s="168"/>
      <c r="CB88" s="168"/>
      <c r="CC88" s="168"/>
      <c r="CD88" s="168"/>
      <c r="CE88" s="168"/>
      <c r="CF88" s="168"/>
      <c r="CG88" s="168"/>
      <c r="CH88" s="168"/>
      <c r="CI88" s="168"/>
      <c r="CJ88" s="168"/>
      <c r="CK88" s="168"/>
      <c r="CL88" s="168"/>
      <c r="CM88" s="168"/>
      <c r="CN88" s="168"/>
      <c r="CO88" s="168"/>
      <c r="CP88" s="168"/>
      <c r="CQ88" s="168"/>
      <c r="CR88" s="168"/>
      <c r="CS88" s="168"/>
      <c r="CT88" s="168"/>
      <c r="CU88" s="168"/>
      <c r="CV88" s="168"/>
      <c r="CW88" s="168"/>
      <c r="CX88" s="168"/>
      <c r="CY88" s="168"/>
      <c r="CZ88" s="168"/>
      <c r="DA88" s="168"/>
      <c r="DB88" s="168"/>
      <c r="DC88" s="168"/>
      <c r="DD88" s="168"/>
      <c r="DE88" s="168"/>
      <c r="DF88" s="168"/>
      <c r="DG88" s="168"/>
      <c r="DH88" s="168"/>
      <c r="DI88" s="168"/>
      <c r="DJ88" s="168"/>
      <c r="DK88" s="168"/>
      <c r="DL88" s="168"/>
      <c r="DM88" s="168"/>
      <c r="DN88" s="168"/>
      <c r="DO88" s="168"/>
      <c r="DP88" s="168"/>
      <c r="DQ88" s="168"/>
      <c r="DR88" s="168"/>
      <c r="DS88" s="168"/>
      <c r="DT88" s="168"/>
      <c r="DU88" s="168"/>
      <c r="DV88" s="168"/>
      <c r="DW88" s="168"/>
      <c r="DX88" s="168"/>
      <c r="DY88" s="168"/>
      <c r="DZ88" s="168"/>
      <c r="EA88" s="168"/>
      <c r="EB88" s="168"/>
      <c r="EC88" s="168"/>
      <c r="ED88" s="168"/>
      <c r="EE88" s="168"/>
      <c r="EF88" s="168"/>
      <c r="EG88" s="168"/>
      <c r="EH88" s="168"/>
      <c r="EI88" s="168"/>
      <c r="EJ88" s="168"/>
      <c r="EK88" s="168"/>
      <c r="EL88" s="168"/>
      <c r="EM88" s="168"/>
      <c r="EN88" s="168"/>
      <c r="EO88" s="168"/>
      <c r="EP88" s="168"/>
      <c r="EQ88" s="168"/>
      <c r="ER88" s="168"/>
      <c r="ES88" s="168"/>
      <c r="ET88" s="168"/>
      <c r="EU88" s="168"/>
      <c r="EV88" s="168"/>
      <c r="EW88" s="168"/>
      <c r="EX88" s="168"/>
      <c r="EY88" s="168"/>
      <c r="EZ88" s="168"/>
      <c r="FA88" s="168"/>
      <c r="FB88" s="168"/>
      <c r="FC88" s="168"/>
      <c r="FD88" s="168"/>
      <c r="FE88" s="168"/>
      <c r="FF88" s="168"/>
      <c r="FG88" s="168"/>
      <c r="FH88" s="168"/>
      <c r="FI88" s="168"/>
      <c r="FJ88" s="168"/>
      <c r="FK88" s="168"/>
      <c r="FL88" s="168"/>
      <c r="FM88" s="168"/>
      <c r="FN88" s="168"/>
      <c r="FO88" s="168"/>
      <c r="FP88" s="168"/>
      <c r="FQ88" s="168"/>
      <c r="FR88" s="168"/>
      <c r="FS88" s="168"/>
      <c r="FT88" s="168"/>
      <c r="FU88" s="168"/>
      <c r="FV88" s="168"/>
      <c r="FW88" s="168"/>
      <c r="FX88" s="168"/>
      <c r="FY88" s="168"/>
      <c r="FZ88" s="168"/>
      <c r="GA88" s="168"/>
      <c r="GB88" s="168"/>
      <c r="GC88" s="168"/>
      <c r="GD88" s="168"/>
      <c r="GE88" s="168"/>
      <c r="GF88" s="168"/>
      <c r="GG88" s="168"/>
      <c r="GH88" s="168"/>
      <c r="GI88" s="168"/>
      <c r="GJ88" s="168"/>
      <c r="GK88" s="168"/>
      <c r="GL88" s="168"/>
      <c r="GM88" s="168"/>
      <c r="GN88" s="168"/>
      <c r="GO88" s="168"/>
      <c r="GP88" s="168"/>
      <c r="GQ88" s="168"/>
      <c r="GR88" s="168"/>
      <c r="GS88" s="168"/>
      <c r="GT88" s="168"/>
      <c r="GU88" s="168"/>
      <c r="GV88" s="168"/>
      <c r="GW88" s="168"/>
      <c r="GX88" s="168"/>
      <c r="GY88" s="168"/>
      <c r="GZ88" s="168"/>
      <c r="HA88" s="168"/>
      <c r="HB88" s="168"/>
      <c r="HC88" s="168"/>
      <c r="HD88" s="168"/>
      <c r="HE88" s="168"/>
      <c r="HF88" s="168"/>
      <c r="HG88" s="168"/>
      <c r="HH88" s="168"/>
      <c r="HI88" s="168"/>
      <c r="HJ88" s="168"/>
      <c r="HK88" s="168"/>
      <c r="HL88" s="168"/>
      <c r="HM88" s="168"/>
      <c r="HN88" s="168"/>
      <c r="HO88" s="168"/>
      <c r="HP88" s="168"/>
      <c r="HQ88" s="168"/>
      <c r="HR88" s="168"/>
      <c r="HS88" s="168"/>
      <c r="HT88" s="168"/>
      <c r="HU88" s="168"/>
      <c r="HV88" s="168"/>
      <c r="HW88" s="168"/>
      <c r="HX88" s="168"/>
      <c r="HY88" s="168"/>
      <c r="HZ88" s="168"/>
      <c r="IA88" s="168"/>
      <c r="IB88" s="168"/>
      <c r="IC88" s="168"/>
      <c r="ID88" s="168"/>
      <c r="IE88" s="168"/>
      <c r="IF88" s="168"/>
      <c r="IG88" s="168"/>
      <c r="IH88" s="168"/>
      <c r="II88" s="168"/>
      <c r="IJ88" s="168"/>
      <c r="IK88" s="168"/>
      <c r="IL88" s="168"/>
      <c r="IM88" s="168"/>
      <c r="IN88" s="168"/>
      <c r="IO88" s="168"/>
      <c r="IP88" s="168"/>
      <c r="IQ88" s="168"/>
      <c r="IR88" s="168"/>
      <c r="IS88" s="168"/>
      <c r="IT88" s="168"/>
      <c r="IU88" s="168"/>
      <c r="IV88" s="168"/>
      <c r="IW88" s="168"/>
      <c r="IX88" s="168"/>
      <c r="IY88" s="168"/>
      <c r="IZ88" s="168"/>
      <c r="JA88" s="168"/>
      <c r="JB88" s="168"/>
      <c r="JC88" s="168"/>
      <c r="JD88" s="168"/>
      <c r="JE88" s="168"/>
      <c r="JF88" s="168"/>
      <c r="JG88" s="168"/>
      <c r="JH88" s="168"/>
      <c r="JI88" s="168"/>
      <c r="JJ88" s="168"/>
      <c r="JK88" s="168"/>
      <c r="JL88" s="168"/>
      <c r="JM88" s="168"/>
      <c r="JN88" s="168"/>
      <c r="JO88" s="168"/>
      <c r="JP88" s="168"/>
      <c r="JQ88" s="168"/>
      <c r="JR88" s="168"/>
      <c r="JS88" s="168"/>
      <c r="JT88" s="168"/>
      <c r="JU88" s="168"/>
      <c r="JV88" s="168"/>
      <c r="JW88" s="168"/>
      <c r="JX88" s="168"/>
      <c r="JY88" s="168"/>
      <c r="JZ88" s="168"/>
      <c r="KA88" s="168"/>
      <c r="KB88" s="168"/>
      <c r="KC88" s="168"/>
      <c r="KD88" s="168"/>
      <c r="KE88" s="168"/>
      <c r="KF88" s="168"/>
      <c r="KG88" s="168"/>
      <c r="KH88" s="168"/>
      <c r="KI88" s="168"/>
      <c r="KJ88" s="168"/>
      <c r="KK88" s="168"/>
      <c r="KL88" s="168"/>
      <c r="KM88" s="168"/>
      <c r="KN88" s="168"/>
      <c r="KO88" s="168"/>
      <c r="KP88" s="168"/>
      <c r="KQ88" s="168"/>
      <c r="KR88" s="168"/>
      <c r="KS88" s="168"/>
      <c r="KT88" s="168"/>
      <c r="KU88" s="168"/>
      <c r="KV88" s="168"/>
      <c r="KW88" s="168"/>
      <c r="KX88" s="168"/>
      <c r="KY88" s="168"/>
      <c r="KZ88" s="168"/>
      <c r="LA88" s="168"/>
      <c r="LB88" s="168"/>
      <c r="LC88" s="168"/>
      <c r="LD88" s="168"/>
      <c r="LE88" s="168"/>
      <c r="LF88" s="168"/>
      <c r="LG88" s="168"/>
      <c r="LH88" s="168"/>
      <c r="LI88" s="168"/>
      <c r="LJ88" s="168"/>
      <c r="LK88" s="168"/>
      <c r="LL88" s="168"/>
      <c r="LM88" s="168"/>
      <c r="LN88" s="168"/>
      <c r="LO88" s="168"/>
      <c r="LP88" s="168"/>
      <c r="LQ88" s="168"/>
      <c r="LR88" s="168"/>
      <c r="LS88" s="168"/>
      <c r="LT88" s="168"/>
      <c r="LU88" s="168"/>
      <c r="LV88" s="168"/>
      <c r="LW88" s="168"/>
      <c r="LX88" s="168"/>
      <c r="LY88" s="168"/>
      <c r="LZ88" s="168"/>
      <c r="MA88" s="168"/>
      <c r="MB88" s="168"/>
      <c r="MC88" s="168"/>
      <c r="MD88" s="168"/>
      <c r="ME88" s="168"/>
      <c r="MF88" s="168"/>
      <c r="MG88" s="168"/>
    </row>
    <row r="89" spans="1:345" s="169" customFormat="1" x14ac:dyDescent="0.25">
      <c r="A89" s="400" t="s">
        <v>492</v>
      </c>
      <c r="B89" s="526" t="s">
        <v>656</v>
      </c>
      <c r="C89" s="527">
        <v>5</v>
      </c>
      <c r="D89" s="528" t="s">
        <v>576</v>
      </c>
      <c r="E89" s="529"/>
      <c r="F89" s="528"/>
      <c r="G89" s="528" t="s">
        <v>148</v>
      </c>
      <c r="H89" s="528" t="s">
        <v>202</v>
      </c>
      <c r="I89" s="528"/>
      <c r="J89" s="528"/>
      <c r="K89" s="529" t="s">
        <v>587</v>
      </c>
      <c r="L89" s="168"/>
      <c r="M89" s="168"/>
      <c r="N89" s="166"/>
      <c r="O89" s="166"/>
      <c r="P89" s="166"/>
      <c r="Q89" s="166"/>
      <c r="R89" s="166"/>
      <c r="S89" s="166"/>
      <c r="T89" s="166"/>
      <c r="U89" s="166"/>
      <c r="V89" s="166"/>
      <c r="W89" s="166"/>
      <c r="X89" s="166"/>
      <c r="Y89" s="166"/>
      <c r="Z89" s="166"/>
      <c r="AA89" s="168"/>
      <c r="AB89" s="168"/>
      <c r="AC89" s="168"/>
      <c r="AD89" s="168"/>
      <c r="AE89" s="168"/>
      <c r="AF89" s="168"/>
      <c r="AG89" s="168"/>
      <c r="AH89" s="168"/>
      <c r="AI89" s="168"/>
      <c r="AJ89" s="168"/>
      <c r="AK89" s="168"/>
      <c r="AL89" s="168"/>
      <c r="AM89" s="168"/>
      <c r="AN89" s="168"/>
      <c r="AO89" s="168"/>
      <c r="AP89" s="168"/>
      <c r="AQ89" s="168"/>
      <c r="AR89" s="168"/>
      <c r="AS89" s="168"/>
      <c r="AT89" s="168"/>
      <c r="AU89" s="168"/>
      <c r="AV89" s="168"/>
      <c r="AW89" s="168"/>
      <c r="AX89" s="168"/>
      <c r="AY89" s="168"/>
      <c r="AZ89" s="168"/>
      <c r="BA89" s="168"/>
      <c r="BB89" s="168"/>
      <c r="BC89" s="168"/>
      <c r="BD89" s="168"/>
      <c r="BE89" s="168"/>
      <c r="BF89" s="168"/>
      <c r="BG89" s="168"/>
      <c r="BH89" s="168"/>
      <c r="BI89" s="168"/>
      <c r="BJ89" s="168"/>
      <c r="BK89" s="168"/>
      <c r="BL89" s="168"/>
      <c r="BM89" s="168"/>
      <c r="BN89" s="168"/>
      <c r="BO89" s="168"/>
      <c r="BP89" s="168"/>
      <c r="BQ89" s="168"/>
      <c r="BR89" s="168"/>
      <c r="BS89" s="168"/>
      <c r="BT89" s="168"/>
      <c r="BU89" s="168"/>
      <c r="BV89" s="168"/>
      <c r="BW89" s="168"/>
      <c r="BX89" s="168"/>
      <c r="BY89" s="168"/>
      <c r="BZ89" s="168"/>
      <c r="CA89" s="168"/>
      <c r="CB89" s="168"/>
      <c r="CC89" s="168"/>
      <c r="CD89" s="168"/>
      <c r="CE89" s="168"/>
      <c r="CF89" s="168"/>
      <c r="CG89" s="168"/>
      <c r="CH89" s="168"/>
      <c r="CI89" s="168"/>
      <c r="CJ89" s="168"/>
      <c r="CK89" s="168"/>
      <c r="CL89" s="168"/>
      <c r="CM89" s="168"/>
      <c r="CN89" s="168"/>
      <c r="CO89" s="168"/>
      <c r="CP89" s="168"/>
      <c r="CQ89" s="168"/>
      <c r="CR89" s="168"/>
      <c r="CS89" s="168"/>
      <c r="CT89" s="168"/>
      <c r="CU89" s="168"/>
      <c r="CV89" s="168"/>
      <c r="CW89" s="168"/>
      <c r="CX89" s="168"/>
      <c r="CY89" s="168"/>
      <c r="CZ89" s="168"/>
      <c r="DA89" s="168"/>
      <c r="DB89" s="168"/>
      <c r="DC89" s="168"/>
      <c r="DD89" s="168"/>
      <c r="DE89" s="168"/>
      <c r="DF89" s="168"/>
      <c r="DG89" s="168"/>
      <c r="DH89" s="168"/>
      <c r="DI89" s="168"/>
      <c r="DJ89" s="168"/>
      <c r="DK89" s="168"/>
      <c r="DL89" s="168"/>
      <c r="DM89" s="168"/>
      <c r="DN89" s="168"/>
      <c r="DO89" s="168"/>
      <c r="DP89" s="168"/>
      <c r="DQ89" s="168"/>
      <c r="DR89" s="168"/>
      <c r="DS89" s="168"/>
      <c r="DT89" s="168"/>
      <c r="DU89" s="168"/>
      <c r="DV89" s="168"/>
      <c r="DW89" s="168"/>
      <c r="DX89" s="168"/>
      <c r="DY89" s="168"/>
      <c r="DZ89" s="168"/>
      <c r="EA89" s="168"/>
      <c r="EB89" s="168"/>
      <c r="EC89" s="168"/>
      <c r="ED89" s="168"/>
      <c r="EE89" s="168"/>
      <c r="EF89" s="168"/>
      <c r="EG89" s="168"/>
      <c r="EH89" s="168"/>
      <c r="EI89" s="168"/>
      <c r="EJ89" s="168"/>
      <c r="EK89" s="168"/>
      <c r="EL89" s="168"/>
      <c r="EM89" s="168"/>
      <c r="EN89" s="168"/>
      <c r="EO89" s="168"/>
      <c r="EP89" s="168"/>
      <c r="EQ89" s="168"/>
      <c r="ER89" s="168"/>
      <c r="ES89" s="168"/>
      <c r="ET89" s="168"/>
      <c r="EU89" s="168"/>
      <c r="EV89" s="168"/>
      <c r="EW89" s="168"/>
      <c r="EX89" s="168"/>
      <c r="EY89" s="168"/>
      <c r="EZ89" s="168"/>
      <c r="FA89" s="168"/>
      <c r="FB89" s="168"/>
      <c r="FC89" s="168"/>
      <c r="FD89" s="168"/>
      <c r="FE89" s="168"/>
      <c r="FF89" s="168"/>
      <c r="FG89" s="168"/>
      <c r="FH89" s="168"/>
      <c r="FI89" s="168"/>
      <c r="FJ89" s="168"/>
      <c r="FK89" s="168"/>
      <c r="FL89" s="168"/>
      <c r="FM89" s="168"/>
      <c r="FN89" s="168"/>
      <c r="FO89" s="168"/>
      <c r="FP89" s="168"/>
      <c r="FQ89" s="168"/>
      <c r="FR89" s="168"/>
      <c r="FS89" s="168"/>
      <c r="FT89" s="168"/>
      <c r="FU89" s="168"/>
      <c r="FV89" s="168"/>
      <c r="FW89" s="168"/>
      <c r="FX89" s="168"/>
      <c r="FY89" s="168"/>
      <c r="FZ89" s="168"/>
      <c r="GA89" s="168"/>
      <c r="GB89" s="168"/>
      <c r="GC89" s="168"/>
      <c r="GD89" s="168"/>
      <c r="GE89" s="168"/>
      <c r="GF89" s="168"/>
      <c r="GG89" s="168"/>
      <c r="GH89" s="168"/>
      <c r="GI89" s="168"/>
      <c r="GJ89" s="168"/>
      <c r="GK89" s="168"/>
      <c r="GL89" s="168"/>
      <c r="GM89" s="168"/>
      <c r="GN89" s="168"/>
      <c r="GO89" s="168"/>
      <c r="GP89" s="168"/>
      <c r="GQ89" s="168"/>
      <c r="GR89" s="168"/>
      <c r="GS89" s="168"/>
      <c r="GT89" s="168"/>
      <c r="GU89" s="168"/>
      <c r="GV89" s="168"/>
      <c r="GW89" s="168"/>
      <c r="GX89" s="168"/>
      <c r="GY89" s="168"/>
      <c r="GZ89" s="168"/>
      <c r="HA89" s="168"/>
      <c r="HB89" s="168"/>
      <c r="HC89" s="168"/>
      <c r="HD89" s="168"/>
      <c r="HE89" s="168"/>
      <c r="HF89" s="168"/>
      <c r="HG89" s="168"/>
      <c r="HH89" s="168"/>
      <c r="HI89" s="168"/>
      <c r="HJ89" s="168"/>
      <c r="HK89" s="168"/>
      <c r="HL89" s="168"/>
      <c r="HM89" s="168"/>
      <c r="HN89" s="168"/>
      <c r="HO89" s="168"/>
      <c r="HP89" s="168"/>
      <c r="HQ89" s="168"/>
      <c r="HR89" s="168"/>
      <c r="HS89" s="168"/>
      <c r="HT89" s="168"/>
      <c r="HU89" s="168"/>
      <c r="HV89" s="168"/>
      <c r="HW89" s="168"/>
      <c r="HX89" s="168"/>
      <c r="HY89" s="168"/>
      <c r="HZ89" s="168"/>
      <c r="IA89" s="168"/>
      <c r="IB89" s="168"/>
      <c r="IC89" s="168"/>
      <c r="ID89" s="168"/>
      <c r="IE89" s="168"/>
      <c r="IF89" s="168"/>
      <c r="IG89" s="168"/>
      <c r="IH89" s="168"/>
      <c r="II89" s="168"/>
      <c r="IJ89" s="168"/>
      <c r="IK89" s="168"/>
      <c r="IL89" s="168"/>
      <c r="IM89" s="168"/>
      <c r="IN89" s="168"/>
      <c r="IO89" s="168"/>
      <c r="IP89" s="168"/>
      <c r="IQ89" s="168"/>
      <c r="IR89" s="168"/>
      <c r="IS89" s="168"/>
      <c r="IT89" s="168"/>
      <c r="IU89" s="168"/>
      <c r="IV89" s="168"/>
      <c r="IW89" s="168"/>
      <c r="IX89" s="168"/>
      <c r="IY89" s="168"/>
      <c r="IZ89" s="168"/>
      <c r="JA89" s="168"/>
      <c r="JB89" s="168"/>
      <c r="JC89" s="168"/>
      <c r="JD89" s="168"/>
      <c r="JE89" s="168"/>
      <c r="JF89" s="168"/>
      <c r="JG89" s="168"/>
      <c r="JH89" s="168"/>
      <c r="JI89" s="168"/>
      <c r="JJ89" s="168"/>
      <c r="JK89" s="168"/>
      <c r="JL89" s="168"/>
      <c r="JM89" s="168"/>
      <c r="JN89" s="168"/>
      <c r="JO89" s="168"/>
      <c r="JP89" s="168"/>
      <c r="JQ89" s="168"/>
      <c r="JR89" s="168"/>
      <c r="JS89" s="168"/>
      <c r="JT89" s="168"/>
      <c r="JU89" s="168"/>
      <c r="JV89" s="168"/>
      <c r="JW89" s="168"/>
      <c r="JX89" s="168"/>
      <c r="JY89" s="168"/>
      <c r="JZ89" s="168"/>
      <c r="KA89" s="168"/>
      <c r="KB89" s="168"/>
      <c r="KC89" s="168"/>
      <c r="KD89" s="168"/>
      <c r="KE89" s="168"/>
      <c r="KF89" s="168"/>
      <c r="KG89" s="168"/>
      <c r="KH89" s="168"/>
      <c r="KI89" s="168"/>
      <c r="KJ89" s="168"/>
      <c r="KK89" s="168"/>
      <c r="KL89" s="168"/>
      <c r="KM89" s="168"/>
      <c r="KN89" s="168"/>
      <c r="KO89" s="168"/>
      <c r="KP89" s="168"/>
      <c r="KQ89" s="168"/>
      <c r="KR89" s="168"/>
      <c r="KS89" s="168"/>
      <c r="KT89" s="168"/>
      <c r="KU89" s="168"/>
      <c r="KV89" s="168"/>
      <c r="KW89" s="168"/>
      <c r="KX89" s="168"/>
      <c r="KY89" s="168"/>
      <c r="KZ89" s="168"/>
      <c r="LA89" s="168"/>
      <c r="LB89" s="168"/>
      <c r="LC89" s="168"/>
      <c r="LD89" s="168"/>
      <c r="LE89" s="168"/>
      <c r="LF89" s="168"/>
      <c r="LG89" s="168"/>
      <c r="LH89" s="168"/>
      <c r="LI89" s="168"/>
      <c r="LJ89" s="168"/>
      <c r="LK89" s="168"/>
      <c r="LL89" s="168"/>
      <c r="LM89" s="168"/>
      <c r="LN89" s="168"/>
      <c r="LO89" s="168"/>
      <c r="LP89" s="168"/>
      <c r="LQ89" s="168"/>
      <c r="LR89" s="168"/>
      <c r="LS89" s="168"/>
      <c r="LT89" s="168"/>
      <c r="LU89" s="168"/>
      <c r="LV89" s="168"/>
      <c r="LW89" s="168"/>
      <c r="LX89" s="168"/>
      <c r="LY89" s="168"/>
      <c r="LZ89" s="168"/>
      <c r="MA89" s="168"/>
      <c r="MB89" s="168"/>
      <c r="MC89" s="168"/>
      <c r="MD89" s="168"/>
      <c r="ME89" s="168"/>
      <c r="MF89" s="168"/>
      <c r="MG89" s="168"/>
    </row>
    <row r="90" spans="1:345" s="170" customFormat="1" x14ac:dyDescent="0.25">
      <c r="A90" s="400" t="s">
        <v>506</v>
      </c>
      <c r="B90" s="526" t="s">
        <v>658</v>
      </c>
      <c r="C90" s="527">
        <v>4.4000000000000004</v>
      </c>
      <c r="D90" s="528" t="s">
        <v>563</v>
      </c>
      <c r="E90" s="529" t="s">
        <v>561</v>
      </c>
      <c r="F90" s="528"/>
      <c r="G90" s="528" t="s">
        <v>589</v>
      </c>
      <c r="H90" s="528" t="s">
        <v>201</v>
      </c>
      <c r="I90" s="528"/>
      <c r="J90" s="528"/>
      <c r="K90" s="529" t="s">
        <v>590</v>
      </c>
      <c r="L90" s="168"/>
      <c r="M90" s="168"/>
      <c r="N90" s="168"/>
      <c r="O90" s="168"/>
      <c r="P90" s="168"/>
      <c r="Q90" s="168"/>
      <c r="R90" s="168"/>
      <c r="S90" s="168"/>
      <c r="T90" s="168"/>
      <c r="U90" s="168"/>
      <c r="V90" s="168"/>
      <c r="W90" s="168"/>
      <c r="X90" s="168"/>
      <c r="Y90" s="168"/>
      <c r="Z90" s="168"/>
      <c r="AA90" s="168"/>
      <c r="AB90" s="168"/>
      <c r="AC90" s="168"/>
      <c r="AD90" s="168"/>
      <c r="AE90" s="168"/>
      <c r="AF90" s="168"/>
      <c r="AG90" s="168"/>
      <c r="AH90" s="168"/>
      <c r="AI90" s="168"/>
      <c r="AJ90" s="168"/>
      <c r="AK90" s="168"/>
      <c r="AL90" s="168"/>
      <c r="AM90" s="168"/>
      <c r="AN90" s="168"/>
      <c r="AO90" s="168"/>
      <c r="AP90" s="168"/>
      <c r="AQ90" s="168"/>
      <c r="AR90" s="168"/>
      <c r="AS90" s="168"/>
      <c r="AT90" s="168"/>
      <c r="AU90" s="168"/>
      <c r="AV90" s="168"/>
      <c r="AW90" s="168"/>
      <c r="AX90" s="168"/>
      <c r="AY90" s="168"/>
      <c r="AZ90" s="168"/>
      <c r="BA90" s="168"/>
      <c r="BB90" s="168"/>
      <c r="BC90" s="168"/>
      <c r="BD90" s="168"/>
      <c r="BE90" s="168"/>
      <c r="BF90" s="168"/>
      <c r="BG90" s="168"/>
      <c r="BH90" s="168"/>
      <c r="BI90" s="168"/>
      <c r="BJ90" s="168"/>
      <c r="BK90" s="168"/>
      <c r="BL90" s="168"/>
      <c r="BM90" s="168"/>
      <c r="BN90" s="168"/>
      <c r="BO90" s="168"/>
      <c r="BP90" s="168"/>
      <c r="BQ90" s="168"/>
      <c r="BR90" s="168"/>
      <c r="BS90" s="168"/>
      <c r="BT90" s="168"/>
      <c r="BU90" s="168"/>
      <c r="BV90" s="168"/>
      <c r="BW90" s="168"/>
      <c r="BX90" s="168"/>
      <c r="BY90" s="168"/>
      <c r="BZ90" s="168"/>
      <c r="CA90" s="168"/>
      <c r="CB90" s="168"/>
      <c r="CC90" s="168"/>
      <c r="CD90" s="168"/>
      <c r="CE90" s="168"/>
      <c r="CF90" s="168"/>
      <c r="CG90" s="168"/>
      <c r="CH90" s="168"/>
      <c r="CI90" s="168"/>
      <c r="CJ90" s="168"/>
      <c r="CK90" s="168"/>
      <c r="CL90" s="168"/>
      <c r="CM90" s="168"/>
      <c r="CN90" s="168"/>
      <c r="CO90" s="168"/>
      <c r="CP90" s="168"/>
      <c r="CQ90" s="168"/>
      <c r="CR90" s="168"/>
      <c r="CS90" s="168"/>
      <c r="CT90" s="168"/>
      <c r="CU90" s="168"/>
      <c r="CV90" s="168"/>
      <c r="CW90" s="168"/>
      <c r="CX90" s="168"/>
      <c r="CY90" s="168"/>
      <c r="CZ90" s="168"/>
      <c r="DA90" s="168"/>
      <c r="DB90" s="168"/>
      <c r="DC90" s="168"/>
      <c r="DD90" s="168"/>
      <c r="DE90" s="168"/>
      <c r="DF90" s="168"/>
      <c r="DG90" s="168"/>
      <c r="DH90" s="168"/>
      <c r="DI90" s="168"/>
      <c r="DJ90" s="168"/>
      <c r="DK90" s="168"/>
      <c r="DL90" s="168"/>
      <c r="DM90" s="168"/>
      <c r="DN90" s="168"/>
      <c r="DO90" s="168"/>
      <c r="DP90" s="168"/>
      <c r="DQ90" s="168"/>
      <c r="DR90" s="168"/>
      <c r="DS90" s="168"/>
      <c r="DT90" s="168"/>
      <c r="DU90" s="168"/>
      <c r="DV90" s="168"/>
      <c r="DW90" s="168"/>
      <c r="DX90" s="168"/>
      <c r="DY90" s="168"/>
      <c r="DZ90" s="168"/>
      <c r="EA90" s="168"/>
      <c r="EB90" s="168"/>
      <c r="EC90" s="168"/>
      <c r="ED90" s="168"/>
      <c r="EE90" s="168"/>
      <c r="EF90" s="168"/>
      <c r="EG90" s="168"/>
      <c r="EH90" s="168"/>
      <c r="EI90" s="168"/>
      <c r="EJ90" s="168"/>
      <c r="EK90" s="168"/>
      <c r="EL90" s="168"/>
      <c r="EM90" s="168"/>
      <c r="EN90" s="168"/>
      <c r="EO90" s="168"/>
      <c r="EP90" s="168"/>
      <c r="EQ90" s="168"/>
      <c r="ER90" s="168"/>
      <c r="ES90" s="168"/>
      <c r="ET90" s="168"/>
      <c r="EU90" s="168"/>
      <c r="EV90" s="168"/>
      <c r="EW90" s="168"/>
      <c r="EX90" s="168"/>
      <c r="EY90" s="168"/>
      <c r="EZ90" s="168"/>
      <c r="FA90" s="168"/>
      <c r="FB90" s="168"/>
      <c r="FC90" s="168"/>
      <c r="FD90" s="168"/>
      <c r="FE90" s="168"/>
      <c r="FF90" s="168"/>
      <c r="FG90" s="168"/>
      <c r="FH90" s="168"/>
      <c r="FI90" s="168"/>
      <c r="FJ90" s="168"/>
      <c r="FK90" s="168"/>
      <c r="FL90" s="168"/>
      <c r="FM90" s="168"/>
      <c r="FN90" s="168"/>
      <c r="FO90" s="168"/>
      <c r="FP90" s="168"/>
      <c r="FQ90" s="168"/>
      <c r="FR90" s="168"/>
      <c r="FS90" s="168"/>
      <c r="FT90" s="168"/>
      <c r="FU90" s="168"/>
      <c r="FV90" s="168"/>
      <c r="FW90" s="168"/>
      <c r="FX90" s="168"/>
      <c r="FY90" s="168"/>
      <c r="FZ90" s="168"/>
      <c r="GA90" s="168"/>
      <c r="GB90" s="168"/>
      <c r="GC90" s="168"/>
      <c r="GD90" s="168"/>
      <c r="GE90" s="168"/>
      <c r="GF90" s="168"/>
      <c r="GG90" s="168"/>
      <c r="GH90" s="168"/>
      <c r="GI90" s="168"/>
      <c r="GJ90" s="168"/>
      <c r="GK90" s="168"/>
      <c r="GL90" s="168"/>
      <c r="GM90" s="168"/>
      <c r="GN90" s="168"/>
      <c r="GO90" s="168"/>
      <c r="GP90" s="168"/>
      <c r="GQ90" s="168"/>
      <c r="GR90" s="168"/>
      <c r="GS90" s="168"/>
      <c r="GT90" s="168"/>
      <c r="GU90" s="168"/>
      <c r="GV90" s="168"/>
      <c r="GW90" s="168"/>
      <c r="GX90" s="168"/>
      <c r="GY90" s="168"/>
      <c r="GZ90" s="168"/>
      <c r="HA90" s="168"/>
      <c r="HB90" s="168"/>
      <c r="HC90" s="168"/>
      <c r="HD90" s="168"/>
      <c r="HE90" s="168"/>
      <c r="HF90" s="168"/>
      <c r="HG90" s="168"/>
      <c r="HH90" s="168"/>
      <c r="HI90" s="168"/>
      <c r="HJ90" s="168"/>
      <c r="HK90" s="168"/>
      <c r="HL90" s="168"/>
      <c r="HM90" s="168"/>
      <c r="HN90" s="168"/>
      <c r="HO90" s="168"/>
      <c r="HP90" s="168"/>
      <c r="HQ90" s="168"/>
      <c r="HR90" s="168"/>
      <c r="HS90" s="168"/>
      <c r="HT90" s="168"/>
      <c r="HU90" s="168"/>
      <c r="HV90" s="168"/>
      <c r="HW90" s="168"/>
      <c r="HX90" s="168"/>
      <c r="HY90" s="168"/>
      <c r="HZ90" s="168"/>
      <c r="IA90" s="168"/>
      <c r="IB90" s="168"/>
      <c r="IC90" s="168"/>
      <c r="ID90" s="168"/>
      <c r="IE90" s="168"/>
      <c r="IF90" s="168"/>
      <c r="IG90" s="168"/>
      <c r="IH90" s="168"/>
      <c r="II90" s="168"/>
      <c r="IJ90" s="168"/>
      <c r="IK90" s="168"/>
      <c r="IL90" s="168"/>
      <c r="IM90" s="168"/>
      <c r="IN90" s="168"/>
      <c r="IO90" s="168"/>
      <c r="IP90" s="168"/>
      <c r="IQ90" s="168"/>
      <c r="IR90" s="168"/>
      <c r="IS90" s="168"/>
      <c r="IT90" s="168"/>
      <c r="IU90" s="168"/>
      <c r="IV90" s="168"/>
      <c r="IW90" s="168"/>
      <c r="IX90" s="168"/>
      <c r="IY90" s="168"/>
      <c r="IZ90" s="168"/>
      <c r="JA90" s="168"/>
      <c r="JB90" s="168"/>
      <c r="JC90" s="168"/>
      <c r="JD90" s="168"/>
      <c r="JE90" s="168"/>
      <c r="JF90" s="168"/>
      <c r="JG90" s="168"/>
      <c r="JH90" s="168"/>
      <c r="JI90" s="168"/>
      <c r="JJ90" s="168"/>
      <c r="JK90" s="168"/>
      <c r="JL90" s="168"/>
      <c r="JM90" s="168"/>
      <c r="JN90" s="168"/>
      <c r="JO90" s="168"/>
      <c r="JP90" s="168"/>
      <c r="JQ90" s="168"/>
      <c r="JR90" s="168"/>
      <c r="JS90" s="168"/>
      <c r="JT90" s="168"/>
      <c r="JU90" s="168"/>
      <c r="JV90" s="168"/>
      <c r="JW90" s="168"/>
      <c r="JX90" s="168"/>
      <c r="JY90" s="168"/>
      <c r="JZ90" s="168"/>
      <c r="KA90" s="168"/>
      <c r="KB90" s="168"/>
      <c r="KC90" s="168"/>
      <c r="KD90" s="168"/>
      <c r="KE90" s="168"/>
      <c r="KF90" s="168"/>
      <c r="KG90" s="168"/>
      <c r="KH90" s="168"/>
      <c r="KI90" s="168"/>
      <c r="KJ90" s="168"/>
      <c r="KK90" s="168"/>
      <c r="KL90" s="168"/>
      <c r="KM90" s="168"/>
      <c r="KN90" s="168"/>
      <c r="KO90" s="168"/>
      <c r="KP90" s="168"/>
      <c r="KQ90" s="168"/>
      <c r="KR90" s="168"/>
      <c r="KS90" s="168"/>
      <c r="KT90" s="168"/>
      <c r="KU90" s="168"/>
      <c r="KV90" s="168"/>
      <c r="KW90" s="168"/>
      <c r="KX90" s="168"/>
      <c r="KY90" s="168"/>
      <c r="KZ90" s="168"/>
      <c r="LA90" s="168"/>
      <c r="LB90" s="168"/>
      <c r="LC90" s="168"/>
      <c r="LD90" s="168"/>
      <c r="LE90" s="168"/>
      <c r="LF90" s="168"/>
      <c r="LG90" s="168"/>
      <c r="LH90" s="168"/>
      <c r="LI90" s="168"/>
      <c r="LJ90" s="168"/>
      <c r="LK90" s="168"/>
      <c r="LL90" s="168"/>
      <c r="LM90" s="168"/>
      <c r="LN90" s="168"/>
      <c r="LO90" s="168"/>
      <c r="LP90" s="168"/>
      <c r="LQ90" s="168"/>
      <c r="LR90" s="168"/>
      <c r="LS90" s="168"/>
      <c r="LT90" s="168"/>
      <c r="LU90" s="168"/>
      <c r="LV90" s="168"/>
      <c r="LW90" s="168"/>
      <c r="LX90" s="168"/>
      <c r="LY90" s="168"/>
      <c r="LZ90" s="168"/>
      <c r="MA90" s="168"/>
      <c r="MB90" s="168"/>
      <c r="MC90" s="168"/>
      <c r="MD90" s="168"/>
      <c r="ME90" s="168"/>
      <c r="MF90" s="168"/>
      <c r="MG90" s="168"/>
    </row>
    <row r="91" spans="1:345" s="168" customFormat="1" x14ac:dyDescent="0.25">
      <c r="A91" s="400" t="s">
        <v>507</v>
      </c>
      <c r="B91" s="520" t="s">
        <v>591</v>
      </c>
      <c r="C91" s="521">
        <v>4.5999999999999996</v>
      </c>
      <c r="D91" s="522" t="s">
        <v>563</v>
      </c>
      <c r="E91" s="520" t="s">
        <v>561</v>
      </c>
      <c r="F91" s="522" t="s">
        <v>8</v>
      </c>
      <c r="G91" s="522" t="s">
        <v>589</v>
      </c>
      <c r="H91" s="522" t="s">
        <v>201</v>
      </c>
      <c r="I91" s="522" t="s">
        <v>199</v>
      </c>
      <c r="J91" s="522" t="s">
        <v>200</v>
      </c>
      <c r="K91" s="520" t="s">
        <v>590</v>
      </c>
    </row>
    <row r="92" spans="1:345" s="168" customFormat="1" x14ac:dyDescent="0.25">
      <c r="A92" s="400" t="s">
        <v>508</v>
      </c>
      <c r="B92" s="529" t="s">
        <v>592</v>
      </c>
      <c r="C92" s="527">
        <v>4.8</v>
      </c>
      <c r="D92" s="528" t="s">
        <v>563</v>
      </c>
      <c r="E92" s="529" t="s">
        <v>561</v>
      </c>
      <c r="F92" s="528" t="s">
        <v>8</v>
      </c>
      <c r="G92" s="528" t="s">
        <v>589</v>
      </c>
      <c r="H92" s="528" t="s">
        <v>201</v>
      </c>
      <c r="I92" s="528" t="s">
        <v>199</v>
      </c>
      <c r="J92" s="528" t="s">
        <v>200</v>
      </c>
      <c r="K92" s="529" t="s">
        <v>590</v>
      </c>
    </row>
    <row r="93" spans="1:345" s="168" customFormat="1" x14ac:dyDescent="0.25">
      <c r="A93" s="400" t="s">
        <v>509</v>
      </c>
      <c r="B93" s="520" t="s">
        <v>593</v>
      </c>
      <c r="C93" s="521">
        <v>4.9000000000000004</v>
      </c>
      <c r="D93" s="522" t="s">
        <v>563</v>
      </c>
      <c r="E93" s="520" t="s">
        <v>561</v>
      </c>
      <c r="F93" s="522" t="s">
        <v>8</v>
      </c>
      <c r="G93" s="522" t="s">
        <v>201</v>
      </c>
      <c r="H93" s="522" t="s">
        <v>202</v>
      </c>
      <c r="I93" s="522" t="s">
        <v>199</v>
      </c>
      <c r="J93" s="522" t="s">
        <v>200</v>
      </c>
      <c r="K93" s="520" t="s">
        <v>590</v>
      </c>
    </row>
    <row r="94" spans="1:345" s="168" customFormat="1" x14ac:dyDescent="0.25">
      <c r="A94" s="400" t="s">
        <v>511</v>
      </c>
      <c r="B94" s="520" t="s">
        <v>660</v>
      </c>
      <c r="C94" s="521">
        <v>5.3</v>
      </c>
      <c r="D94" s="522" t="s">
        <v>564</v>
      </c>
      <c r="E94" s="520" t="s">
        <v>597</v>
      </c>
      <c r="F94" s="522"/>
      <c r="G94" s="522" t="s">
        <v>595</v>
      </c>
      <c r="H94" s="522" t="s">
        <v>595</v>
      </c>
      <c r="I94" s="522"/>
      <c r="J94" s="522"/>
      <c r="K94" s="520" t="s">
        <v>596</v>
      </c>
    </row>
    <row r="95" spans="1:345" s="168" customFormat="1" x14ac:dyDescent="0.25">
      <c r="A95" s="400" t="s">
        <v>513</v>
      </c>
      <c r="B95" s="520" t="s">
        <v>288</v>
      </c>
      <c r="C95" s="521">
        <v>5</v>
      </c>
      <c r="D95" s="522" t="s">
        <v>9</v>
      </c>
      <c r="E95" s="520" t="s">
        <v>597</v>
      </c>
      <c r="F95" s="522"/>
      <c r="G95" s="522" t="s">
        <v>595</v>
      </c>
      <c r="H95" s="522" t="s">
        <v>198</v>
      </c>
      <c r="I95" s="522"/>
      <c r="J95" s="522"/>
      <c r="K95" s="520" t="s">
        <v>596</v>
      </c>
    </row>
    <row r="96" spans="1:345" s="168" customFormat="1" x14ac:dyDescent="0.25">
      <c r="A96" s="400" t="s">
        <v>512</v>
      </c>
      <c r="B96" s="529" t="s">
        <v>661</v>
      </c>
      <c r="C96" s="527">
        <v>4.5999999999999996</v>
      </c>
      <c r="D96" s="528" t="s">
        <v>9</v>
      </c>
      <c r="E96" s="529" t="s">
        <v>598</v>
      </c>
      <c r="F96" s="528"/>
      <c r="G96" s="528" t="s">
        <v>595</v>
      </c>
      <c r="H96" s="528" t="s">
        <v>595</v>
      </c>
      <c r="I96" s="528"/>
      <c r="J96" s="528"/>
      <c r="K96" s="529" t="s">
        <v>596</v>
      </c>
    </row>
    <row r="97" spans="1:345" s="168" customFormat="1" x14ac:dyDescent="0.25">
      <c r="A97" s="400" t="s">
        <v>510</v>
      </c>
      <c r="B97" s="526" t="s">
        <v>659</v>
      </c>
      <c r="C97" s="527">
        <v>4.9000000000000004</v>
      </c>
      <c r="D97" s="528" t="s">
        <v>564</v>
      </c>
      <c r="E97" s="529" t="s">
        <v>594</v>
      </c>
      <c r="F97" s="528"/>
      <c r="G97" s="528" t="s">
        <v>595</v>
      </c>
      <c r="H97" s="528" t="s">
        <v>595</v>
      </c>
      <c r="I97" s="528"/>
      <c r="J97" s="528"/>
      <c r="K97" s="529" t="s">
        <v>596</v>
      </c>
    </row>
    <row r="98" spans="1:345" s="168" customFormat="1" x14ac:dyDescent="0.25">
      <c r="A98" s="400" t="s">
        <v>514</v>
      </c>
      <c r="B98" s="529" t="s">
        <v>599</v>
      </c>
      <c r="C98" s="527">
        <v>4.4000000000000004</v>
      </c>
      <c r="D98" s="528" t="s">
        <v>187</v>
      </c>
      <c r="E98" s="529" t="s">
        <v>561</v>
      </c>
      <c r="F98" s="528" t="s">
        <v>8</v>
      </c>
      <c r="G98" s="528" t="s">
        <v>8</v>
      </c>
      <c r="H98" s="528" t="s">
        <v>8</v>
      </c>
      <c r="I98" s="528" t="s">
        <v>199</v>
      </c>
      <c r="J98" s="528" t="s">
        <v>201</v>
      </c>
      <c r="K98" s="529" t="s">
        <v>600</v>
      </c>
    </row>
    <row r="99" spans="1:345" s="168" customFormat="1" x14ac:dyDescent="0.25">
      <c r="A99" s="400" t="s">
        <v>515</v>
      </c>
      <c r="B99" s="520" t="s">
        <v>601</v>
      </c>
      <c r="C99" s="521">
        <v>4.9000000000000004</v>
      </c>
      <c r="D99" s="522" t="s">
        <v>187</v>
      </c>
      <c r="E99" s="520" t="s">
        <v>561</v>
      </c>
      <c r="F99" s="522" t="s">
        <v>8</v>
      </c>
      <c r="G99" s="522" t="s">
        <v>8</v>
      </c>
      <c r="H99" s="522" t="s">
        <v>602</v>
      </c>
      <c r="I99" s="522" t="s">
        <v>199</v>
      </c>
      <c r="J99" s="522" t="s">
        <v>201</v>
      </c>
      <c r="K99" s="520" t="s">
        <v>600</v>
      </c>
    </row>
    <row r="100" spans="1:345" s="168" customFormat="1" ht="26.4" x14ac:dyDescent="0.25">
      <c r="A100" s="400" t="s">
        <v>530</v>
      </c>
      <c r="B100" s="529" t="s">
        <v>328</v>
      </c>
      <c r="C100" s="527">
        <v>4.4000000000000004</v>
      </c>
      <c r="D100" s="528" t="s">
        <v>563</v>
      </c>
      <c r="E100" s="529" t="s">
        <v>561</v>
      </c>
      <c r="F100" s="528"/>
      <c r="G100" s="528" t="s">
        <v>608</v>
      </c>
      <c r="H100" s="528" t="s">
        <v>202</v>
      </c>
      <c r="I100" s="528" t="s">
        <v>199</v>
      </c>
      <c r="J100" s="528" t="s">
        <v>203</v>
      </c>
      <c r="K100" s="529" t="s">
        <v>603</v>
      </c>
    </row>
    <row r="101" spans="1:345" s="168" customFormat="1" ht="26.4" x14ac:dyDescent="0.25">
      <c r="A101" s="400" t="s">
        <v>525</v>
      </c>
      <c r="B101" s="530" t="s">
        <v>606</v>
      </c>
      <c r="C101" s="531">
        <v>4.8</v>
      </c>
      <c r="D101" s="531" t="s">
        <v>187</v>
      </c>
      <c r="E101" s="530" t="s">
        <v>561</v>
      </c>
      <c r="F101" s="531"/>
      <c r="G101" s="531" t="s">
        <v>607</v>
      </c>
      <c r="H101" s="531" t="s">
        <v>202</v>
      </c>
      <c r="I101" s="531" t="s">
        <v>199</v>
      </c>
      <c r="J101" s="531" t="s">
        <v>203</v>
      </c>
      <c r="K101" s="530" t="s">
        <v>603</v>
      </c>
    </row>
    <row r="102" spans="1:345" s="168" customFormat="1" ht="26.4" x14ac:dyDescent="0.25">
      <c r="A102" s="400" t="s">
        <v>523</v>
      </c>
      <c r="B102" s="530" t="s">
        <v>669</v>
      </c>
      <c r="C102" s="521">
        <v>4.2</v>
      </c>
      <c r="D102" s="522" t="s">
        <v>576</v>
      </c>
      <c r="E102" s="520" t="s">
        <v>561</v>
      </c>
      <c r="F102" s="522"/>
      <c r="G102" s="522"/>
      <c r="H102" s="522" t="s">
        <v>202</v>
      </c>
      <c r="I102" s="522"/>
      <c r="J102" s="522"/>
      <c r="K102" s="520" t="s">
        <v>603</v>
      </c>
    </row>
    <row r="103" spans="1:345" s="168" customFormat="1" ht="26.4" x14ac:dyDescent="0.25">
      <c r="A103" s="400" t="s">
        <v>529</v>
      </c>
      <c r="B103" s="530" t="s">
        <v>281</v>
      </c>
      <c r="C103" s="521">
        <v>4.2</v>
      </c>
      <c r="D103" s="522" t="s">
        <v>563</v>
      </c>
      <c r="E103" s="520" t="s">
        <v>561</v>
      </c>
      <c r="F103" s="522"/>
      <c r="G103" s="522" t="s">
        <v>202</v>
      </c>
      <c r="H103" s="522" t="s">
        <v>202</v>
      </c>
      <c r="I103" s="522"/>
      <c r="J103" s="522"/>
      <c r="K103" s="520" t="s">
        <v>603</v>
      </c>
    </row>
    <row r="104" spans="1:345" s="168" customFormat="1" ht="26.4" x14ac:dyDescent="0.25">
      <c r="A104" s="400" t="s">
        <v>531</v>
      </c>
      <c r="B104" s="520" t="s">
        <v>671</v>
      </c>
      <c r="C104" s="521">
        <v>4.5</v>
      </c>
      <c r="D104" s="522" t="s">
        <v>563</v>
      </c>
      <c r="E104" s="520" t="s">
        <v>604</v>
      </c>
      <c r="F104" s="522"/>
      <c r="G104" s="522" t="s">
        <v>202</v>
      </c>
      <c r="H104" s="522" t="s">
        <v>202</v>
      </c>
      <c r="I104" s="522"/>
      <c r="J104" s="522"/>
      <c r="K104" s="520" t="s">
        <v>603</v>
      </c>
    </row>
    <row r="105" spans="1:345" s="168" customFormat="1" ht="26.4" x14ac:dyDescent="0.25">
      <c r="A105" s="400" t="s">
        <v>522</v>
      </c>
      <c r="B105" s="529" t="s">
        <v>668</v>
      </c>
      <c r="C105" s="527">
        <v>4.5999999999999996</v>
      </c>
      <c r="D105" s="528" t="s">
        <v>605</v>
      </c>
      <c r="E105" s="529" t="s">
        <v>561</v>
      </c>
      <c r="F105" s="528"/>
      <c r="G105" s="528" t="s">
        <v>202</v>
      </c>
      <c r="H105" s="528" t="s">
        <v>202</v>
      </c>
      <c r="I105" s="528"/>
      <c r="J105" s="528"/>
      <c r="K105" s="529" t="s">
        <v>603</v>
      </c>
    </row>
    <row r="106" spans="1:345" s="170" customFormat="1" ht="26.4" x14ac:dyDescent="0.25">
      <c r="A106" s="400" t="s">
        <v>532</v>
      </c>
      <c r="B106" s="529" t="s">
        <v>307</v>
      </c>
      <c r="C106" s="527">
        <v>4.5999999999999996</v>
      </c>
      <c r="D106" s="528" t="s">
        <v>563</v>
      </c>
      <c r="E106" s="529" t="s">
        <v>561</v>
      </c>
      <c r="F106" s="528"/>
      <c r="G106" s="528" t="s">
        <v>202</v>
      </c>
      <c r="H106" s="528" t="s">
        <v>202</v>
      </c>
      <c r="I106" s="528"/>
      <c r="J106" s="528"/>
      <c r="K106" s="529" t="s">
        <v>603</v>
      </c>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8"/>
      <c r="AY106" s="168"/>
      <c r="AZ106" s="168"/>
      <c r="BA106" s="168"/>
      <c r="BB106" s="168"/>
      <c r="BC106" s="168"/>
      <c r="BD106" s="168"/>
      <c r="BE106" s="168"/>
      <c r="BF106" s="168"/>
      <c r="BG106" s="168"/>
      <c r="BH106" s="168"/>
      <c r="BI106" s="168"/>
      <c r="BJ106" s="168"/>
      <c r="BK106" s="168"/>
      <c r="BL106" s="168"/>
      <c r="BM106" s="168"/>
      <c r="BN106" s="168"/>
      <c r="BO106" s="168"/>
      <c r="BP106" s="168"/>
      <c r="BQ106" s="168"/>
      <c r="BR106" s="168"/>
      <c r="BS106" s="168"/>
      <c r="BT106" s="168"/>
      <c r="BU106" s="168"/>
      <c r="BV106" s="168"/>
      <c r="BW106" s="168"/>
      <c r="BX106" s="168"/>
      <c r="BY106" s="168"/>
      <c r="BZ106" s="168"/>
      <c r="CA106" s="168"/>
      <c r="CB106" s="168"/>
      <c r="CC106" s="168"/>
      <c r="CD106" s="168"/>
      <c r="CE106" s="168"/>
      <c r="CF106" s="168"/>
      <c r="CG106" s="168"/>
      <c r="CH106" s="168"/>
      <c r="CI106" s="168"/>
      <c r="CJ106" s="168"/>
      <c r="CK106" s="168"/>
      <c r="CL106" s="168"/>
      <c r="CM106" s="168"/>
      <c r="CN106" s="168"/>
      <c r="CO106" s="168"/>
      <c r="CP106" s="168"/>
      <c r="CQ106" s="168"/>
      <c r="CR106" s="168"/>
      <c r="CS106" s="168"/>
      <c r="CT106" s="168"/>
      <c r="CU106" s="168"/>
      <c r="CV106" s="168"/>
      <c r="CW106" s="168"/>
      <c r="CX106" s="168"/>
      <c r="CY106" s="168"/>
      <c r="CZ106" s="168"/>
      <c r="DA106" s="168"/>
      <c r="DB106" s="168"/>
      <c r="DC106" s="168"/>
      <c r="DD106" s="168"/>
      <c r="DE106" s="168"/>
      <c r="DF106" s="168"/>
      <c r="DG106" s="168"/>
      <c r="DH106" s="168"/>
      <c r="DI106" s="168"/>
      <c r="DJ106" s="168"/>
      <c r="DK106" s="168"/>
      <c r="DL106" s="168"/>
      <c r="DM106" s="168"/>
      <c r="DN106" s="168"/>
      <c r="DO106" s="168"/>
      <c r="DP106" s="168"/>
      <c r="DQ106" s="168"/>
      <c r="DR106" s="168"/>
      <c r="DS106" s="168"/>
      <c r="DT106" s="168"/>
      <c r="DU106" s="168"/>
      <c r="DV106" s="168"/>
      <c r="DW106" s="168"/>
      <c r="DX106" s="168"/>
      <c r="DY106" s="168"/>
      <c r="DZ106" s="168"/>
      <c r="EA106" s="168"/>
      <c r="EB106" s="168"/>
      <c r="EC106" s="168"/>
      <c r="ED106" s="168"/>
      <c r="EE106" s="168"/>
      <c r="EF106" s="168"/>
      <c r="EG106" s="168"/>
      <c r="EH106" s="168"/>
      <c r="EI106" s="168"/>
      <c r="EJ106" s="168"/>
      <c r="EK106" s="168"/>
      <c r="EL106" s="168"/>
      <c r="EM106" s="168"/>
      <c r="EN106" s="168"/>
      <c r="EO106" s="168"/>
      <c r="EP106" s="168"/>
      <c r="EQ106" s="168"/>
      <c r="ER106" s="168"/>
      <c r="ES106" s="168"/>
      <c r="ET106" s="168"/>
      <c r="EU106" s="168"/>
      <c r="EV106" s="168"/>
      <c r="EW106" s="168"/>
      <c r="EX106" s="168"/>
      <c r="EY106" s="168"/>
      <c r="EZ106" s="168"/>
      <c r="FA106" s="168"/>
      <c r="FB106" s="168"/>
      <c r="FC106" s="168"/>
      <c r="FD106" s="168"/>
      <c r="FE106" s="168"/>
      <c r="FF106" s="168"/>
      <c r="FG106" s="168"/>
      <c r="FH106" s="168"/>
      <c r="FI106" s="168"/>
      <c r="FJ106" s="168"/>
      <c r="FK106" s="168"/>
      <c r="FL106" s="168"/>
      <c r="FM106" s="168"/>
      <c r="FN106" s="168"/>
      <c r="FO106" s="168"/>
      <c r="FP106" s="168"/>
      <c r="FQ106" s="168"/>
      <c r="FR106" s="168"/>
      <c r="FS106" s="168"/>
      <c r="FT106" s="168"/>
      <c r="FU106" s="168"/>
      <c r="FV106" s="168"/>
      <c r="FW106" s="168"/>
      <c r="FX106" s="168"/>
      <c r="FY106" s="168"/>
      <c r="FZ106" s="168"/>
      <c r="GA106" s="168"/>
      <c r="GB106" s="168"/>
      <c r="GC106" s="168"/>
      <c r="GD106" s="168"/>
      <c r="GE106" s="168"/>
      <c r="GF106" s="168"/>
      <c r="GG106" s="168"/>
      <c r="GH106" s="168"/>
      <c r="GI106" s="168"/>
      <c r="GJ106" s="168"/>
      <c r="GK106" s="168"/>
      <c r="GL106" s="168"/>
      <c r="GM106" s="168"/>
      <c r="GN106" s="168"/>
      <c r="GO106" s="168"/>
      <c r="GP106" s="168"/>
      <c r="GQ106" s="168"/>
      <c r="GR106" s="168"/>
      <c r="GS106" s="168"/>
      <c r="GT106" s="168"/>
      <c r="GU106" s="168"/>
      <c r="GV106" s="168"/>
      <c r="GW106" s="168"/>
      <c r="GX106" s="168"/>
      <c r="GY106" s="168"/>
      <c r="GZ106" s="168"/>
      <c r="HA106" s="168"/>
      <c r="HB106" s="168"/>
      <c r="HC106" s="168"/>
      <c r="HD106" s="168"/>
      <c r="HE106" s="168"/>
      <c r="HF106" s="168"/>
      <c r="HG106" s="168"/>
      <c r="HH106" s="168"/>
      <c r="HI106" s="168"/>
      <c r="HJ106" s="168"/>
      <c r="HK106" s="168"/>
      <c r="HL106" s="168"/>
      <c r="HM106" s="168"/>
      <c r="HN106" s="168"/>
      <c r="HO106" s="168"/>
      <c r="HP106" s="168"/>
      <c r="HQ106" s="168"/>
      <c r="HR106" s="168"/>
      <c r="HS106" s="168"/>
      <c r="HT106" s="168"/>
      <c r="HU106" s="168"/>
      <c r="HV106" s="168"/>
      <c r="HW106" s="168"/>
      <c r="HX106" s="168"/>
      <c r="HY106" s="168"/>
      <c r="HZ106" s="168"/>
      <c r="IA106" s="168"/>
      <c r="IB106" s="168"/>
      <c r="IC106" s="168"/>
      <c r="ID106" s="168"/>
      <c r="IE106" s="168"/>
      <c r="IF106" s="168"/>
      <c r="IG106" s="168"/>
      <c r="IH106" s="168"/>
      <c r="II106" s="168"/>
      <c r="IJ106" s="168"/>
      <c r="IK106" s="168"/>
      <c r="IL106" s="168"/>
      <c r="IM106" s="168"/>
      <c r="IN106" s="168"/>
      <c r="IO106" s="168"/>
      <c r="IP106" s="168"/>
      <c r="IQ106" s="168"/>
      <c r="IR106" s="168"/>
      <c r="IS106" s="168"/>
      <c r="IT106" s="168"/>
      <c r="IU106" s="168"/>
      <c r="IV106" s="168"/>
      <c r="IW106" s="168"/>
      <c r="IX106" s="168"/>
      <c r="IY106" s="168"/>
      <c r="IZ106" s="168"/>
      <c r="JA106" s="168"/>
      <c r="JB106" s="168"/>
      <c r="JC106" s="168"/>
      <c r="JD106" s="168"/>
      <c r="JE106" s="168"/>
      <c r="JF106" s="168"/>
      <c r="JG106" s="168"/>
      <c r="JH106" s="168"/>
      <c r="JI106" s="168"/>
      <c r="JJ106" s="168"/>
      <c r="JK106" s="168"/>
      <c r="JL106" s="168"/>
      <c r="JM106" s="168"/>
      <c r="JN106" s="168"/>
      <c r="JO106" s="168"/>
      <c r="JP106" s="168"/>
      <c r="JQ106" s="168"/>
      <c r="JR106" s="168"/>
      <c r="JS106" s="168"/>
      <c r="JT106" s="168"/>
      <c r="JU106" s="168"/>
      <c r="JV106" s="168"/>
      <c r="JW106" s="168"/>
      <c r="JX106" s="168"/>
      <c r="JY106" s="168"/>
      <c r="JZ106" s="168"/>
      <c r="KA106" s="168"/>
      <c r="KB106" s="168"/>
      <c r="KC106" s="168"/>
      <c r="KD106" s="168"/>
      <c r="KE106" s="168"/>
      <c r="KF106" s="168"/>
      <c r="KG106" s="168"/>
      <c r="KH106" s="168"/>
      <c r="KI106" s="168"/>
      <c r="KJ106" s="168"/>
      <c r="KK106" s="168"/>
      <c r="KL106" s="168"/>
      <c r="KM106" s="168"/>
      <c r="KN106" s="168"/>
      <c r="KO106" s="168"/>
      <c r="KP106" s="168"/>
      <c r="KQ106" s="168"/>
      <c r="KR106" s="168"/>
      <c r="KS106" s="168"/>
      <c r="KT106" s="168"/>
      <c r="KU106" s="168"/>
      <c r="KV106" s="168"/>
      <c r="KW106" s="168"/>
      <c r="KX106" s="168"/>
      <c r="KY106" s="168"/>
      <c r="KZ106" s="168"/>
      <c r="LA106" s="168"/>
      <c r="LB106" s="168"/>
      <c r="LC106" s="168"/>
      <c r="LD106" s="168"/>
      <c r="LE106" s="168"/>
      <c r="LF106" s="168"/>
      <c r="LG106" s="168"/>
      <c r="LH106" s="168"/>
      <c r="LI106" s="168"/>
      <c r="LJ106" s="168"/>
      <c r="LK106" s="168"/>
      <c r="LL106" s="168"/>
      <c r="LM106" s="168"/>
      <c r="LN106" s="168"/>
      <c r="LO106" s="168"/>
      <c r="LP106" s="168"/>
      <c r="LQ106" s="168"/>
      <c r="LR106" s="168"/>
      <c r="LS106" s="168"/>
      <c r="LT106" s="168"/>
      <c r="LU106" s="168"/>
      <c r="LV106" s="168"/>
      <c r="LW106" s="168"/>
      <c r="LX106" s="168"/>
      <c r="LY106" s="168"/>
      <c r="LZ106" s="168"/>
      <c r="MA106" s="168"/>
      <c r="MB106" s="168"/>
      <c r="MC106" s="168"/>
      <c r="MD106" s="168"/>
      <c r="ME106" s="168"/>
      <c r="MF106" s="168"/>
      <c r="MG106" s="168"/>
    </row>
    <row r="107" spans="1:345" s="170" customFormat="1" ht="26.4" x14ac:dyDescent="0.25">
      <c r="A107" s="400" t="s">
        <v>519</v>
      </c>
      <c r="B107" s="520" t="s">
        <v>665</v>
      </c>
      <c r="C107" s="521">
        <v>4.5999999999999996</v>
      </c>
      <c r="D107" s="522" t="s">
        <v>576</v>
      </c>
      <c r="E107" s="520" t="s">
        <v>198</v>
      </c>
      <c r="F107" s="522"/>
      <c r="G107" s="522" t="s">
        <v>148</v>
      </c>
      <c r="H107" s="522" t="s">
        <v>202</v>
      </c>
      <c r="I107" s="522"/>
      <c r="J107" s="522"/>
      <c r="K107" s="520" t="s">
        <v>603</v>
      </c>
      <c r="L107" s="168"/>
      <c r="M107" s="168"/>
      <c r="N107" s="168"/>
      <c r="O107" s="168"/>
      <c r="P107" s="168"/>
      <c r="Q107" s="168"/>
      <c r="R107" s="168"/>
      <c r="S107" s="168"/>
      <c r="T107" s="168"/>
      <c r="U107" s="168"/>
      <c r="V107" s="168"/>
      <c r="W107" s="168"/>
      <c r="X107" s="168"/>
      <c r="Y107" s="168"/>
      <c r="Z107" s="168"/>
      <c r="AA107" s="168"/>
      <c r="AB107" s="168"/>
      <c r="AC107" s="168"/>
      <c r="AD107" s="168"/>
      <c r="AE107" s="168"/>
      <c r="AF107" s="168"/>
      <c r="AG107" s="168"/>
      <c r="AH107" s="168"/>
      <c r="AI107" s="168"/>
      <c r="AJ107" s="168"/>
      <c r="AK107" s="168"/>
      <c r="AL107" s="168"/>
      <c r="AM107" s="168"/>
      <c r="AN107" s="168"/>
      <c r="AO107" s="168"/>
      <c r="AP107" s="168"/>
      <c r="AQ107" s="168"/>
      <c r="AR107" s="168"/>
      <c r="AS107" s="168"/>
      <c r="AT107" s="168"/>
      <c r="AU107" s="168"/>
      <c r="AV107" s="168"/>
      <c r="AW107" s="168"/>
      <c r="AX107" s="168"/>
      <c r="AY107" s="168"/>
      <c r="AZ107" s="168"/>
      <c r="BA107" s="168"/>
      <c r="BB107" s="168"/>
      <c r="BC107" s="168"/>
      <c r="BD107" s="168"/>
      <c r="BE107" s="168"/>
      <c r="BF107" s="168"/>
      <c r="BG107" s="168"/>
      <c r="BH107" s="168"/>
      <c r="BI107" s="168"/>
      <c r="BJ107" s="168"/>
      <c r="BK107" s="168"/>
      <c r="BL107" s="168"/>
      <c r="BM107" s="168"/>
      <c r="BN107" s="168"/>
      <c r="BO107" s="168"/>
      <c r="BP107" s="168"/>
      <c r="BQ107" s="168"/>
      <c r="BR107" s="168"/>
      <c r="BS107" s="168"/>
      <c r="BT107" s="168"/>
      <c r="BU107" s="168"/>
      <c r="BV107" s="168"/>
      <c r="BW107" s="168"/>
      <c r="BX107" s="168"/>
      <c r="BY107" s="168"/>
      <c r="BZ107" s="168"/>
      <c r="CA107" s="168"/>
      <c r="CB107" s="168"/>
      <c r="CC107" s="168"/>
      <c r="CD107" s="168"/>
      <c r="CE107" s="168"/>
      <c r="CF107" s="168"/>
      <c r="CG107" s="168"/>
      <c r="CH107" s="168"/>
      <c r="CI107" s="168"/>
      <c r="CJ107" s="168"/>
      <c r="CK107" s="168"/>
      <c r="CL107" s="168"/>
      <c r="CM107" s="168"/>
      <c r="CN107" s="168"/>
      <c r="CO107" s="168"/>
      <c r="CP107" s="168"/>
      <c r="CQ107" s="168"/>
      <c r="CR107" s="168"/>
      <c r="CS107" s="168"/>
      <c r="CT107" s="168"/>
      <c r="CU107" s="168"/>
      <c r="CV107" s="168"/>
      <c r="CW107" s="168"/>
      <c r="CX107" s="168"/>
      <c r="CY107" s="168"/>
      <c r="CZ107" s="168"/>
      <c r="DA107" s="168"/>
      <c r="DB107" s="168"/>
      <c r="DC107" s="168"/>
      <c r="DD107" s="168"/>
      <c r="DE107" s="168"/>
      <c r="DF107" s="168"/>
      <c r="DG107" s="168"/>
      <c r="DH107" s="168"/>
      <c r="DI107" s="168"/>
      <c r="DJ107" s="168"/>
      <c r="DK107" s="168"/>
      <c r="DL107" s="168"/>
      <c r="DM107" s="168"/>
      <c r="DN107" s="168"/>
      <c r="DO107" s="168"/>
      <c r="DP107" s="168"/>
      <c r="DQ107" s="168"/>
      <c r="DR107" s="168"/>
      <c r="DS107" s="168"/>
      <c r="DT107" s="168"/>
      <c r="DU107" s="168"/>
      <c r="DV107" s="168"/>
      <c r="DW107" s="168"/>
      <c r="DX107" s="168"/>
      <c r="DY107" s="168"/>
      <c r="DZ107" s="168"/>
      <c r="EA107" s="168"/>
      <c r="EB107" s="168"/>
      <c r="EC107" s="168"/>
      <c r="ED107" s="168"/>
      <c r="EE107" s="168"/>
      <c r="EF107" s="168"/>
      <c r="EG107" s="168"/>
      <c r="EH107" s="168"/>
      <c r="EI107" s="168"/>
      <c r="EJ107" s="168"/>
      <c r="EK107" s="168"/>
      <c r="EL107" s="168"/>
      <c r="EM107" s="168"/>
      <c r="EN107" s="168"/>
      <c r="EO107" s="168"/>
      <c r="EP107" s="168"/>
      <c r="EQ107" s="168"/>
      <c r="ER107" s="168"/>
      <c r="ES107" s="168"/>
      <c r="ET107" s="168"/>
      <c r="EU107" s="168"/>
      <c r="EV107" s="168"/>
      <c r="EW107" s="168"/>
      <c r="EX107" s="168"/>
      <c r="EY107" s="168"/>
      <c r="EZ107" s="168"/>
      <c r="FA107" s="168"/>
      <c r="FB107" s="168"/>
      <c r="FC107" s="168"/>
      <c r="FD107" s="168"/>
      <c r="FE107" s="168"/>
      <c r="FF107" s="168"/>
      <c r="FG107" s="168"/>
      <c r="FH107" s="168"/>
      <c r="FI107" s="168"/>
      <c r="FJ107" s="168"/>
      <c r="FK107" s="168"/>
      <c r="FL107" s="168"/>
      <c r="FM107" s="168"/>
      <c r="FN107" s="168"/>
      <c r="FO107" s="168"/>
      <c r="FP107" s="168"/>
      <c r="FQ107" s="168"/>
      <c r="FR107" s="168"/>
      <c r="FS107" s="168"/>
      <c r="FT107" s="168"/>
      <c r="FU107" s="168"/>
      <c r="FV107" s="168"/>
      <c r="FW107" s="168"/>
      <c r="FX107" s="168"/>
      <c r="FY107" s="168"/>
      <c r="FZ107" s="168"/>
      <c r="GA107" s="168"/>
      <c r="GB107" s="168"/>
      <c r="GC107" s="168"/>
      <c r="GD107" s="168"/>
      <c r="GE107" s="168"/>
      <c r="GF107" s="168"/>
      <c r="GG107" s="168"/>
      <c r="GH107" s="168"/>
      <c r="GI107" s="168"/>
      <c r="GJ107" s="168"/>
      <c r="GK107" s="168"/>
      <c r="GL107" s="168"/>
      <c r="GM107" s="168"/>
      <c r="GN107" s="168"/>
      <c r="GO107" s="168"/>
      <c r="GP107" s="168"/>
      <c r="GQ107" s="168"/>
      <c r="GR107" s="168"/>
      <c r="GS107" s="168"/>
      <c r="GT107" s="168"/>
      <c r="GU107" s="168"/>
      <c r="GV107" s="168"/>
      <c r="GW107" s="168"/>
      <c r="GX107" s="168"/>
      <c r="GY107" s="168"/>
      <c r="GZ107" s="168"/>
      <c r="HA107" s="168"/>
      <c r="HB107" s="168"/>
      <c r="HC107" s="168"/>
      <c r="HD107" s="168"/>
      <c r="HE107" s="168"/>
      <c r="HF107" s="168"/>
      <c r="HG107" s="168"/>
      <c r="HH107" s="168"/>
      <c r="HI107" s="168"/>
      <c r="HJ107" s="168"/>
      <c r="HK107" s="168"/>
      <c r="HL107" s="168"/>
      <c r="HM107" s="168"/>
      <c r="HN107" s="168"/>
      <c r="HO107" s="168"/>
      <c r="HP107" s="168"/>
      <c r="HQ107" s="168"/>
      <c r="HR107" s="168"/>
      <c r="HS107" s="168"/>
      <c r="HT107" s="168"/>
      <c r="HU107" s="168"/>
      <c r="HV107" s="168"/>
      <c r="HW107" s="168"/>
      <c r="HX107" s="168"/>
      <c r="HY107" s="168"/>
      <c r="HZ107" s="168"/>
      <c r="IA107" s="168"/>
      <c r="IB107" s="168"/>
      <c r="IC107" s="168"/>
      <c r="ID107" s="168"/>
      <c r="IE107" s="168"/>
      <c r="IF107" s="168"/>
      <c r="IG107" s="168"/>
      <c r="IH107" s="168"/>
      <c r="II107" s="168"/>
      <c r="IJ107" s="168"/>
      <c r="IK107" s="168"/>
      <c r="IL107" s="168"/>
      <c r="IM107" s="168"/>
      <c r="IN107" s="168"/>
      <c r="IO107" s="168"/>
      <c r="IP107" s="168"/>
      <c r="IQ107" s="168"/>
      <c r="IR107" s="168"/>
      <c r="IS107" s="168"/>
      <c r="IT107" s="168"/>
      <c r="IU107" s="168"/>
      <c r="IV107" s="168"/>
      <c r="IW107" s="168"/>
      <c r="IX107" s="168"/>
      <c r="IY107" s="168"/>
      <c r="IZ107" s="168"/>
      <c r="JA107" s="168"/>
      <c r="JB107" s="168"/>
      <c r="JC107" s="168"/>
      <c r="JD107" s="168"/>
      <c r="JE107" s="168"/>
      <c r="JF107" s="168"/>
      <c r="JG107" s="168"/>
      <c r="JH107" s="168"/>
      <c r="JI107" s="168"/>
      <c r="JJ107" s="168"/>
      <c r="JK107" s="168"/>
      <c r="JL107" s="168"/>
      <c r="JM107" s="168"/>
      <c r="JN107" s="168"/>
      <c r="JO107" s="168"/>
      <c r="JP107" s="168"/>
      <c r="JQ107" s="168"/>
      <c r="JR107" s="168"/>
      <c r="JS107" s="168"/>
      <c r="JT107" s="168"/>
      <c r="JU107" s="168"/>
      <c r="JV107" s="168"/>
      <c r="JW107" s="168"/>
      <c r="JX107" s="168"/>
      <c r="JY107" s="168"/>
      <c r="JZ107" s="168"/>
      <c r="KA107" s="168"/>
      <c r="KB107" s="168"/>
      <c r="KC107" s="168"/>
      <c r="KD107" s="168"/>
      <c r="KE107" s="168"/>
      <c r="KF107" s="168"/>
      <c r="KG107" s="168"/>
      <c r="KH107" s="168"/>
      <c r="KI107" s="168"/>
      <c r="KJ107" s="168"/>
      <c r="KK107" s="168"/>
      <c r="KL107" s="168"/>
      <c r="KM107" s="168"/>
      <c r="KN107" s="168"/>
      <c r="KO107" s="168"/>
      <c r="KP107" s="168"/>
      <c r="KQ107" s="168"/>
      <c r="KR107" s="168"/>
      <c r="KS107" s="168"/>
      <c r="KT107" s="168"/>
      <c r="KU107" s="168"/>
      <c r="KV107" s="168"/>
      <c r="KW107" s="168"/>
      <c r="KX107" s="168"/>
      <c r="KY107" s="168"/>
      <c r="KZ107" s="168"/>
      <c r="LA107" s="168"/>
      <c r="LB107" s="168"/>
      <c r="LC107" s="168"/>
      <c r="LD107" s="168"/>
      <c r="LE107" s="168"/>
      <c r="LF107" s="168"/>
      <c r="LG107" s="168"/>
      <c r="LH107" s="168"/>
      <c r="LI107" s="168"/>
      <c r="LJ107" s="168"/>
      <c r="LK107" s="168"/>
      <c r="LL107" s="168"/>
      <c r="LM107" s="168"/>
      <c r="LN107" s="168"/>
      <c r="LO107" s="168"/>
      <c r="LP107" s="168"/>
      <c r="LQ107" s="168"/>
      <c r="LR107" s="168"/>
      <c r="LS107" s="168"/>
      <c r="LT107" s="168"/>
      <c r="LU107" s="168"/>
      <c r="LV107" s="168"/>
      <c r="LW107" s="168"/>
      <c r="LX107" s="168"/>
      <c r="LY107" s="168"/>
      <c r="LZ107" s="168"/>
      <c r="MA107" s="168"/>
      <c r="MB107" s="168"/>
      <c r="MC107" s="168"/>
      <c r="MD107" s="168"/>
      <c r="ME107" s="168"/>
      <c r="MF107" s="168"/>
      <c r="MG107" s="168"/>
    </row>
    <row r="108" spans="1:345" s="170" customFormat="1" ht="26.4" x14ac:dyDescent="0.25">
      <c r="A108" s="400" t="s">
        <v>533</v>
      </c>
      <c r="B108" s="520" t="s">
        <v>672</v>
      </c>
      <c r="C108" s="521">
        <v>4.7</v>
      </c>
      <c r="D108" s="522" t="s">
        <v>563</v>
      </c>
      <c r="E108" s="520" t="s">
        <v>604</v>
      </c>
      <c r="F108" s="522"/>
      <c r="G108" s="522" t="s">
        <v>202</v>
      </c>
      <c r="H108" s="522" t="s">
        <v>202</v>
      </c>
      <c r="I108" s="522"/>
      <c r="J108" s="522"/>
      <c r="K108" s="520" t="s">
        <v>603</v>
      </c>
      <c r="L108" s="168"/>
      <c r="M108" s="168"/>
      <c r="N108" s="168"/>
      <c r="O108" s="168"/>
      <c r="P108" s="168"/>
      <c r="Q108" s="168"/>
      <c r="R108" s="168"/>
      <c r="S108" s="168"/>
      <c r="T108" s="168"/>
      <c r="U108" s="168"/>
      <c r="V108" s="168"/>
      <c r="W108" s="168"/>
      <c r="X108" s="168"/>
      <c r="Y108" s="168"/>
      <c r="Z108" s="168"/>
      <c r="AA108" s="168"/>
      <c r="AB108" s="168"/>
      <c r="AC108" s="168"/>
      <c r="AD108" s="168"/>
      <c r="AE108" s="168"/>
      <c r="AF108" s="168"/>
      <c r="AG108" s="168"/>
      <c r="AH108" s="168"/>
      <c r="AI108" s="168"/>
      <c r="AJ108" s="168"/>
      <c r="AK108" s="168"/>
      <c r="AL108" s="168"/>
      <c r="AM108" s="168"/>
      <c r="AN108" s="168"/>
      <c r="AO108" s="168"/>
      <c r="AP108" s="168"/>
      <c r="AQ108" s="168"/>
      <c r="AR108" s="168"/>
      <c r="AS108" s="168"/>
      <c r="AT108" s="168"/>
      <c r="AU108" s="168"/>
      <c r="AV108" s="168"/>
      <c r="AW108" s="168"/>
      <c r="AX108" s="168"/>
      <c r="AY108" s="168"/>
      <c r="AZ108" s="168"/>
      <c r="BA108" s="168"/>
      <c r="BB108" s="168"/>
      <c r="BC108" s="168"/>
      <c r="BD108" s="168"/>
      <c r="BE108" s="168"/>
      <c r="BF108" s="168"/>
      <c r="BG108" s="168"/>
      <c r="BH108" s="168"/>
      <c r="BI108" s="168"/>
      <c r="BJ108" s="168"/>
      <c r="BK108" s="168"/>
      <c r="BL108" s="168"/>
      <c r="BM108" s="168"/>
      <c r="BN108" s="168"/>
      <c r="BO108" s="168"/>
      <c r="BP108" s="168"/>
      <c r="BQ108" s="168"/>
      <c r="BR108" s="168"/>
      <c r="BS108" s="168"/>
      <c r="BT108" s="168"/>
      <c r="BU108" s="168"/>
      <c r="BV108" s="168"/>
      <c r="BW108" s="168"/>
      <c r="BX108" s="168"/>
      <c r="BY108" s="168"/>
      <c r="BZ108" s="168"/>
      <c r="CA108" s="168"/>
      <c r="CB108" s="168"/>
      <c r="CC108" s="168"/>
      <c r="CD108" s="168"/>
      <c r="CE108" s="168"/>
      <c r="CF108" s="168"/>
      <c r="CG108" s="168"/>
      <c r="CH108" s="168"/>
      <c r="CI108" s="168"/>
      <c r="CJ108" s="168"/>
      <c r="CK108" s="168"/>
      <c r="CL108" s="168"/>
      <c r="CM108" s="168"/>
      <c r="CN108" s="168"/>
      <c r="CO108" s="168"/>
      <c r="CP108" s="168"/>
      <c r="CQ108" s="168"/>
      <c r="CR108" s="168"/>
      <c r="CS108" s="168"/>
      <c r="CT108" s="168"/>
      <c r="CU108" s="168"/>
      <c r="CV108" s="168"/>
      <c r="CW108" s="168"/>
      <c r="CX108" s="168"/>
      <c r="CY108" s="168"/>
      <c r="CZ108" s="168"/>
      <c r="DA108" s="168"/>
      <c r="DB108" s="168"/>
      <c r="DC108" s="168"/>
      <c r="DD108" s="168"/>
      <c r="DE108" s="168"/>
      <c r="DF108" s="168"/>
      <c r="DG108" s="168"/>
      <c r="DH108" s="168"/>
      <c r="DI108" s="168"/>
      <c r="DJ108" s="168"/>
      <c r="DK108" s="168"/>
      <c r="DL108" s="168"/>
      <c r="DM108" s="168"/>
      <c r="DN108" s="168"/>
      <c r="DO108" s="168"/>
      <c r="DP108" s="168"/>
      <c r="DQ108" s="168"/>
      <c r="DR108" s="168"/>
      <c r="DS108" s="168"/>
      <c r="DT108" s="168"/>
      <c r="DU108" s="168"/>
      <c r="DV108" s="168"/>
      <c r="DW108" s="168"/>
      <c r="DX108" s="168"/>
      <c r="DY108" s="168"/>
      <c r="DZ108" s="168"/>
      <c r="EA108" s="168"/>
      <c r="EB108" s="168"/>
      <c r="EC108" s="168"/>
      <c r="ED108" s="168"/>
      <c r="EE108" s="168"/>
      <c r="EF108" s="168"/>
      <c r="EG108" s="168"/>
      <c r="EH108" s="168"/>
      <c r="EI108" s="168"/>
      <c r="EJ108" s="168"/>
      <c r="EK108" s="168"/>
      <c r="EL108" s="168"/>
      <c r="EM108" s="168"/>
      <c r="EN108" s="168"/>
      <c r="EO108" s="168"/>
      <c r="EP108" s="168"/>
      <c r="EQ108" s="168"/>
      <c r="ER108" s="168"/>
      <c r="ES108" s="168"/>
      <c r="ET108" s="168"/>
      <c r="EU108" s="168"/>
      <c r="EV108" s="168"/>
      <c r="EW108" s="168"/>
      <c r="EX108" s="168"/>
      <c r="EY108" s="168"/>
      <c r="EZ108" s="168"/>
      <c r="FA108" s="168"/>
      <c r="FB108" s="168"/>
      <c r="FC108" s="168"/>
      <c r="FD108" s="168"/>
      <c r="FE108" s="168"/>
      <c r="FF108" s="168"/>
      <c r="FG108" s="168"/>
      <c r="FH108" s="168"/>
      <c r="FI108" s="168"/>
      <c r="FJ108" s="168"/>
      <c r="FK108" s="168"/>
      <c r="FL108" s="168"/>
      <c r="FM108" s="168"/>
      <c r="FN108" s="168"/>
      <c r="FO108" s="168"/>
      <c r="FP108" s="168"/>
      <c r="FQ108" s="168"/>
      <c r="FR108" s="168"/>
      <c r="FS108" s="168"/>
      <c r="FT108" s="168"/>
      <c r="FU108" s="168"/>
      <c r="FV108" s="168"/>
      <c r="FW108" s="168"/>
      <c r="FX108" s="168"/>
      <c r="FY108" s="168"/>
      <c r="FZ108" s="168"/>
      <c r="GA108" s="168"/>
      <c r="GB108" s="168"/>
      <c r="GC108" s="168"/>
      <c r="GD108" s="168"/>
      <c r="GE108" s="168"/>
      <c r="GF108" s="168"/>
      <c r="GG108" s="168"/>
      <c r="GH108" s="168"/>
      <c r="GI108" s="168"/>
      <c r="GJ108" s="168"/>
      <c r="GK108" s="168"/>
      <c r="GL108" s="168"/>
      <c r="GM108" s="168"/>
      <c r="GN108" s="168"/>
      <c r="GO108" s="168"/>
      <c r="GP108" s="168"/>
      <c r="GQ108" s="168"/>
      <c r="GR108" s="168"/>
      <c r="GS108" s="168"/>
      <c r="GT108" s="168"/>
      <c r="GU108" s="168"/>
      <c r="GV108" s="168"/>
      <c r="GW108" s="168"/>
      <c r="GX108" s="168"/>
      <c r="GY108" s="168"/>
      <c r="GZ108" s="168"/>
      <c r="HA108" s="168"/>
      <c r="HB108" s="168"/>
      <c r="HC108" s="168"/>
      <c r="HD108" s="168"/>
      <c r="HE108" s="168"/>
      <c r="HF108" s="168"/>
      <c r="HG108" s="168"/>
      <c r="HH108" s="168"/>
      <c r="HI108" s="168"/>
      <c r="HJ108" s="168"/>
      <c r="HK108" s="168"/>
      <c r="HL108" s="168"/>
      <c r="HM108" s="168"/>
      <c r="HN108" s="168"/>
      <c r="HO108" s="168"/>
      <c r="HP108" s="168"/>
      <c r="HQ108" s="168"/>
      <c r="HR108" s="168"/>
      <c r="HS108" s="168"/>
      <c r="HT108" s="168"/>
      <c r="HU108" s="168"/>
      <c r="HV108" s="168"/>
      <c r="HW108" s="168"/>
      <c r="HX108" s="168"/>
      <c r="HY108" s="168"/>
      <c r="HZ108" s="168"/>
      <c r="IA108" s="168"/>
      <c r="IB108" s="168"/>
      <c r="IC108" s="168"/>
      <c r="ID108" s="168"/>
      <c r="IE108" s="168"/>
      <c r="IF108" s="168"/>
      <c r="IG108" s="168"/>
      <c r="IH108" s="168"/>
      <c r="II108" s="168"/>
      <c r="IJ108" s="168"/>
      <c r="IK108" s="168"/>
      <c r="IL108" s="168"/>
      <c r="IM108" s="168"/>
      <c r="IN108" s="168"/>
      <c r="IO108" s="168"/>
      <c r="IP108" s="168"/>
      <c r="IQ108" s="168"/>
      <c r="IR108" s="168"/>
      <c r="IS108" s="168"/>
      <c r="IT108" s="168"/>
      <c r="IU108" s="168"/>
      <c r="IV108" s="168"/>
      <c r="IW108" s="168"/>
      <c r="IX108" s="168"/>
      <c r="IY108" s="168"/>
      <c r="IZ108" s="168"/>
      <c r="JA108" s="168"/>
      <c r="JB108" s="168"/>
      <c r="JC108" s="168"/>
      <c r="JD108" s="168"/>
      <c r="JE108" s="168"/>
      <c r="JF108" s="168"/>
      <c r="JG108" s="168"/>
      <c r="JH108" s="168"/>
      <c r="JI108" s="168"/>
      <c r="JJ108" s="168"/>
      <c r="JK108" s="168"/>
      <c r="JL108" s="168"/>
      <c r="JM108" s="168"/>
      <c r="JN108" s="168"/>
      <c r="JO108" s="168"/>
      <c r="JP108" s="168"/>
      <c r="JQ108" s="168"/>
      <c r="JR108" s="168"/>
      <c r="JS108" s="168"/>
      <c r="JT108" s="168"/>
      <c r="JU108" s="168"/>
      <c r="JV108" s="168"/>
      <c r="JW108" s="168"/>
      <c r="JX108" s="168"/>
      <c r="JY108" s="168"/>
      <c r="JZ108" s="168"/>
      <c r="KA108" s="168"/>
      <c r="KB108" s="168"/>
      <c r="KC108" s="168"/>
      <c r="KD108" s="168"/>
      <c r="KE108" s="168"/>
      <c r="KF108" s="168"/>
      <c r="KG108" s="168"/>
      <c r="KH108" s="168"/>
      <c r="KI108" s="168"/>
      <c r="KJ108" s="168"/>
      <c r="KK108" s="168"/>
      <c r="KL108" s="168"/>
      <c r="KM108" s="168"/>
      <c r="KN108" s="168"/>
      <c r="KO108" s="168"/>
      <c r="KP108" s="168"/>
      <c r="KQ108" s="168"/>
      <c r="KR108" s="168"/>
      <c r="KS108" s="168"/>
      <c r="KT108" s="168"/>
      <c r="KU108" s="168"/>
      <c r="KV108" s="168"/>
      <c r="KW108" s="168"/>
      <c r="KX108" s="168"/>
      <c r="KY108" s="168"/>
      <c r="KZ108" s="168"/>
      <c r="LA108" s="168"/>
      <c r="LB108" s="168"/>
      <c r="LC108" s="168"/>
      <c r="LD108" s="168"/>
      <c r="LE108" s="168"/>
      <c r="LF108" s="168"/>
      <c r="LG108" s="168"/>
      <c r="LH108" s="168"/>
      <c r="LI108" s="168"/>
      <c r="LJ108" s="168"/>
      <c r="LK108" s="168"/>
      <c r="LL108" s="168"/>
      <c r="LM108" s="168"/>
      <c r="LN108" s="168"/>
      <c r="LO108" s="168"/>
      <c r="LP108" s="168"/>
      <c r="LQ108" s="168"/>
      <c r="LR108" s="168"/>
      <c r="LS108" s="168"/>
      <c r="LT108" s="168"/>
      <c r="LU108" s="168"/>
      <c r="LV108" s="168"/>
      <c r="LW108" s="168"/>
      <c r="LX108" s="168"/>
      <c r="LY108" s="168"/>
      <c r="LZ108" s="168"/>
      <c r="MA108" s="168"/>
      <c r="MB108" s="168"/>
      <c r="MC108" s="168"/>
      <c r="MD108" s="168"/>
      <c r="ME108" s="168"/>
      <c r="MF108" s="168"/>
      <c r="MG108" s="168"/>
    </row>
    <row r="109" spans="1:345" s="170" customFormat="1" ht="26.4" x14ac:dyDescent="0.25">
      <c r="A109" s="400" t="s">
        <v>516</v>
      </c>
      <c r="B109" s="529" t="s">
        <v>662</v>
      </c>
      <c r="C109" s="527">
        <v>4.7</v>
      </c>
      <c r="D109" s="528" t="s">
        <v>696</v>
      </c>
      <c r="E109" s="529" t="s">
        <v>561</v>
      </c>
      <c r="F109" s="528"/>
      <c r="G109" s="528"/>
      <c r="H109" s="528" t="s">
        <v>202</v>
      </c>
      <c r="I109" s="528"/>
      <c r="J109" s="528"/>
      <c r="K109" s="529" t="s">
        <v>603</v>
      </c>
      <c r="L109" s="168"/>
      <c r="M109" s="168"/>
      <c r="N109" s="168"/>
      <c r="O109" s="168"/>
      <c r="P109" s="168"/>
      <c r="Q109" s="168"/>
      <c r="R109" s="168"/>
      <c r="S109" s="168"/>
      <c r="T109" s="168"/>
      <c r="U109" s="168"/>
      <c r="V109" s="168"/>
      <c r="W109" s="168"/>
      <c r="X109" s="168"/>
      <c r="Y109" s="168"/>
      <c r="Z109" s="168"/>
      <c r="AA109" s="168"/>
      <c r="AB109" s="168"/>
      <c r="AC109" s="168"/>
      <c r="AD109" s="168"/>
      <c r="AE109" s="168"/>
      <c r="AF109" s="168"/>
      <c r="AG109" s="168"/>
      <c r="AH109" s="168"/>
      <c r="AI109" s="168"/>
      <c r="AJ109" s="168"/>
      <c r="AK109" s="168"/>
      <c r="AL109" s="168"/>
      <c r="AM109" s="168"/>
      <c r="AN109" s="168"/>
      <c r="AO109" s="168"/>
      <c r="AP109" s="168"/>
      <c r="AQ109" s="168"/>
      <c r="AR109" s="168"/>
      <c r="AS109" s="168"/>
      <c r="AT109" s="168"/>
      <c r="AU109" s="168"/>
      <c r="AV109" s="168"/>
      <c r="AW109" s="168"/>
      <c r="AX109" s="168"/>
      <c r="AY109" s="168"/>
      <c r="AZ109" s="168"/>
      <c r="BA109" s="168"/>
      <c r="BB109" s="168"/>
      <c r="BC109" s="168"/>
      <c r="BD109" s="168"/>
      <c r="BE109" s="168"/>
      <c r="BF109" s="168"/>
      <c r="BG109" s="168"/>
      <c r="BH109" s="168"/>
      <c r="BI109" s="168"/>
      <c r="BJ109" s="168"/>
      <c r="BK109" s="168"/>
      <c r="BL109" s="168"/>
      <c r="BM109" s="168"/>
      <c r="BN109" s="168"/>
      <c r="BO109" s="168"/>
      <c r="BP109" s="168"/>
      <c r="BQ109" s="168"/>
      <c r="BR109" s="168"/>
      <c r="BS109" s="168"/>
      <c r="BT109" s="168"/>
      <c r="BU109" s="168"/>
      <c r="BV109" s="168"/>
      <c r="BW109" s="168"/>
      <c r="BX109" s="168"/>
      <c r="BY109" s="168"/>
      <c r="BZ109" s="168"/>
      <c r="CA109" s="168"/>
      <c r="CB109" s="168"/>
      <c r="CC109" s="168"/>
      <c r="CD109" s="168"/>
      <c r="CE109" s="168"/>
      <c r="CF109" s="168"/>
      <c r="CG109" s="168"/>
      <c r="CH109" s="168"/>
      <c r="CI109" s="168"/>
      <c r="CJ109" s="168"/>
      <c r="CK109" s="168"/>
      <c r="CL109" s="168"/>
      <c r="CM109" s="168"/>
      <c r="CN109" s="168"/>
      <c r="CO109" s="168"/>
      <c r="CP109" s="168"/>
      <c r="CQ109" s="168"/>
      <c r="CR109" s="168"/>
      <c r="CS109" s="168"/>
      <c r="CT109" s="168"/>
      <c r="CU109" s="168"/>
      <c r="CV109" s="168"/>
      <c r="CW109" s="168"/>
      <c r="CX109" s="168"/>
      <c r="CY109" s="168"/>
      <c r="CZ109" s="168"/>
      <c r="DA109" s="168"/>
      <c r="DB109" s="168"/>
      <c r="DC109" s="168"/>
      <c r="DD109" s="168"/>
      <c r="DE109" s="168"/>
      <c r="DF109" s="168"/>
      <c r="DG109" s="168"/>
      <c r="DH109" s="168"/>
      <c r="DI109" s="168"/>
      <c r="DJ109" s="168"/>
      <c r="DK109" s="168"/>
      <c r="DL109" s="168"/>
      <c r="DM109" s="168"/>
      <c r="DN109" s="168"/>
      <c r="DO109" s="168"/>
      <c r="DP109" s="168"/>
      <c r="DQ109" s="168"/>
      <c r="DR109" s="168"/>
      <c r="DS109" s="168"/>
      <c r="DT109" s="168"/>
      <c r="DU109" s="168"/>
      <c r="DV109" s="168"/>
      <c r="DW109" s="168"/>
      <c r="DX109" s="168"/>
      <c r="DY109" s="168"/>
      <c r="DZ109" s="168"/>
      <c r="EA109" s="168"/>
      <c r="EB109" s="168"/>
      <c r="EC109" s="168"/>
      <c r="ED109" s="168"/>
      <c r="EE109" s="168"/>
      <c r="EF109" s="168"/>
      <c r="EG109" s="168"/>
      <c r="EH109" s="168"/>
      <c r="EI109" s="168"/>
      <c r="EJ109" s="168"/>
      <c r="EK109" s="168"/>
      <c r="EL109" s="168"/>
      <c r="EM109" s="168"/>
      <c r="EN109" s="168"/>
      <c r="EO109" s="168"/>
      <c r="EP109" s="168"/>
      <c r="EQ109" s="168"/>
      <c r="ER109" s="168"/>
      <c r="ES109" s="168"/>
      <c r="ET109" s="168"/>
      <c r="EU109" s="168"/>
      <c r="EV109" s="168"/>
      <c r="EW109" s="168"/>
      <c r="EX109" s="168"/>
      <c r="EY109" s="168"/>
      <c r="EZ109" s="168"/>
      <c r="FA109" s="168"/>
      <c r="FB109" s="168"/>
      <c r="FC109" s="168"/>
      <c r="FD109" s="168"/>
      <c r="FE109" s="168"/>
      <c r="FF109" s="168"/>
      <c r="FG109" s="168"/>
      <c r="FH109" s="168"/>
      <c r="FI109" s="168"/>
      <c r="FJ109" s="168"/>
      <c r="FK109" s="168"/>
      <c r="FL109" s="168"/>
      <c r="FM109" s="168"/>
      <c r="FN109" s="168"/>
      <c r="FO109" s="168"/>
      <c r="FP109" s="168"/>
      <c r="FQ109" s="168"/>
      <c r="FR109" s="168"/>
      <c r="FS109" s="168"/>
      <c r="FT109" s="168"/>
      <c r="FU109" s="168"/>
      <c r="FV109" s="168"/>
      <c r="FW109" s="168"/>
      <c r="FX109" s="168"/>
      <c r="FY109" s="168"/>
      <c r="FZ109" s="168"/>
      <c r="GA109" s="168"/>
      <c r="GB109" s="168"/>
      <c r="GC109" s="168"/>
      <c r="GD109" s="168"/>
      <c r="GE109" s="168"/>
      <c r="GF109" s="168"/>
      <c r="GG109" s="168"/>
      <c r="GH109" s="168"/>
      <c r="GI109" s="168"/>
      <c r="GJ109" s="168"/>
      <c r="GK109" s="168"/>
      <c r="GL109" s="168"/>
      <c r="GM109" s="168"/>
      <c r="GN109" s="168"/>
      <c r="GO109" s="168"/>
      <c r="GP109" s="168"/>
      <c r="GQ109" s="168"/>
      <c r="GR109" s="168"/>
      <c r="GS109" s="168"/>
      <c r="GT109" s="168"/>
      <c r="GU109" s="168"/>
      <c r="GV109" s="168"/>
      <c r="GW109" s="168"/>
      <c r="GX109" s="168"/>
      <c r="GY109" s="168"/>
      <c r="GZ109" s="168"/>
      <c r="HA109" s="168"/>
      <c r="HB109" s="168"/>
      <c r="HC109" s="168"/>
      <c r="HD109" s="168"/>
      <c r="HE109" s="168"/>
      <c r="HF109" s="168"/>
      <c r="HG109" s="168"/>
      <c r="HH109" s="168"/>
      <c r="HI109" s="168"/>
      <c r="HJ109" s="168"/>
      <c r="HK109" s="168"/>
      <c r="HL109" s="168"/>
      <c r="HM109" s="168"/>
      <c r="HN109" s="168"/>
      <c r="HO109" s="168"/>
      <c r="HP109" s="168"/>
      <c r="HQ109" s="168"/>
      <c r="HR109" s="168"/>
      <c r="HS109" s="168"/>
      <c r="HT109" s="168"/>
      <c r="HU109" s="168"/>
      <c r="HV109" s="168"/>
      <c r="HW109" s="168"/>
      <c r="HX109" s="168"/>
      <c r="HY109" s="168"/>
      <c r="HZ109" s="168"/>
      <c r="IA109" s="168"/>
      <c r="IB109" s="168"/>
      <c r="IC109" s="168"/>
      <c r="ID109" s="168"/>
      <c r="IE109" s="168"/>
      <c r="IF109" s="168"/>
      <c r="IG109" s="168"/>
      <c r="IH109" s="168"/>
      <c r="II109" s="168"/>
      <c r="IJ109" s="168"/>
      <c r="IK109" s="168"/>
      <c r="IL109" s="168"/>
      <c r="IM109" s="168"/>
      <c r="IN109" s="168"/>
      <c r="IO109" s="168"/>
      <c r="IP109" s="168"/>
      <c r="IQ109" s="168"/>
      <c r="IR109" s="168"/>
      <c r="IS109" s="168"/>
      <c r="IT109" s="168"/>
      <c r="IU109" s="168"/>
      <c r="IV109" s="168"/>
      <c r="IW109" s="168"/>
      <c r="IX109" s="168"/>
      <c r="IY109" s="168"/>
      <c r="IZ109" s="168"/>
      <c r="JA109" s="168"/>
      <c r="JB109" s="168"/>
      <c r="JC109" s="168"/>
      <c r="JD109" s="168"/>
      <c r="JE109" s="168"/>
      <c r="JF109" s="168"/>
      <c r="JG109" s="168"/>
      <c r="JH109" s="168"/>
      <c r="JI109" s="168"/>
      <c r="JJ109" s="168"/>
      <c r="JK109" s="168"/>
      <c r="JL109" s="168"/>
      <c r="JM109" s="168"/>
      <c r="JN109" s="168"/>
      <c r="JO109" s="168"/>
      <c r="JP109" s="168"/>
      <c r="JQ109" s="168"/>
      <c r="JR109" s="168"/>
      <c r="JS109" s="168"/>
      <c r="JT109" s="168"/>
      <c r="JU109" s="168"/>
      <c r="JV109" s="168"/>
      <c r="JW109" s="168"/>
      <c r="JX109" s="168"/>
      <c r="JY109" s="168"/>
      <c r="JZ109" s="168"/>
      <c r="KA109" s="168"/>
      <c r="KB109" s="168"/>
      <c r="KC109" s="168"/>
      <c r="KD109" s="168"/>
      <c r="KE109" s="168"/>
      <c r="KF109" s="168"/>
      <c r="KG109" s="168"/>
      <c r="KH109" s="168"/>
      <c r="KI109" s="168"/>
      <c r="KJ109" s="168"/>
      <c r="KK109" s="168"/>
      <c r="KL109" s="168"/>
      <c r="KM109" s="168"/>
      <c r="KN109" s="168"/>
      <c r="KO109" s="168"/>
      <c r="KP109" s="168"/>
      <c r="KQ109" s="168"/>
      <c r="KR109" s="168"/>
      <c r="KS109" s="168"/>
      <c r="KT109" s="168"/>
      <c r="KU109" s="168"/>
      <c r="KV109" s="168"/>
      <c r="KW109" s="168"/>
      <c r="KX109" s="168"/>
      <c r="KY109" s="168"/>
      <c r="KZ109" s="168"/>
      <c r="LA109" s="168"/>
      <c r="LB109" s="168"/>
      <c r="LC109" s="168"/>
      <c r="LD109" s="168"/>
      <c r="LE109" s="168"/>
      <c r="LF109" s="168"/>
      <c r="LG109" s="168"/>
      <c r="LH109" s="168"/>
      <c r="LI109" s="168"/>
      <c r="LJ109" s="168"/>
      <c r="LK109" s="168"/>
      <c r="LL109" s="168"/>
      <c r="LM109" s="168"/>
      <c r="LN109" s="168"/>
      <c r="LO109" s="168"/>
      <c r="LP109" s="168"/>
      <c r="LQ109" s="168"/>
      <c r="LR109" s="168"/>
      <c r="LS109" s="168"/>
      <c r="LT109" s="168"/>
      <c r="LU109" s="168"/>
      <c r="LV109" s="168"/>
      <c r="LW109" s="168"/>
      <c r="LX109" s="168"/>
      <c r="LY109" s="168"/>
      <c r="LZ109" s="168"/>
      <c r="MA109" s="168"/>
      <c r="MB109" s="168"/>
      <c r="MC109" s="168"/>
      <c r="MD109" s="168"/>
      <c r="ME109" s="168"/>
      <c r="MF109" s="168"/>
      <c r="MG109" s="168"/>
    </row>
    <row r="110" spans="1:345" s="170" customFormat="1" ht="26.4" x14ac:dyDescent="0.25">
      <c r="A110" s="400" t="s">
        <v>517</v>
      </c>
      <c r="B110" s="520" t="s">
        <v>663</v>
      </c>
      <c r="C110" s="521">
        <v>4.8</v>
      </c>
      <c r="D110" s="522" t="s">
        <v>696</v>
      </c>
      <c r="E110" s="520" t="s">
        <v>561</v>
      </c>
      <c r="F110" s="522"/>
      <c r="G110" s="522" t="s">
        <v>202</v>
      </c>
      <c r="H110" s="522" t="s">
        <v>202</v>
      </c>
      <c r="I110" s="522"/>
      <c r="J110" s="522"/>
      <c r="K110" s="520" t="s">
        <v>603</v>
      </c>
      <c r="L110" s="168"/>
      <c r="M110" s="168"/>
      <c r="N110" s="168"/>
      <c r="O110" s="168"/>
      <c r="P110" s="168"/>
      <c r="Q110" s="168"/>
      <c r="R110" s="168"/>
      <c r="S110" s="168"/>
      <c r="T110" s="168"/>
      <c r="U110" s="168"/>
      <c r="V110" s="168"/>
      <c r="W110" s="168"/>
      <c r="X110" s="168"/>
      <c r="Y110" s="168"/>
      <c r="Z110" s="168"/>
      <c r="AA110" s="168"/>
      <c r="AB110" s="168"/>
      <c r="AC110" s="168"/>
      <c r="AD110" s="168"/>
      <c r="AE110" s="168"/>
      <c r="AF110" s="168"/>
      <c r="AG110" s="168"/>
      <c r="AH110" s="168"/>
      <c r="AI110" s="168"/>
      <c r="AJ110" s="168"/>
      <c r="AK110" s="168"/>
      <c r="AL110" s="168"/>
      <c r="AM110" s="168"/>
      <c r="AN110" s="168"/>
      <c r="AO110" s="168"/>
      <c r="AP110" s="168"/>
      <c r="AQ110" s="168"/>
      <c r="AR110" s="168"/>
      <c r="AS110" s="168"/>
      <c r="AT110" s="168"/>
      <c r="AU110" s="168"/>
      <c r="AV110" s="168"/>
      <c r="AW110" s="168"/>
      <c r="AX110" s="168"/>
      <c r="AY110" s="168"/>
      <c r="AZ110" s="168"/>
      <c r="BA110" s="168"/>
      <c r="BB110" s="168"/>
      <c r="BC110" s="168"/>
      <c r="BD110" s="168"/>
      <c r="BE110" s="168"/>
      <c r="BF110" s="168"/>
      <c r="BG110" s="168"/>
      <c r="BH110" s="168"/>
      <c r="BI110" s="168"/>
      <c r="BJ110" s="168"/>
      <c r="BK110" s="168"/>
      <c r="BL110" s="168"/>
      <c r="BM110" s="168"/>
      <c r="BN110" s="168"/>
      <c r="BO110" s="168"/>
      <c r="BP110" s="168"/>
      <c r="BQ110" s="168"/>
      <c r="BR110" s="168"/>
      <c r="BS110" s="168"/>
      <c r="BT110" s="168"/>
      <c r="BU110" s="168"/>
      <c r="BV110" s="168"/>
      <c r="BW110" s="168"/>
      <c r="BX110" s="168"/>
      <c r="BY110" s="168"/>
      <c r="BZ110" s="168"/>
      <c r="CA110" s="168"/>
      <c r="CB110" s="168"/>
      <c r="CC110" s="168"/>
      <c r="CD110" s="168"/>
      <c r="CE110" s="168"/>
      <c r="CF110" s="168"/>
      <c r="CG110" s="168"/>
      <c r="CH110" s="168"/>
      <c r="CI110" s="168"/>
      <c r="CJ110" s="168"/>
      <c r="CK110" s="168"/>
      <c r="CL110" s="168"/>
      <c r="CM110" s="168"/>
      <c r="CN110" s="168"/>
      <c r="CO110" s="168"/>
      <c r="CP110" s="168"/>
      <c r="CQ110" s="168"/>
      <c r="CR110" s="168"/>
      <c r="CS110" s="168"/>
      <c r="CT110" s="168"/>
      <c r="CU110" s="168"/>
      <c r="CV110" s="168"/>
      <c r="CW110" s="168"/>
      <c r="CX110" s="168"/>
      <c r="CY110" s="168"/>
      <c r="CZ110" s="168"/>
      <c r="DA110" s="168"/>
      <c r="DB110" s="168"/>
      <c r="DC110" s="168"/>
      <c r="DD110" s="168"/>
      <c r="DE110" s="168"/>
      <c r="DF110" s="168"/>
      <c r="DG110" s="168"/>
      <c r="DH110" s="168"/>
      <c r="DI110" s="168"/>
      <c r="DJ110" s="168"/>
      <c r="DK110" s="168"/>
      <c r="DL110" s="168"/>
      <c r="DM110" s="168"/>
      <c r="DN110" s="168"/>
      <c r="DO110" s="168"/>
      <c r="DP110" s="168"/>
      <c r="DQ110" s="168"/>
      <c r="DR110" s="168"/>
      <c r="DS110" s="168"/>
      <c r="DT110" s="168"/>
      <c r="DU110" s="168"/>
      <c r="DV110" s="168"/>
      <c r="DW110" s="168"/>
      <c r="DX110" s="168"/>
      <c r="DY110" s="168"/>
      <c r="DZ110" s="168"/>
      <c r="EA110" s="168"/>
      <c r="EB110" s="168"/>
      <c r="EC110" s="168"/>
      <c r="ED110" s="168"/>
      <c r="EE110" s="168"/>
      <c r="EF110" s="168"/>
      <c r="EG110" s="168"/>
      <c r="EH110" s="168"/>
      <c r="EI110" s="168"/>
      <c r="EJ110" s="168"/>
      <c r="EK110" s="168"/>
      <c r="EL110" s="168"/>
      <c r="EM110" s="168"/>
      <c r="EN110" s="168"/>
      <c r="EO110" s="168"/>
      <c r="EP110" s="168"/>
      <c r="EQ110" s="168"/>
      <c r="ER110" s="168"/>
      <c r="ES110" s="168"/>
      <c r="ET110" s="168"/>
      <c r="EU110" s="168"/>
      <c r="EV110" s="168"/>
      <c r="EW110" s="168"/>
      <c r="EX110" s="168"/>
      <c r="EY110" s="168"/>
      <c r="EZ110" s="168"/>
      <c r="FA110" s="168"/>
      <c r="FB110" s="168"/>
      <c r="FC110" s="168"/>
      <c r="FD110" s="168"/>
      <c r="FE110" s="168"/>
      <c r="FF110" s="168"/>
      <c r="FG110" s="168"/>
      <c r="FH110" s="168"/>
      <c r="FI110" s="168"/>
      <c r="FJ110" s="168"/>
      <c r="FK110" s="168"/>
      <c r="FL110" s="168"/>
      <c r="FM110" s="168"/>
      <c r="FN110" s="168"/>
      <c r="FO110" s="168"/>
      <c r="FP110" s="168"/>
      <c r="FQ110" s="168"/>
      <c r="FR110" s="168"/>
      <c r="FS110" s="168"/>
      <c r="FT110" s="168"/>
      <c r="FU110" s="168"/>
      <c r="FV110" s="168"/>
      <c r="FW110" s="168"/>
      <c r="FX110" s="168"/>
      <c r="FY110" s="168"/>
      <c r="FZ110" s="168"/>
      <c r="GA110" s="168"/>
      <c r="GB110" s="168"/>
      <c r="GC110" s="168"/>
      <c r="GD110" s="168"/>
      <c r="GE110" s="168"/>
      <c r="GF110" s="168"/>
      <c r="GG110" s="168"/>
      <c r="GH110" s="168"/>
      <c r="GI110" s="168"/>
      <c r="GJ110" s="168"/>
      <c r="GK110" s="168"/>
      <c r="GL110" s="168"/>
      <c r="GM110" s="168"/>
      <c r="GN110" s="168"/>
      <c r="GO110" s="168"/>
      <c r="GP110" s="168"/>
      <c r="GQ110" s="168"/>
      <c r="GR110" s="168"/>
      <c r="GS110" s="168"/>
      <c r="GT110" s="168"/>
      <c r="GU110" s="168"/>
      <c r="GV110" s="168"/>
      <c r="GW110" s="168"/>
      <c r="GX110" s="168"/>
      <c r="GY110" s="168"/>
      <c r="GZ110" s="168"/>
      <c r="HA110" s="168"/>
      <c r="HB110" s="168"/>
      <c r="HC110" s="168"/>
      <c r="HD110" s="168"/>
      <c r="HE110" s="168"/>
      <c r="HF110" s="168"/>
      <c r="HG110" s="168"/>
      <c r="HH110" s="168"/>
      <c r="HI110" s="168"/>
      <c r="HJ110" s="168"/>
      <c r="HK110" s="168"/>
      <c r="HL110" s="168"/>
      <c r="HM110" s="168"/>
      <c r="HN110" s="168"/>
      <c r="HO110" s="168"/>
      <c r="HP110" s="168"/>
      <c r="HQ110" s="168"/>
      <c r="HR110" s="168"/>
      <c r="HS110" s="168"/>
      <c r="HT110" s="168"/>
      <c r="HU110" s="168"/>
      <c r="HV110" s="168"/>
      <c r="HW110" s="168"/>
      <c r="HX110" s="168"/>
      <c r="HY110" s="168"/>
      <c r="HZ110" s="168"/>
      <c r="IA110" s="168"/>
      <c r="IB110" s="168"/>
      <c r="IC110" s="168"/>
      <c r="ID110" s="168"/>
      <c r="IE110" s="168"/>
      <c r="IF110" s="168"/>
      <c r="IG110" s="168"/>
      <c r="IH110" s="168"/>
      <c r="II110" s="168"/>
      <c r="IJ110" s="168"/>
      <c r="IK110" s="168"/>
      <c r="IL110" s="168"/>
      <c r="IM110" s="168"/>
      <c r="IN110" s="168"/>
      <c r="IO110" s="168"/>
      <c r="IP110" s="168"/>
      <c r="IQ110" s="168"/>
      <c r="IR110" s="168"/>
      <c r="IS110" s="168"/>
      <c r="IT110" s="168"/>
      <c r="IU110" s="168"/>
      <c r="IV110" s="168"/>
      <c r="IW110" s="168"/>
      <c r="IX110" s="168"/>
      <c r="IY110" s="168"/>
      <c r="IZ110" s="168"/>
      <c r="JA110" s="168"/>
      <c r="JB110" s="168"/>
      <c r="JC110" s="168"/>
      <c r="JD110" s="168"/>
      <c r="JE110" s="168"/>
      <c r="JF110" s="168"/>
      <c r="JG110" s="168"/>
      <c r="JH110" s="168"/>
      <c r="JI110" s="168"/>
      <c r="JJ110" s="168"/>
      <c r="JK110" s="168"/>
      <c r="JL110" s="168"/>
      <c r="JM110" s="168"/>
      <c r="JN110" s="168"/>
      <c r="JO110" s="168"/>
      <c r="JP110" s="168"/>
      <c r="JQ110" s="168"/>
      <c r="JR110" s="168"/>
      <c r="JS110" s="168"/>
      <c r="JT110" s="168"/>
      <c r="JU110" s="168"/>
      <c r="JV110" s="168"/>
      <c r="JW110" s="168"/>
      <c r="JX110" s="168"/>
      <c r="JY110" s="168"/>
      <c r="JZ110" s="168"/>
      <c r="KA110" s="168"/>
      <c r="KB110" s="168"/>
      <c r="KC110" s="168"/>
      <c r="KD110" s="168"/>
      <c r="KE110" s="168"/>
      <c r="KF110" s="168"/>
      <c r="KG110" s="168"/>
      <c r="KH110" s="168"/>
      <c r="KI110" s="168"/>
      <c r="KJ110" s="168"/>
      <c r="KK110" s="168"/>
      <c r="KL110" s="168"/>
      <c r="KM110" s="168"/>
      <c r="KN110" s="168"/>
      <c r="KO110" s="168"/>
      <c r="KP110" s="168"/>
      <c r="KQ110" s="168"/>
      <c r="KR110" s="168"/>
      <c r="KS110" s="168"/>
      <c r="KT110" s="168"/>
      <c r="KU110" s="168"/>
      <c r="KV110" s="168"/>
      <c r="KW110" s="168"/>
      <c r="KX110" s="168"/>
      <c r="KY110" s="168"/>
      <c r="KZ110" s="168"/>
      <c r="LA110" s="168"/>
      <c r="LB110" s="168"/>
      <c r="LC110" s="168"/>
      <c r="LD110" s="168"/>
      <c r="LE110" s="168"/>
      <c r="LF110" s="168"/>
      <c r="LG110" s="168"/>
      <c r="LH110" s="168"/>
      <c r="LI110" s="168"/>
      <c r="LJ110" s="168"/>
      <c r="LK110" s="168"/>
      <c r="LL110" s="168"/>
      <c r="LM110" s="168"/>
      <c r="LN110" s="168"/>
      <c r="LO110" s="168"/>
      <c r="LP110" s="168"/>
      <c r="LQ110" s="168"/>
      <c r="LR110" s="168"/>
      <c r="LS110" s="168"/>
      <c r="LT110" s="168"/>
      <c r="LU110" s="168"/>
      <c r="LV110" s="168"/>
      <c r="LW110" s="168"/>
      <c r="LX110" s="168"/>
      <c r="LY110" s="168"/>
      <c r="LZ110" s="168"/>
      <c r="MA110" s="168"/>
      <c r="MB110" s="168"/>
      <c r="MC110" s="168"/>
      <c r="MD110" s="168"/>
      <c r="ME110" s="168"/>
      <c r="MF110" s="168"/>
      <c r="MG110" s="168"/>
    </row>
    <row r="111" spans="1:345" s="170" customFormat="1" ht="26.4" x14ac:dyDescent="0.25">
      <c r="A111" s="400" t="s">
        <v>534</v>
      </c>
      <c r="B111" s="529" t="s">
        <v>1149</v>
      </c>
      <c r="C111" s="527">
        <v>4.8</v>
      </c>
      <c r="D111" s="528" t="s">
        <v>563</v>
      </c>
      <c r="E111" s="529" t="s">
        <v>571</v>
      </c>
      <c r="F111" s="528"/>
      <c r="G111" s="528" t="s">
        <v>202</v>
      </c>
      <c r="H111" s="528" t="s">
        <v>202</v>
      </c>
      <c r="I111" s="528"/>
      <c r="J111" s="528"/>
      <c r="K111" s="529" t="s">
        <v>603</v>
      </c>
      <c r="L111" s="168"/>
      <c r="M111" s="168"/>
      <c r="N111" s="168"/>
      <c r="O111" s="168"/>
      <c r="P111" s="168"/>
      <c r="Q111" s="168"/>
      <c r="R111" s="168"/>
      <c r="S111" s="168"/>
      <c r="T111" s="168"/>
      <c r="U111" s="168"/>
      <c r="V111" s="168"/>
      <c r="W111" s="168"/>
      <c r="X111" s="168"/>
      <c r="Y111" s="168"/>
      <c r="Z111" s="168"/>
      <c r="AA111" s="168"/>
      <c r="AB111" s="168"/>
      <c r="AC111" s="168"/>
      <c r="AD111" s="168"/>
      <c r="AE111" s="168"/>
      <c r="AF111" s="168"/>
      <c r="AG111" s="168"/>
      <c r="AH111" s="168"/>
      <c r="AI111" s="168"/>
      <c r="AJ111" s="168"/>
      <c r="AK111" s="168"/>
      <c r="AL111" s="168"/>
      <c r="AM111" s="168"/>
      <c r="AN111" s="168"/>
      <c r="AO111" s="168"/>
      <c r="AP111" s="168"/>
      <c r="AQ111" s="168"/>
      <c r="AR111" s="168"/>
      <c r="AS111" s="168"/>
      <c r="AT111" s="168"/>
      <c r="AU111" s="168"/>
      <c r="AV111" s="168"/>
      <c r="AW111" s="168"/>
      <c r="AX111" s="168"/>
      <c r="AY111" s="168"/>
      <c r="AZ111" s="168"/>
      <c r="BA111" s="168"/>
      <c r="BB111" s="168"/>
      <c r="BC111" s="168"/>
      <c r="BD111" s="168"/>
      <c r="BE111" s="168"/>
      <c r="BF111" s="168"/>
      <c r="BG111" s="168"/>
      <c r="BH111" s="168"/>
      <c r="BI111" s="168"/>
      <c r="BJ111" s="168"/>
      <c r="BK111" s="168"/>
      <c r="BL111" s="168"/>
      <c r="BM111" s="168"/>
      <c r="BN111" s="168"/>
      <c r="BO111" s="168"/>
      <c r="BP111" s="168"/>
      <c r="BQ111" s="168"/>
      <c r="BR111" s="168"/>
      <c r="BS111" s="168"/>
      <c r="BT111" s="168"/>
      <c r="BU111" s="168"/>
      <c r="BV111" s="168"/>
      <c r="BW111" s="168"/>
      <c r="BX111" s="168"/>
      <c r="BY111" s="168"/>
      <c r="BZ111" s="168"/>
      <c r="CA111" s="168"/>
      <c r="CB111" s="168"/>
      <c r="CC111" s="168"/>
      <c r="CD111" s="168"/>
      <c r="CE111" s="168"/>
      <c r="CF111" s="168"/>
      <c r="CG111" s="168"/>
      <c r="CH111" s="168"/>
      <c r="CI111" s="168"/>
      <c r="CJ111" s="168"/>
      <c r="CK111" s="168"/>
      <c r="CL111" s="168"/>
      <c r="CM111" s="168"/>
      <c r="CN111" s="168"/>
      <c r="CO111" s="168"/>
      <c r="CP111" s="168"/>
      <c r="CQ111" s="168"/>
      <c r="CR111" s="168"/>
      <c r="CS111" s="168"/>
      <c r="CT111" s="168"/>
      <c r="CU111" s="168"/>
      <c r="CV111" s="168"/>
      <c r="CW111" s="168"/>
      <c r="CX111" s="168"/>
      <c r="CY111" s="168"/>
      <c r="CZ111" s="168"/>
      <c r="DA111" s="168"/>
      <c r="DB111" s="168"/>
      <c r="DC111" s="168"/>
      <c r="DD111" s="168"/>
      <c r="DE111" s="168"/>
      <c r="DF111" s="168"/>
      <c r="DG111" s="168"/>
      <c r="DH111" s="168"/>
      <c r="DI111" s="168"/>
      <c r="DJ111" s="168"/>
      <c r="DK111" s="168"/>
      <c r="DL111" s="168"/>
      <c r="DM111" s="168"/>
      <c r="DN111" s="168"/>
      <c r="DO111" s="168"/>
      <c r="DP111" s="168"/>
      <c r="DQ111" s="168"/>
      <c r="DR111" s="168"/>
      <c r="DS111" s="168"/>
      <c r="DT111" s="168"/>
      <c r="DU111" s="168"/>
      <c r="DV111" s="168"/>
      <c r="DW111" s="168"/>
      <c r="DX111" s="168"/>
      <c r="DY111" s="168"/>
      <c r="DZ111" s="168"/>
      <c r="EA111" s="168"/>
      <c r="EB111" s="168"/>
      <c r="EC111" s="168"/>
      <c r="ED111" s="168"/>
      <c r="EE111" s="168"/>
      <c r="EF111" s="168"/>
      <c r="EG111" s="168"/>
      <c r="EH111" s="168"/>
      <c r="EI111" s="168"/>
      <c r="EJ111" s="168"/>
      <c r="EK111" s="168"/>
      <c r="EL111" s="168"/>
      <c r="EM111" s="168"/>
      <c r="EN111" s="168"/>
      <c r="EO111" s="168"/>
      <c r="EP111" s="168"/>
      <c r="EQ111" s="168"/>
      <c r="ER111" s="168"/>
      <c r="ES111" s="168"/>
      <c r="ET111" s="168"/>
      <c r="EU111" s="168"/>
      <c r="EV111" s="168"/>
      <c r="EW111" s="168"/>
      <c r="EX111" s="168"/>
      <c r="EY111" s="168"/>
      <c r="EZ111" s="168"/>
      <c r="FA111" s="168"/>
      <c r="FB111" s="168"/>
      <c r="FC111" s="168"/>
      <c r="FD111" s="168"/>
      <c r="FE111" s="168"/>
      <c r="FF111" s="168"/>
      <c r="FG111" s="168"/>
      <c r="FH111" s="168"/>
      <c r="FI111" s="168"/>
      <c r="FJ111" s="168"/>
      <c r="FK111" s="168"/>
      <c r="FL111" s="168"/>
      <c r="FM111" s="168"/>
      <c r="FN111" s="168"/>
      <c r="FO111" s="168"/>
      <c r="FP111" s="168"/>
      <c r="FQ111" s="168"/>
      <c r="FR111" s="168"/>
      <c r="FS111" s="168"/>
      <c r="FT111" s="168"/>
      <c r="FU111" s="168"/>
      <c r="FV111" s="168"/>
      <c r="FW111" s="168"/>
      <c r="FX111" s="168"/>
      <c r="FY111" s="168"/>
      <c r="FZ111" s="168"/>
      <c r="GA111" s="168"/>
      <c r="GB111" s="168"/>
      <c r="GC111" s="168"/>
      <c r="GD111" s="168"/>
      <c r="GE111" s="168"/>
      <c r="GF111" s="168"/>
      <c r="GG111" s="168"/>
      <c r="GH111" s="168"/>
      <c r="GI111" s="168"/>
      <c r="GJ111" s="168"/>
      <c r="GK111" s="168"/>
      <c r="GL111" s="168"/>
      <c r="GM111" s="168"/>
      <c r="GN111" s="168"/>
      <c r="GO111" s="168"/>
      <c r="GP111" s="168"/>
      <c r="GQ111" s="168"/>
      <c r="GR111" s="168"/>
      <c r="GS111" s="168"/>
      <c r="GT111" s="168"/>
      <c r="GU111" s="168"/>
      <c r="GV111" s="168"/>
      <c r="GW111" s="168"/>
      <c r="GX111" s="168"/>
      <c r="GY111" s="168"/>
      <c r="GZ111" s="168"/>
      <c r="HA111" s="168"/>
      <c r="HB111" s="168"/>
      <c r="HC111" s="168"/>
      <c r="HD111" s="168"/>
      <c r="HE111" s="168"/>
      <c r="HF111" s="168"/>
      <c r="HG111" s="168"/>
      <c r="HH111" s="168"/>
      <c r="HI111" s="168"/>
      <c r="HJ111" s="168"/>
      <c r="HK111" s="168"/>
      <c r="HL111" s="168"/>
      <c r="HM111" s="168"/>
      <c r="HN111" s="168"/>
      <c r="HO111" s="168"/>
      <c r="HP111" s="168"/>
      <c r="HQ111" s="168"/>
      <c r="HR111" s="168"/>
      <c r="HS111" s="168"/>
      <c r="HT111" s="168"/>
      <c r="HU111" s="168"/>
      <c r="HV111" s="168"/>
      <c r="HW111" s="168"/>
      <c r="HX111" s="168"/>
      <c r="HY111" s="168"/>
      <c r="HZ111" s="168"/>
      <c r="IA111" s="168"/>
      <c r="IB111" s="168"/>
      <c r="IC111" s="168"/>
      <c r="ID111" s="168"/>
      <c r="IE111" s="168"/>
      <c r="IF111" s="168"/>
      <c r="IG111" s="168"/>
      <c r="IH111" s="168"/>
      <c r="II111" s="168"/>
      <c r="IJ111" s="168"/>
      <c r="IK111" s="168"/>
      <c r="IL111" s="168"/>
      <c r="IM111" s="168"/>
      <c r="IN111" s="168"/>
      <c r="IO111" s="168"/>
      <c r="IP111" s="168"/>
      <c r="IQ111" s="168"/>
      <c r="IR111" s="168"/>
      <c r="IS111" s="168"/>
      <c r="IT111" s="168"/>
      <c r="IU111" s="168"/>
      <c r="IV111" s="168"/>
      <c r="IW111" s="168"/>
      <c r="IX111" s="168"/>
      <c r="IY111" s="168"/>
      <c r="IZ111" s="168"/>
      <c r="JA111" s="168"/>
      <c r="JB111" s="168"/>
      <c r="JC111" s="168"/>
      <c r="JD111" s="168"/>
      <c r="JE111" s="168"/>
      <c r="JF111" s="168"/>
      <c r="JG111" s="168"/>
      <c r="JH111" s="168"/>
      <c r="JI111" s="168"/>
      <c r="JJ111" s="168"/>
      <c r="JK111" s="168"/>
      <c r="JL111" s="168"/>
      <c r="JM111" s="168"/>
      <c r="JN111" s="168"/>
      <c r="JO111" s="168"/>
      <c r="JP111" s="168"/>
      <c r="JQ111" s="168"/>
      <c r="JR111" s="168"/>
      <c r="JS111" s="168"/>
      <c r="JT111" s="168"/>
      <c r="JU111" s="168"/>
      <c r="JV111" s="168"/>
      <c r="JW111" s="168"/>
      <c r="JX111" s="168"/>
      <c r="JY111" s="168"/>
      <c r="JZ111" s="168"/>
      <c r="KA111" s="168"/>
      <c r="KB111" s="168"/>
      <c r="KC111" s="168"/>
      <c r="KD111" s="168"/>
      <c r="KE111" s="168"/>
      <c r="KF111" s="168"/>
      <c r="KG111" s="168"/>
      <c r="KH111" s="168"/>
      <c r="KI111" s="168"/>
      <c r="KJ111" s="168"/>
      <c r="KK111" s="168"/>
      <c r="KL111" s="168"/>
      <c r="KM111" s="168"/>
      <c r="KN111" s="168"/>
      <c r="KO111" s="168"/>
      <c r="KP111" s="168"/>
      <c r="KQ111" s="168"/>
      <c r="KR111" s="168"/>
      <c r="KS111" s="168"/>
      <c r="KT111" s="168"/>
      <c r="KU111" s="168"/>
      <c r="KV111" s="168"/>
      <c r="KW111" s="168"/>
      <c r="KX111" s="168"/>
      <c r="KY111" s="168"/>
      <c r="KZ111" s="168"/>
      <c r="LA111" s="168"/>
      <c r="LB111" s="168"/>
      <c r="LC111" s="168"/>
      <c r="LD111" s="168"/>
      <c r="LE111" s="168"/>
      <c r="LF111" s="168"/>
      <c r="LG111" s="168"/>
      <c r="LH111" s="168"/>
      <c r="LI111" s="168"/>
      <c r="LJ111" s="168"/>
      <c r="LK111" s="168"/>
      <c r="LL111" s="168"/>
      <c r="LM111" s="168"/>
      <c r="LN111" s="168"/>
      <c r="LO111" s="168"/>
      <c r="LP111" s="168"/>
      <c r="LQ111" s="168"/>
      <c r="LR111" s="168"/>
      <c r="LS111" s="168"/>
      <c r="LT111" s="168"/>
      <c r="LU111" s="168"/>
      <c r="LV111" s="168"/>
      <c r="LW111" s="168"/>
      <c r="LX111" s="168"/>
      <c r="LY111" s="168"/>
      <c r="LZ111" s="168"/>
      <c r="MA111" s="168"/>
      <c r="MB111" s="168"/>
      <c r="MC111" s="168"/>
      <c r="MD111" s="168"/>
      <c r="ME111" s="168"/>
      <c r="MF111" s="168"/>
      <c r="MG111" s="168"/>
    </row>
    <row r="112" spans="1:345" s="170" customFormat="1" ht="26.4" x14ac:dyDescent="0.25">
      <c r="A112" s="400" t="s">
        <v>524</v>
      </c>
      <c r="B112" s="526" t="s">
        <v>298</v>
      </c>
      <c r="C112" s="532">
        <v>4.8</v>
      </c>
      <c r="D112" s="532" t="s">
        <v>187</v>
      </c>
      <c r="E112" s="526" t="s">
        <v>561</v>
      </c>
      <c r="F112" s="532"/>
      <c r="G112" s="532" t="s">
        <v>202</v>
      </c>
      <c r="H112" s="532" t="s">
        <v>202</v>
      </c>
      <c r="I112" s="532"/>
      <c r="J112" s="532"/>
      <c r="K112" s="526" t="s">
        <v>603</v>
      </c>
      <c r="L112" s="168"/>
      <c r="M112" s="168"/>
      <c r="N112" s="168"/>
      <c r="O112" s="168"/>
      <c r="P112" s="168"/>
      <c r="Q112" s="168"/>
      <c r="R112" s="168"/>
      <c r="S112" s="168"/>
      <c r="T112" s="168"/>
      <c r="U112" s="168"/>
      <c r="V112" s="168"/>
      <c r="W112" s="168"/>
      <c r="X112" s="168"/>
      <c r="Y112" s="168"/>
      <c r="Z112" s="168"/>
      <c r="AA112" s="168"/>
      <c r="AB112" s="168"/>
      <c r="AC112" s="168"/>
      <c r="AD112" s="168"/>
      <c r="AE112" s="168"/>
      <c r="AF112" s="168"/>
      <c r="AG112" s="168"/>
      <c r="AH112" s="168"/>
      <c r="AI112" s="168"/>
      <c r="AJ112" s="168"/>
      <c r="AK112" s="168"/>
      <c r="AL112" s="168"/>
      <c r="AM112" s="168"/>
      <c r="AN112" s="168"/>
      <c r="AO112" s="168"/>
      <c r="AP112" s="168"/>
      <c r="AQ112" s="168"/>
      <c r="AR112" s="168"/>
      <c r="AS112" s="168"/>
      <c r="AT112" s="168"/>
      <c r="AU112" s="168"/>
      <c r="AV112" s="168"/>
      <c r="AW112" s="168"/>
      <c r="AX112" s="168"/>
      <c r="AY112" s="168"/>
      <c r="AZ112" s="168"/>
      <c r="BA112" s="168"/>
      <c r="BB112" s="168"/>
      <c r="BC112" s="168"/>
      <c r="BD112" s="168"/>
      <c r="BE112" s="168"/>
      <c r="BF112" s="168"/>
      <c r="BG112" s="168"/>
      <c r="BH112" s="168"/>
      <c r="BI112" s="168"/>
      <c r="BJ112" s="168"/>
      <c r="BK112" s="168"/>
      <c r="BL112" s="168"/>
      <c r="BM112" s="168"/>
      <c r="BN112" s="168"/>
      <c r="BO112" s="168"/>
      <c r="BP112" s="168"/>
      <c r="BQ112" s="168"/>
      <c r="BR112" s="168"/>
      <c r="BS112" s="168"/>
      <c r="BT112" s="168"/>
      <c r="BU112" s="168"/>
      <c r="BV112" s="168"/>
      <c r="BW112" s="168"/>
      <c r="BX112" s="168"/>
      <c r="BY112" s="168"/>
      <c r="BZ112" s="168"/>
      <c r="CA112" s="168"/>
      <c r="CB112" s="168"/>
      <c r="CC112" s="168"/>
      <c r="CD112" s="168"/>
      <c r="CE112" s="168"/>
      <c r="CF112" s="168"/>
      <c r="CG112" s="168"/>
      <c r="CH112" s="168"/>
      <c r="CI112" s="168"/>
      <c r="CJ112" s="168"/>
      <c r="CK112" s="168"/>
      <c r="CL112" s="168"/>
      <c r="CM112" s="168"/>
      <c r="CN112" s="168"/>
      <c r="CO112" s="168"/>
      <c r="CP112" s="168"/>
      <c r="CQ112" s="168"/>
      <c r="CR112" s="168"/>
      <c r="CS112" s="168"/>
      <c r="CT112" s="168"/>
      <c r="CU112" s="168"/>
      <c r="CV112" s="168"/>
      <c r="CW112" s="168"/>
      <c r="CX112" s="168"/>
      <c r="CY112" s="168"/>
      <c r="CZ112" s="168"/>
      <c r="DA112" s="168"/>
      <c r="DB112" s="168"/>
      <c r="DC112" s="168"/>
      <c r="DD112" s="168"/>
      <c r="DE112" s="168"/>
      <c r="DF112" s="168"/>
      <c r="DG112" s="168"/>
      <c r="DH112" s="168"/>
      <c r="DI112" s="168"/>
      <c r="DJ112" s="168"/>
      <c r="DK112" s="168"/>
      <c r="DL112" s="168"/>
      <c r="DM112" s="168"/>
      <c r="DN112" s="168"/>
      <c r="DO112" s="168"/>
      <c r="DP112" s="168"/>
      <c r="DQ112" s="168"/>
      <c r="DR112" s="168"/>
      <c r="DS112" s="168"/>
      <c r="DT112" s="168"/>
      <c r="DU112" s="168"/>
      <c r="DV112" s="168"/>
      <c r="DW112" s="168"/>
      <c r="DX112" s="168"/>
      <c r="DY112" s="168"/>
      <c r="DZ112" s="168"/>
      <c r="EA112" s="168"/>
      <c r="EB112" s="168"/>
      <c r="EC112" s="168"/>
      <c r="ED112" s="168"/>
      <c r="EE112" s="168"/>
      <c r="EF112" s="168"/>
      <c r="EG112" s="168"/>
      <c r="EH112" s="168"/>
      <c r="EI112" s="168"/>
      <c r="EJ112" s="168"/>
      <c r="EK112" s="168"/>
      <c r="EL112" s="168"/>
      <c r="EM112" s="168"/>
      <c r="EN112" s="168"/>
      <c r="EO112" s="168"/>
      <c r="EP112" s="168"/>
      <c r="EQ112" s="168"/>
      <c r="ER112" s="168"/>
      <c r="ES112" s="168"/>
      <c r="ET112" s="168"/>
      <c r="EU112" s="168"/>
      <c r="EV112" s="168"/>
      <c r="EW112" s="168"/>
      <c r="EX112" s="168"/>
      <c r="EY112" s="168"/>
      <c r="EZ112" s="168"/>
      <c r="FA112" s="168"/>
      <c r="FB112" s="168"/>
      <c r="FC112" s="168"/>
      <c r="FD112" s="168"/>
      <c r="FE112" s="168"/>
      <c r="FF112" s="168"/>
      <c r="FG112" s="168"/>
      <c r="FH112" s="168"/>
      <c r="FI112" s="168"/>
      <c r="FJ112" s="168"/>
      <c r="FK112" s="168"/>
      <c r="FL112" s="168"/>
      <c r="FM112" s="168"/>
      <c r="FN112" s="168"/>
      <c r="FO112" s="168"/>
      <c r="FP112" s="168"/>
      <c r="FQ112" s="168"/>
      <c r="FR112" s="168"/>
      <c r="FS112" s="168"/>
      <c r="FT112" s="168"/>
      <c r="FU112" s="168"/>
      <c r="FV112" s="168"/>
      <c r="FW112" s="168"/>
      <c r="FX112" s="168"/>
      <c r="FY112" s="168"/>
      <c r="FZ112" s="168"/>
      <c r="GA112" s="168"/>
      <c r="GB112" s="168"/>
      <c r="GC112" s="168"/>
      <c r="GD112" s="168"/>
      <c r="GE112" s="168"/>
      <c r="GF112" s="168"/>
      <c r="GG112" s="168"/>
      <c r="GH112" s="168"/>
      <c r="GI112" s="168"/>
      <c r="GJ112" s="168"/>
      <c r="GK112" s="168"/>
      <c r="GL112" s="168"/>
      <c r="GM112" s="168"/>
      <c r="GN112" s="168"/>
      <c r="GO112" s="168"/>
      <c r="GP112" s="168"/>
      <c r="GQ112" s="168"/>
      <c r="GR112" s="168"/>
      <c r="GS112" s="168"/>
      <c r="GT112" s="168"/>
      <c r="GU112" s="168"/>
      <c r="GV112" s="168"/>
      <c r="GW112" s="168"/>
      <c r="GX112" s="168"/>
      <c r="GY112" s="168"/>
      <c r="GZ112" s="168"/>
      <c r="HA112" s="168"/>
      <c r="HB112" s="168"/>
      <c r="HC112" s="168"/>
      <c r="HD112" s="168"/>
      <c r="HE112" s="168"/>
      <c r="HF112" s="168"/>
      <c r="HG112" s="168"/>
      <c r="HH112" s="168"/>
      <c r="HI112" s="168"/>
      <c r="HJ112" s="168"/>
      <c r="HK112" s="168"/>
      <c r="HL112" s="168"/>
      <c r="HM112" s="168"/>
      <c r="HN112" s="168"/>
      <c r="HO112" s="168"/>
      <c r="HP112" s="168"/>
      <c r="HQ112" s="168"/>
      <c r="HR112" s="168"/>
      <c r="HS112" s="168"/>
      <c r="HT112" s="168"/>
      <c r="HU112" s="168"/>
      <c r="HV112" s="168"/>
      <c r="HW112" s="168"/>
      <c r="HX112" s="168"/>
      <c r="HY112" s="168"/>
      <c r="HZ112" s="168"/>
      <c r="IA112" s="168"/>
      <c r="IB112" s="168"/>
      <c r="IC112" s="168"/>
      <c r="ID112" s="168"/>
      <c r="IE112" s="168"/>
      <c r="IF112" s="168"/>
      <c r="IG112" s="168"/>
      <c r="IH112" s="168"/>
      <c r="II112" s="168"/>
      <c r="IJ112" s="168"/>
      <c r="IK112" s="168"/>
      <c r="IL112" s="168"/>
      <c r="IM112" s="168"/>
      <c r="IN112" s="168"/>
      <c r="IO112" s="168"/>
      <c r="IP112" s="168"/>
      <c r="IQ112" s="168"/>
      <c r="IR112" s="168"/>
      <c r="IS112" s="168"/>
      <c r="IT112" s="168"/>
      <c r="IU112" s="168"/>
      <c r="IV112" s="168"/>
      <c r="IW112" s="168"/>
      <c r="IX112" s="168"/>
      <c r="IY112" s="168"/>
      <c r="IZ112" s="168"/>
      <c r="JA112" s="168"/>
      <c r="JB112" s="168"/>
      <c r="JC112" s="168"/>
      <c r="JD112" s="168"/>
      <c r="JE112" s="168"/>
      <c r="JF112" s="168"/>
      <c r="JG112" s="168"/>
      <c r="JH112" s="168"/>
      <c r="JI112" s="168"/>
      <c r="JJ112" s="168"/>
      <c r="JK112" s="168"/>
      <c r="JL112" s="168"/>
      <c r="JM112" s="168"/>
      <c r="JN112" s="168"/>
      <c r="JO112" s="168"/>
      <c r="JP112" s="168"/>
      <c r="JQ112" s="168"/>
      <c r="JR112" s="168"/>
      <c r="JS112" s="168"/>
      <c r="JT112" s="168"/>
      <c r="JU112" s="168"/>
      <c r="JV112" s="168"/>
      <c r="JW112" s="168"/>
      <c r="JX112" s="168"/>
      <c r="JY112" s="168"/>
      <c r="JZ112" s="168"/>
      <c r="KA112" s="168"/>
      <c r="KB112" s="168"/>
      <c r="KC112" s="168"/>
      <c r="KD112" s="168"/>
      <c r="KE112" s="168"/>
      <c r="KF112" s="168"/>
      <c r="KG112" s="168"/>
      <c r="KH112" s="168"/>
      <c r="KI112" s="168"/>
      <c r="KJ112" s="168"/>
      <c r="KK112" s="168"/>
      <c r="KL112" s="168"/>
      <c r="KM112" s="168"/>
      <c r="KN112" s="168"/>
      <c r="KO112" s="168"/>
      <c r="KP112" s="168"/>
      <c r="KQ112" s="168"/>
      <c r="KR112" s="168"/>
      <c r="KS112" s="168"/>
      <c r="KT112" s="168"/>
      <c r="KU112" s="168"/>
      <c r="KV112" s="168"/>
      <c r="KW112" s="168"/>
      <c r="KX112" s="168"/>
      <c r="KY112" s="168"/>
      <c r="KZ112" s="168"/>
      <c r="LA112" s="168"/>
      <c r="LB112" s="168"/>
      <c r="LC112" s="168"/>
      <c r="LD112" s="168"/>
      <c r="LE112" s="168"/>
      <c r="LF112" s="168"/>
      <c r="LG112" s="168"/>
      <c r="LH112" s="168"/>
      <c r="LI112" s="168"/>
      <c r="LJ112" s="168"/>
      <c r="LK112" s="168"/>
      <c r="LL112" s="168"/>
      <c r="LM112" s="168"/>
      <c r="LN112" s="168"/>
      <c r="LO112" s="168"/>
      <c r="LP112" s="168"/>
      <c r="LQ112" s="168"/>
      <c r="LR112" s="168"/>
      <c r="LS112" s="168"/>
      <c r="LT112" s="168"/>
      <c r="LU112" s="168"/>
      <c r="LV112" s="168"/>
      <c r="LW112" s="168"/>
      <c r="LX112" s="168"/>
      <c r="LY112" s="168"/>
      <c r="LZ112" s="168"/>
      <c r="MA112" s="168"/>
      <c r="MB112" s="168"/>
      <c r="MC112" s="168"/>
      <c r="MD112" s="168"/>
      <c r="ME112" s="168"/>
      <c r="MF112" s="168"/>
      <c r="MG112" s="168"/>
    </row>
    <row r="113" spans="1:345" s="170" customFormat="1" ht="26.4" x14ac:dyDescent="0.25">
      <c r="A113" s="400" t="s">
        <v>520</v>
      </c>
      <c r="B113" s="526" t="s">
        <v>666</v>
      </c>
      <c r="C113" s="532">
        <v>4.9000000000000004</v>
      </c>
      <c r="D113" s="532" t="s">
        <v>576</v>
      </c>
      <c r="E113" s="526" t="s">
        <v>561</v>
      </c>
      <c r="F113" s="532"/>
      <c r="G113" s="532" t="s">
        <v>202</v>
      </c>
      <c r="H113" s="532" t="s">
        <v>202</v>
      </c>
      <c r="I113" s="532"/>
      <c r="J113" s="532"/>
      <c r="K113" s="526" t="s">
        <v>603</v>
      </c>
      <c r="L113" s="168"/>
      <c r="M113" s="168"/>
      <c r="N113" s="168"/>
      <c r="O113" s="168"/>
      <c r="P113" s="168"/>
      <c r="Q113" s="168"/>
      <c r="R113" s="168"/>
      <c r="S113" s="168"/>
      <c r="T113" s="168"/>
      <c r="U113" s="168"/>
      <c r="V113" s="168"/>
      <c r="W113" s="168"/>
      <c r="X113" s="168"/>
      <c r="Y113" s="168"/>
      <c r="Z113" s="168"/>
      <c r="AA113" s="168"/>
      <c r="AB113" s="168"/>
      <c r="AC113" s="168"/>
      <c r="AD113" s="168"/>
      <c r="AE113" s="168"/>
      <c r="AF113" s="168"/>
      <c r="AG113" s="168"/>
      <c r="AH113" s="168"/>
      <c r="AI113" s="168"/>
      <c r="AJ113" s="168"/>
      <c r="AK113" s="168"/>
      <c r="AL113" s="168"/>
      <c r="AM113" s="168"/>
      <c r="AN113" s="168"/>
      <c r="AO113" s="168"/>
      <c r="AP113" s="168"/>
      <c r="AQ113" s="168"/>
      <c r="AR113" s="168"/>
      <c r="AS113" s="168"/>
      <c r="AT113" s="168"/>
      <c r="AU113" s="168"/>
      <c r="AV113" s="168"/>
      <c r="AW113" s="168"/>
      <c r="AX113" s="168"/>
      <c r="AY113" s="168"/>
      <c r="AZ113" s="168"/>
      <c r="BA113" s="168"/>
      <c r="BB113" s="168"/>
      <c r="BC113" s="168"/>
      <c r="BD113" s="168"/>
      <c r="BE113" s="168"/>
      <c r="BF113" s="168"/>
      <c r="BG113" s="168"/>
      <c r="BH113" s="168"/>
      <c r="BI113" s="168"/>
      <c r="BJ113" s="168"/>
      <c r="BK113" s="168"/>
      <c r="BL113" s="168"/>
      <c r="BM113" s="168"/>
      <c r="BN113" s="168"/>
      <c r="BO113" s="168"/>
      <c r="BP113" s="168"/>
      <c r="BQ113" s="168"/>
      <c r="BR113" s="168"/>
      <c r="BS113" s="168"/>
      <c r="BT113" s="168"/>
      <c r="BU113" s="168"/>
      <c r="BV113" s="168"/>
      <c r="BW113" s="168"/>
      <c r="BX113" s="168"/>
      <c r="BY113" s="168"/>
      <c r="BZ113" s="168"/>
      <c r="CA113" s="168"/>
      <c r="CB113" s="168"/>
      <c r="CC113" s="168"/>
      <c r="CD113" s="168"/>
      <c r="CE113" s="168"/>
      <c r="CF113" s="168"/>
      <c r="CG113" s="168"/>
      <c r="CH113" s="168"/>
      <c r="CI113" s="168"/>
      <c r="CJ113" s="168"/>
      <c r="CK113" s="168"/>
      <c r="CL113" s="168"/>
      <c r="CM113" s="168"/>
      <c r="CN113" s="168"/>
      <c r="CO113" s="168"/>
      <c r="CP113" s="168"/>
      <c r="CQ113" s="168"/>
      <c r="CR113" s="168"/>
      <c r="CS113" s="168"/>
      <c r="CT113" s="168"/>
      <c r="CU113" s="168"/>
      <c r="CV113" s="168"/>
      <c r="CW113" s="168"/>
      <c r="CX113" s="168"/>
      <c r="CY113" s="168"/>
      <c r="CZ113" s="168"/>
      <c r="DA113" s="168"/>
      <c r="DB113" s="168"/>
      <c r="DC113" s="168"/>
      <c r="DD113" s="168"/>
      <c r="DE113" s="168"/>
      <c r="DF113" s="168"/>
      <c r="DG113" s="168"/>
      <c r="DH113" s="168"/>
      <c r="DI113" s="168"/>
      <c r="DJ113" s="168"/>
      <c r="DK113" s="168"/>
      <c r="DL113" s="168"/>
      <c r="DM113" s="168"/>
      <c r="DN113" s="168"/>
      <c r="DO113" s="168"/>
      <c r="DP113" s="168"/>
      <c r="DQ113" s="168"/>
      <c r="DR113" s="168"/>
      <c r="DS113" s="168"/>
      <c r="DT113" s="168"/>
      <c r="DU113" s="168"/>
      <c r="DV113" s="168"/>
      <c r="DW113" s="168"/>
      <c r="DX113" s="168"/>
      <c r="DY113" s="168"/>
      <c r="DZ113" s="168"/>
      <c r="EA113" s="168"/>
      <c r="EB113" s="168"/>
      <c r="EC113" s="168"/>
      <c r="ED113" s="168"/>
      <c r="EE113" s="168"/>
      <c r="EF113" s="168"/>
      <c r="EG113" s="168"/>
      <c r="EH113" s="168"/>
      <c r="EI113" s="168"/>
      <c r="EJ113" s="168"/>
      <c r="EK113" s="168"/>
      <c r="EL113" s="168"/>
      <c r="EM113" s="168"/>
      <c r="EN113" s="168"/>
      <c r="EO113" s="168"/>
      <c r="EP113" s="168"/>
      <c r="EQ113" s="168"/>
      <c r="ER113" s="168"/>
      <c r="ES113" s="168"/>
      <c r="ET113" s="168"/>
      <c r="EU113" s="168"/>
      <c r="EV113" s="168"/>
      <c r="EW113" s="168"/>
      <c r="EX113" s="168"/>
      <c r="EY113" s="168"/>
      <c r="EZ113" s="168"/>
      <c r="FA113" s="168"/>
      <c r="FB113" s="168"/>
      <c r="FC113" s="168"/>
      <c r="FD113" s="168"/>
      <c r="FE113" s="168"/>
      <c r="FF113" s="168"/>
      <c r="FG113" s="168"/>
      <c r="FH113" s="168"/>
      <c r="FI113" s="168"/>
      <c r="FJ113" s="168"/>
      <c r="FK113" s="168"/>
      <c r="FL113" s="168"/>
      <c r="FM113" s="168"/>
      <c r="FN113" s="168"/>
      <c r="FO113" s="168"/>
      <c r="FP113" s="168"/>
      <c r="FQ113" s="168"/>
      <c r="FR113" s="168"/>
      <c r="FS113" s="168"/>
      <c r="FT113" s="168"/>
      <c r="FU113" s="168"/>
      <c r="FV113" s="168"/>
      <c r="FW113" s="168"/>
      <c r="FX113" s="168"/>
      <c r="FY113" s="168"/>
      <c r="FZ113" s="168"/>
      <c r="GA113" s="168"/>
      <c r="GB113" s="168"/>
      <c r="GC113" s="168"/>
      <c r="GD113" s="168"/>
      <c r="GE113" s="168"/>
      <c r="GF113" s="168"/>
      <c r="GG113" s="168"/>
      <c r="GH113" s="168"/>
      <c r="GI113" s="168"/>
      <c r="GJ113" s="168"/>
      <c r="GK113" s="168"/>
      <c r="GL113" s="168"/>
      <c r="GM113" s="168"/>
      <c r="GN113" s="168"/>
      <c r="GO113" s="168"/>
      <c r="GP113" s="168"/>
      <c r="GQ113" s="168"/>
      <c r="GR113" s="168"/>
      <c r="GS113" s="168"/>
      <c r="GT113" s="168"/>
      <c r="GU113" s="168"/>
      <c r="GV113" s="168"/>
      <c r="GW113" s="168"/>
      <c r="GX113" s="168"/>
      <c r="GY113" s="168"/>
      <c r="GZ113" s="168"/>
      <c r="HA113" s="168"/>
      <c r="HB113" s="168"/>
      <c r="HC113" s="168"/>
      <c r="HD113" s="168"/>
      <c r="HE113" s="168"/>
      <c r="HF113" s="168"/>
      <c r="HG113" s="168"/>
      <c r="HH113" s="168"/>
      <c r="HI113" s="168"/>
      <c r="HJ113" s="168"/>
      <c r="HK113" s="168"/>
      <c r="HL113" s="168"/>
      <c r="HM113" s="168"/>
      <c r="HN113" s="168"/>
      <c r="HO113" s="168"/>
      <c r="HP113" s="168"/>
      <c r="HQ113" s="168"/>
      <c r="HR113" s="168"/>
      <c r="HS113" s="168"/>
      <c r="HT113" s="168"/>
      <c r="HU113" s="168"/>
      <c r="HV113" s="168"/>
      <c r="HW113" s="168"/>
      <c r="HX113" s="168"/>
      <c r="HY113" s="168"/>
      <c r="HZ113" s="168"/>
      <c r="IA113" s="168"/>
      <c r="IB113" s="168"/>
      <c r="IC113" s="168"/>
      <c r="ID113" s="168"/>
      <c r="IE113" s="168"/>
      <c r="IF113" s="168"/>
      <c r="IG113" s="168"/>
      <c r="IH113" s="168"/>
      <c r="II113" s="168"/>
      <c r="IJ113" s="168"/>
      <c r="IK113" s="168"/>
      <c r="IL113" s="168"/>
      <c r="IM113" s="168"/>
      <c r="IN113" s="168"/>
      <c r="IO113" s="168"/>
      <c r="IP113" s="168"/>
      <c r="IQ113" s="168"/>
      <c r="IR113" s="168"/>
      <c r="IS113" s="168"/>
      <c r="IT113" s="168"/>
      <c r="IU113" s="168"/>
      <c r="IV113" s="168"/>
      <c r="IW113" s="168"/>
      <c r="IX113" s="168"/>
      <c r="IY113" s="168"/>
      <c r="IZ113" s="168"/>
      <c r="JA113" s="168"/>
      <c r="JB113" s="168"/>
      <c r="JC113" s="168"/>
      <c r="JD113" s="168"/>
      <c r="JE113" s="168"/>
      <c r="JF113" s="168"/>
      <c r="JG113" s="168"/>
      <c r="JH113" s="168"/>
      <c r="JI113" s="168"/>
      <c r="JJ113" s="168"/>
      <c r="JK113" s="168"/>
      <c r="JL113" s="168"/>
      <c r="JM113" s="168"/>
      <c r="JN113" s="168"/>
      <c r="JO113" s="168"/>
      <c r="JP113" s="168"/>
      <c r="JQ113" s="168"/>
      <c r="JR113" s="168"/>
      <c r="JS113" s="168"/>
      <c r="JT113" s="168"/>
      <c r="JU113" s="168"/>
      <c r="JV113" s="168"/>
      <c r="JW113" s="168"/>
      <c r="JX113" s="168"/>
      <c r="JY113" s="168"/>
      <c r="JZ113" s="168"/>
      <c r="KA113" s="168"/>
      <c r="KB113" s="168"/>
      <c r="KC113" s="168"/>
      <c r="KD113" s="168"/>
      <c r="KE113" s="168"/>
      <c r="KF113" s="168"/>
      <c r="KG113" s="168"/>
      <c r="KH113" s="168"/>
      <c r="KI113" s="168"/>
      <c r="KJ113" s="168"/>
      <c r="KK113" s="168"/>
      <c r="KL113" s="168"/>
      <c r="KM113" s="168"/>
      <c r="KN113" s="168"/>
      <c r="KO113" s="168"/>
      <c r="KP113" s="168"/>
      <c r="KQ113" s="168"/>
      <c r="KR113" s="168"/>
      <c r="KS113" s="168"/>
      <c r="KT113" s="168"/>
      <c r="KU113" s="168"/>
      <c r="KV113" s="168"/>
      <c r="KW113" s="168"/>
      <c r="KX113" s="168"/>
      <c r="KY113" s="168"/>
      <c r="KZ113" s="168"/>
      <c r="LA113" s="168"/>
      <c r="LB113" s="168"/>
      <c r="LC113" s="168"/>
      <c r="LD113" s="168"/>
      <c r="LE113" s="168"/>
      <c r="LF113" s="168"/>
      <c r="LG113" s="168"/>
      <c r="LH113" s="168"/>
      <c r="LI113" s="168"/>
      <c r="LJ113" s="168"/>
      <c r="LK113" s="168"/>
      <c r="LL113" s="168"/>
      <c r="LM113" s="168"/>
      <c r="LN113" s="168"/>
      <c r="LO113" s="168"/>
      <c r="LP113" s="168"/>
      <c r="LQ113" s="168"/>
      <c r="LR113" s="168"/>
      <c r="LS113" s="168"/>
      <c r="LT113" s="168"/>
      <c r="LU113" s="168"/>
      <c r="LV113" s="168"/>
      <c r="LW113" s="168"/>
      <c r="LX113" s="168"/>
      <c r="LY113" s="168"/>
      <c r="LZ113" s="168"/>
      <c r="MA113" s="168"/>
      <c r="MB113" s="168"/>
      <c r="MC113" s="168"/>
      <c r="MD113" s="168"/>
      <c r="ME113" s="168"/>
      <c r="MF113" s="168"/>
      <c r="MG113" s="168"/>
    </row>
    <row r="114" spans="1:345" s="170" customFormat="1" ht="26.4" x14ac:dyDescent="0.25">
      <c r="A114" s="400" t="s">
        <v>518</v>
      </c>
      <c r="B114" s="529" t="s">
        <v>664</v>
      </c>
      <c r="C114" s="527">
        <v>4.9000000000000004</v>
      </c>
      <c r="D114" s="528" t="s">
        <v>696</v>
      </c>
      <c r="E114" s="529" t="s">
        <v>604</v>
      </c>
      <c r="F114" s="528"/>
      <c r="G114" s="528" t="s">
        <v>202</v>
      </c>
      <c r="H114" s="528" t="s">
        <v>8</v>
      </c>
      <c r="I114" s="528"/>
      <c r="J114" s="528"/>
      <c r="K114" s="529" t="s">
        <v>603</v>
      </c>
      <c r="L114" s="168"/>
      <c r="M114" s="168"/>
      <c r="N114" s="168"/>
      <c r="O114" s="168"/>
      <c r="P114" s="168"/>
      <c r="Q114" s="168"/>
      <c r="R114" s="168"/>
      <c r="S114" s="168"/>
      <c r="T114" s="168"/>
      <c r="U114" s="168"/>
      <c r="V114" s="168"/>
      <c r="W114" s="168"/>
      <c r="X114" s="168"/>
      <c r="Y114" s="168"/>
      <c r="Z114" s="168"/>
      <c r="AA114" s="168"/>
      <c r="AB114" s="168"/>
      <c r="AC114" s="168"/>
      <c r="AD114" s="168"/>
      <c r="AE114" s="168"/>
      <c r="AF114" s="168"/>
      <c r="AG114" s="168"/>
      <c r="AH114" s="168"/>
      <c r="AI114" s="168"/>
      <c r="AJ114" s="168"/>
      <c r="AK114" s="168"/>
      <c r="AL114" s="168"/>
      <c r="AM114" s="168"/>
      <c r="AN114" s="168"/>
      <c r="AO114" s="168"/>
      <c r="AP114" s="168"/>
      <c r="AQ114" s="168"/>
      <c r="AR114" s="168"/>
      <c r="AS114" s="168"/>
      <c r="AT114" s="168"/>
      <c r="AU114" s="168"/>
      <c r="AV114" s="168"/>
      <c r="AW114" s="168"/>
      <c r="AX114" s="168"/>
      <c r="AY114" s="168"/>
      <c r="AZ114" s="168"/>
      <c r="BA114" s="168"/>
      <c r="BB114" s="168"/>
      <c r="BC114" s="168"/>
      <c r="BD114" s="168"/>
      <c r="BE114" s="168"/>
      <c r="BF114" s="168"/>
      <c r="BG114" s="168"/>
      <c r="BH114" s="168"/>
      <c r="BI114" s="168"/>
      <c r="BJ114" s="168"/>
      <c r="BK114" s="168"/>
      <c r="BL114" s="168"/>
      <c r="BM114" s="168"/>
      <c r="BN114" s="168"/>
      <c r="BO114" s="168"/>
      <c r="BP114" s="168"/>
      <c r="BQ114" s="168"/>
      <c r="BR114" s="168"/>
      <c r="BS114" s="168"/>
      <c r="BT114" s="168"/>
      <c r="BU114" s="168"/>
      <c r="BV114" s="168"/>
      <c r="BW114" s="168"/>
      <c r="BX114" s="168"/>
      <c r="BY114" s="168"/>
      <c r="BZ114" s="168"/>
      <c r="CA114" s="168"/>
      <c r="CB114" s="168"/>
      <c r="CC114" s="168"/>
      <c r="CD114" s="168"/>
      <c r="CE114" s="168"/>
      <c r="CF114" s="168"/>
      <c r="CG114" s="168"/>
      <c r="CH114" s="168"/>
      <c r="CI114" s="168"/>
      <c r="CJ114" s="168"/>
      <c r="CK114" s="168"/>
      <c r="CL114" s="168"/>
      <c r="CM114" s="168"/>
      <c r="CN114" s="168"/>
      <c r="CO114" s="168"/>
      <c r="CP114" s="168"/>
      <c r="CQ114" s="168"/>
      <c r="CR114" s="168"/>
      <c r="CS114" s="168"/>
      <c r="CT114" s="168"/>
      <c r="CU114" s="168"/>
      <c r="CV114" s="168"/>
      <c r="CW114" s="168"/>
      <c r="CX114" s="168"/>
      <c r="CY114" s="168"/>
      <c r="CZ114" s="168"/>
      <c r="DA114" s="168"/>
      <c r="DB114" s="168"/>
      <c r="DC114" s="168"/>
      <c r="DD114" s="168"/>
      <c r="DE114" s="168"/>
      <c r="DF114" s="168"/>
      <c r="DG114" s="168"/>
      <c r="DH114" s="168"/>
      <c r="DI114" s="168"/>
      <c r="DJ114" s="168"/>
      <c r="DK114" s="168"/>
      <c r="DL114" s="168"/>
      <c r="DM114" s="168"/>
      <c r="DN114" s="168"/>
      <c r="DO114" s="168"/>
      <c r="DP114" s="168"/>
      <c r="DQ114" s="168"/>
      <c r="DR114" s="168"/>
      <c r="DS114" s="168"/>
      <c r="DT114" s="168"/>
      <c r="DU114" s="168"/>
      <c r="DV114" s="168"/>
      <c r="DW114" s="168"/>
      <c r="DX114" s="168"/>
      <c r="DY114" s="168"/>
      <c r="DZ114" s="168"/>
      <c r="EA114" s="168"/>
      <c r="EB114" s="168"/>
      <c r="EC114" s="168"/>
      <c r="ED114" s="168"/>
      <c r="EE114" s="168"/>
      <c r="EF114" s="168"/>
      <c r="EG114" s="168"/>
      <c r="EH114" s="168"/>
      <c r="EI114" s="168"/>
      <c r="EJ114" s="168"/>
      <c r="EK114" s="168"/>
      <c r="EL114" s="168"/>
      <c r="EM114" s="168"/>
      <c r="EN114" s="168"/>
      <c r="EO114" s="168"/>
      <c r="EP114" s="168"/>
      <c r="EQ114" s="168"/>
      <c r="ER114" s="168"/>
      <c r="ES114" s="168"/>
      <c r="ET114" s="168"/>
      <c r="EU114" s="168"/>
      <c r="EV114" s="168"/>
      <c r="EW114" s="168"/>
      <c r="EX114" s="168"/>
      <c r="EY114" s="168"/>
      <c r="EZ114" s="168"/>
      <c r="FA114" s="168"/>
      <c r="FB114" s="168"/>
      <c r="FC114" s="168"/>
      <c r="FD114" s="168"/>
      <c r="FE114" s="168"/>
      <c r="FF114" s="168"/>
      <c r="FG114" s="168"/>
      <c r="FH114" s="168"/>
      <c r="FI114" s="168"/>
      <c r="FJ114" s="168"/>
      <c r="FK114" s="168"/>
      <c r="FL114" s="168"/>
      <c r="FM114" s="168"/>
      <c r="FN114" s="168"/>
      <c r="FO114" s="168"/>
      <c r="FP114" s="168"/>
      <c r="FQ114" s="168"/>
      <c r="FR114" s="168"/>
      <c r="FS114" s="168"/>
      <c r="FT114" s="168"/>
      <c r="FU114" s="168"/>
      <c r="FV114" s="168"/>
      <c r="FW114" s="168"/>
      <c r="FX114" s="168"/>
      <c r="FY114" s="168"/>
      <c r="FZ114" s="168"/>
      <c r="GA114" s="168"/>
      <c r="GB114" s="168"/>
      <c r="GC114" s="168"/>
      <c r="GD114" s="168"/>
      <c r="GE114" s="168"/>
      <c r="GF114" s="168"/>
      <c r="GG114" s="168"/>
      <c r="GH114" s="168"/>
      <c r="GI114" s="168"/>
      <c r="GJ114" s="168"/>
      <c r="GK114" s="168"/>
      <c r="GL114" s="168"/>
      <c r="GM114" s="168"/>
      <c r="GN114" s="168"/>
      <c r="GO114" s="168"/>
      <c r="GP114" s="168"/>
      <c r="GQ114" s="168"/>
      <c r="GR114" s="168"/>
      <c r="GS114" s="168"/>
      <c r="GT114" s="168"/>
      <c r="GU114" s="168"/>
      <c r="GV114" s="168"/>
      <c r="GW114" s="168"/>
      <c r="GX114" s="168"/>
      <c r="GY114" s="168"/>
      <c r="GZ114" s="168"/>
      <c r="HA114" s="168"/>
      <c r="HB114" s="168"/>
      <c r="HC114" s="168"/>
      <c r="HD114" s="168"/>
      <c r="HE114" s="168"/>
      <c r="HF114" s="168"/>
      <c r="HG114" s="168"/>
      <c r="HH114" s="168"/>
      <c r="HI114" s="168"/>
      <c r="HJ114" s="168"/>
      <c r="HK114" s="168"/>
      <c r="HL114" s="168"/>
      <c r="HM114" s="168"/>
      <c r="HN114" s="168"/>
      <c r="HO114" s="168"/>
      <c r="HP114" s="168"/>
      <c r="HQ114" s="168"/>
      <c r="HR114" s="168"/>
      <c r="HS114" s="168"/>
      <c r="HT114" s="168"/>
      <c r="HU114" s="168"/>
      <c r="HV114" s="168"/>
      <c r="HW114" s="168"/>
      <c r="HX114" s="168"/>
      <c r="HY114" s="168"/>
      <c r="HZ114" s="168"/>
      <c r="IA114" s="168"/>
      <c r="IB114" s="168"/>
      <c r="IC114" s="168"/>
      <c r="ID114" s="168"/>
      <c r="IE114" s="168"/>
      <c r="IF114" s="168"/>
      <c r="IG114" s="168"/>
      <c r="IH114" s="168"/>
      <c r="II114" s="168"/>
      <c r="IJ114" s="168"/>
      <c r="IK114" s="168"/>
      <c r="IL114" s="168"/>
      <c r="IM114" s="168"/>
      <c r="IN114" s="168"/>
      <c r="IO114" s="168"/>
      <c r="IP114" s="168"/>
      <c r="IQ114" s="168"/>
      <c r="IR114" s="168"/>
      <c r="IS114" s="168"/>
      <c r="IT114" s="168"/>
      <c r="IU114" s="168"/>
      <c r="IV114" s="168"/>
      <c r="IW114" s="168"/>
      <c r="IX114" s="168"/>
      <c r="IY114" s="168"/>
      <c r="IZ114" s="168"/>
      <c r="JA114" s="168"/>
      <c r="JB114" s="168"/>
      <c r="JC114" s="168"/>
      <c r="JD114" s="168"/>
      <c r="JE114" s="168"/>
      <c r="JF114" s="168"/>
      <c r="JG114" s="168"/>
      <c r="JH114" s="168"/>
      <c r="JI114" s="168"/>
      <c r="JJ114" s="168"/>
      <c r="JK114" s="168"/>
      <c r="JL114" s="168"/>
      <c r="JM114" s="168"/>
      <c r="JN114" s="168"/>
      <c r="JO114" s="168"/>
      <c r="JP114" s="168"/>
      <c r="JQ114" s="168"/>
      <c r="JR114" s="168"/>
      <c r="JS114" s="168"/>
      <c r="JT114" s="168"/>
      <c r="JU114" s="168"/>
      <c r="JV114" s="168"/>
      <c r="JW114" s="168"/>
      <c r="JX114" s="168"/>
      <c r="JY114" s="168"/>
      <c r="JZ114" s="168"/>
      <c r="KA114" s="168"/>
      <c r="KB114" s="168"/>
      <c r="KC114" s="168"/>
      <c r="KD114" s="168"/>
      <c r="KE114" s="168"/>
      <c r="KF114" s="168"/>
      <c r="KG114" s="168"/>
      <c r="KH114" s="168"/>
      <c r="KI114" s="168"/>
      <c r="KJ114" s="168"/>
      <c r="KK114" s="168"/>
      <c r="KL114" s="168"/>
      <c r="KM114" s="168"/>
      <c r="KN114" s="168"/>
      <c r="KO114" s="168"/>
      <c r="KP114" s="168"/>
      <c r="KQ114" s="168"/>
      <c r="KR114" s="168"/>
      <c r="KS114" s="168"/>
      <c r="KT114" s="168"/>
      <c r="KU114" s="168"/>
      <c r="KV114" s="168"/>
      <c r="KW114" s="168"/>
      <c r="KX114" s="168"/>
      <c r="KY114" s="168"/>
      <c r="KZ114" s="168"/>
      <c r="LA114" s="168"/>
      <c r="LB114" s="168"/>
      <c r="LC114" s="168"/>
      <c r="LD114" s="168"/>
      <c r="LE114" s="168"/>
      <c r="LF114" s="168"/>
      <c r="LG114" s="168"/>
      <c r="LH114" s="168"/>
      <c r="LI114" s="168"/>
      <c r="LJ114" s="168"/>
      <c r="LK114" s="168"/>
      <c r="LL114" s="168"/>
      <c r="LM114" s="168"/>
      <c r="LN114" s="168"/>
      <c r="LO114" s="168"/>
      <c r="LP114" s="168"/>
      <c r="LQ114" s="168"/>
      <c r="LR114" s="168"/>
      <c r="LS114" s="168"/>
      <c r="LT114" s="168"/>
      <c r="LU114" s="168"/>
      <c r="LV114" s="168"/>
      <c r="LW114" s="168"/>
      <c r="LX114" s="168"/>
      <c r="LY114" s="168"/>
      <c r="LZ114" s="168"/>
      <c r="MA114" s="168"/>
      <c r="MB114" s="168"/>
      <c r="MC114" s="168"/>
      <c r="MD114" s="168"/>
      <c r="ME114" s="168"/>
      <c r="MF114" s="168"/>
      <c r="MG114" s="168"/>
    </row>
    <row r="115" spans="1:345" s="170" customFormat="1" ht="26.4" x14ac:dyDescent="0.25">
      <c r="A115" s="400" t="s">
        <v>526</v>
      </c>
      <c r="B115" s="529" t="s">
        <v>670</v>
      </c>
      <c r="C115" s="527">
        <v>4.9000000000000004</v>
      </c>
      <c r="D115" s="528" t="s">
        <v>187</v>
      </c>
      <c r="E115" s="529" t="s">
        <v>198</v>
      </c>
      <c r="F115" s="528"/>
      <c r="G115" s="528" t="s">
        <v>202</v>
      </c>
      <c r="H115" s="528" t="s">
        <v>202</v>
      </c>
      <c r="I115" s="528"/>
      <c r="J115" s="528"/>
      <c r="K115" s="529" t="s">
        <v>603</v>
      </c>
      <c r="L115" s="168"/>
      <c r="M115" s="168"/>
      <c r="N115" s="168"/>
      <c r="O115" s="168"/>
      <c r="P115" s="168"/>
      <c r="Q115" s="168"/>
      <c r="R115" s="168"/>
      <c r="S115" s="168"/>
      <c r="T115" s="168"/>
      <c r="U115" s="168"/>
      <c r="V115" s="168"/>
      <c r="W115" s="168"/>
      <c r="X115" s="168"/>
      <c r="Y115" s="168"/>
      <c r="Z115" s="168"/>
      <c r="AA115" s="168"/>
      <c r="AB115" s="168"/>
      <c r="AC115" s="168"/>
      <c r="AD115" s="168"/>
      <c r="AE115" s="168"/>
      <c r="AF115" s="168"/>
      <c r="AG115" s="168"/>
      <c r="AH115" s="168"/>
      <c r="AI115" s="168"/>
      <c r="AJ115" s="168"/>
      <c r="AK115" s="168"/>
      <c r="AL115" s="168"/>
      <c r="AM115" s="168"/>
      <c r="AN115" s="168"/>
      <c r="AO115" s="168"/>
      <c r="AP115" s="168"/>
      <c r="AQ115" s="168"/>
      <c r="AR115" s="168"/>
      <c r="AS115" s="168"/>
      <c r="AT115" s="168"/>
      <c r="AU115" s="168"/>
      <c r="AV115" s="168"/>
      <c r="AW115" s="168"/>
      <c r="AX115" s="168"/>
      <c r="AY115" s="168"/>
      <c r="AZ115" s="168"/>
      <c r="BA115" s="168"/>
      <c r="BB115" s="168"/>
      <c r="BC115" s="168"/>
      <c r="BD115" s="168"/>
      <c r="BE115" s="168"/>
      <c r="BF115" s="168"/>
      <c r="BG115" s="168"/>
      <c r="BH115" s="168"/>
      <c r="BI115" s="168"/>
      <c r="BJ115" s="168"/>
      <c r="BK115" s="168"/>
      <c r="BL115" s="168"/>
      <c r="BM115" s="168"/>
      <c r="BN115" s="168"/>
      <c r="BO115" s="168"/>
      <c r="BP115" s="168"/>
      <c r="BQ115" s="168"/>
      <c r="BR115" s="168"/>
      <c r="BS115" s="168"/>
      <c r="BT115" s="168"/>
      <c r="BU115" s="168"/>
      <c r="BV115" s="168"/>
      <c r="BW115" s="168"/>
      <c r="BX115" s="168"/>
      <c r="BY115" s="168"/>
      <c r="BZ115" s="168"/>
      <c r="CA115" s="168"/>
      <c r="CB115" s="168"/>
      <c r="CC115" s="168"/>
      <c r="CD115" s="168"/>
      <c r="CE115" s="168"/>
      <c r="CF115" s="168"/>
      <c r="CG115" s="168"/>
      <c r="CH115" s="168"/>
      <c r="CI115" s="168"/>
      <c r="CJ115" s="168"/>
      <c r="CK115" s="168"/>
      <c r="CL115" s="168"/>
      <c r="CM115" s="168"/>
      <c r="CN115" s="168"/>
      <c r="CO115" s="168"/>
      <c r="CP115" s="168"/>
      <c r="CQ115" s="168"/>
      <c r="CR115" s="168"/>
      <c r="CS115" s="168"/>
      <c r="CT115" s="168"/>
      <c r="CU115" s="168"/>
      <c r="CV115" s="168"/>
      <c r="CW115" s="168"/>
      <c r="CX115" s="168"/>
      <c r="CY115" s="168"/>
      <c r="CZ115" s="168"/>
      <c r="DA115" s="168"/>
      <c r="DB115" s="168"/>
      <c r="DC115" s="168"/>
      <c r="DD115" s="168"/>
      <c r="DE115" s="168"/>
      <c r="DF115" s="168"/>
      <c r="DG115" s="168"/>
      <c r="DH115" s="168"/>
      <c r="DI115" s="168"/>
      <c r="DJ115" s="168"/>
      <c r="DK115" s="168"/>
      <c r="DL115" s="168"/>
      <c r="DM115" s="168"/>
      <c r="DN115" s="168"/>
      <c r="DO115" s="168"/>
      <c r="DP115" s="168"/>
      <c r="DQ115" s="168"/>
      <c r="DR115" s="168"/>
      <c r="DS115" s="168"/>
      <c r="DT115" s="168"/>
      <c r="DU115" s="168"/>
      <c r="DV115" s="168"/>
      <c r="DW115" s="168"/>
      <c r="DX115" s="168"/>
      <c r="DY115" s="168"/>
      <c r="DZ115" s="168"/>
      <c r="EA115" s="168"/>
      <c r="EB115" s="168"/>
      <c r="EC115" s="168"/>
      <c r="ED115" s="168"/>
      <c r="EE115" s="168"/>
      <c r="EF115" s="168"/>
      <c r="EG115" s="168"/>
      <c r="EH115" s="168"/>
      <c r="EI115" s="168"/>
      <c r="EJ115" s="168"/>
      <c r="EK115" s="168"/>
      <c r="EL115" s="168"/>
      <c r="EM115" s="168"/>
      <c r="EN115" s="168"/>
      <c r="EO115" s="168"/>
      <c r="EP115" s="168"/>
      <c r="EQ115" s="168"/>
      <c r="ER115" s="168"/>
      <c r="ES115" s="168"/>
      <c r="ET115" s="168"/>
      <c r="EU115" s="168"/>
      <c r="EV115" s="168"/>
      <c r="EW115" s="168"/>
      <c r="EX115" s="168"/>
      <c r="EY115" s="168"/>
      <c r="EZ115" s="168"/>
      <c r="FA115" s="168"/>
      <c r="FB115" s="168"/>
      <c r="FC115" s="168"/>
      <c r="FD115" s="168"/>
      <c r="FE115" s="168"/>
      <c r="FF115" s="168"/>
      <c r="FG115" s="168"/>
      <c r="FH115" s="168"/>
      <c r="FI115" s="168"/>
      <c r="FJ115" s="168"/>
      <c r="FK115" s="168"/>
      <c r="FL115" s="168"/>
      <c r="FM115" s="168"/>
      <c r="FN115" s="168"/>
      <c r="FO115" s="168"/>
      <c r="FP115" s="168"/>
      <c r="FQ115" s="168"/>
      <c r="FR115" s="168"/>
      <c r="FS115" s="168"/>
      <c r="FT115" s="168"/>
      <c r="FU115" s="168"/>
      <c r="FV115" s="168"/>
      <c r="FW115" s="168"/>
      <c r="FX115" s="168"/>
      <c r="FY115" s="168"/>
      <c r="FZ115" s="168"/>
      <c r="GA115" s="168"/>
      <c r="GB115" s="168"/>
      <c r="GC115" s="168"/>
      <c r="GD115" s="168"/>
      <c r="GE115" s="168"/>
      <c r="GF115" s="168"/>
      <c r="GG115" s="168"/>
      <c r="GH115" s="168"/>
      <c r="GI115" s="168"/>
      <c r="GJ115" s="168"/>
      <c r="GK115" s="168"/>
      <c r="GL115" s="168"/>
      <c r="GM115" s="168"/>
      <c r="GN115" s="168"/>
      <c r="GO115" s="168"/>
      <c r="GP115" s="168"/>
      <c r="GQ115" s="168"/>
      <c r="GR115" s="168"/>
      <c r="GS115" s="168"/>
      <c r="GT115" s="168"/>
      <c r="GU115" s="168"/>
      <c r="GV115" s="168"/>
      <c r="GW115" s="168"/>
      <c r="GX115" s="168"/>
      <c r="GY115" s="168"/>
      <c r="GZ115" s="168"/>
      <c r="HA115" s="168"/>
      <c r="HB115" s="168"/>
      <c r="HC115" s="168"/>
      <c r="HD115" s="168"/>
      <c r="HE115" s="168"/>
      <c r="HF115" s="168"/>
      <c r="HG115" s="168"/>
      <c r="HH115" s="168"/>
      <c r="HI115" s="168"/>
      <c r="HJ115" s="168"/>
      <c r="HK115" s="168"/>
      <c r="HL115" s="168"/>
      <c r="HM115" s="168"/>
      <c r="HN115" s="168"/>
      <c r="HO115" s="168"/>
      <c r="HP115" s="168"/>
      <c r="HQ115" s="168"/>
      <c r="HR115" s="168"/>
      <c r="HS115" s="168"/>
      <c r="HT115" s="168"/>
      <c r="HU115" s="168"/>
      <c r="HV115" s="168"/>
      <c r="HW115" s="168"/>
      <c r="HX115" s="168"/>
      <c r="HY115" s="168"/>
      <c r="HZ115" s="168"/>
      <c r="IA115" s="168"/>
      <c r="IB115" s="168"/>
      <c r="IC115" s="168"/>
      <c r="ID115" s="168"/>
      <c r="IE115" s="168"/>
      <c r="IF115" s="168"/>
      <c r="IG115" s="168"/>
      <c r="IH115" s="168"/>
      <c r="II115" s="168"/>
      <c r="IJ115" s="168"/>
      <c r="IK115" s="168"/>
      <c r="IL115" s="168"/>
      <c r="IM115" s="168"/>
      <c r="IN115" s="168"/>
      <c r="IO115" s="168"/>
      <c r="IP115" s="168"/>
      <c r="IQ115" s="168"/>
      <c r="IR115" s="168"/>
      <c r="IS115" s="168"/>
      <c r="IT115" s="168"/>
      <c r="IU115" s="168"/>
      <c r="IV115" s="168"/>
      <c r="IW115" s="168"/>
      <c r="IX115" s="168"/>
      <c r="IY115" s="168"/>
      <c r="IZ115" s="168"/>
      <c r="JA115" s="168"/>
      <c r="JB115" s="168"/>
      <c r="JC115" s="168"/>
      <c r="JD115" s="168"/>
      <c r="JE115" s="168"/>
      <c r="JF115" s="168"/>
      <c r="JG115" s="168"/>
      <c r="JH115" s="168"/>
      <c r="JI115" s="168"/>
      <c r="JJ115" s="168"/>
      <c r="JK115" s="168"/>
      <c r="JL115" s="168"/>
      <c r="JM115" s="168"/>
      <c r="JN115" s="168"/>
      <c r="JO115" s="168"/>
      <c r="JP115" s="168"/>
      <c r="JQ115" s="168"/>
      <c r="JR115" s="168"/>
      <c r="JS115" s="168"/>
      <c r="JT115" s="168"/>
      <c r="JU115" s="168"/>
      <c r="JV115" s="168"/>
      <c r="JW115" s="168"/>
      <c r="JX115" s="168"/>
      <c r="JY115" s="168"/>
      <c r="JZ115" s="168"/>
      <c r="KA115" s="168"/>
      <c r="KB115" s="168"/>
      <c r="KC115" s="168"/>
      <c r="KD115" s="168"/>
      <c r="KE115" s="168"/>
      <c r="KF115" s="168"/>
      <c r="KG115" s="168"/>
      <c r="KH115" s="168"/>
      <c r="KI115" s="168"/>
      <c r="KJ115" s="168"/>
      <c r="KK115" s="168"/>
      <c r="KL115" s="168"/>
      <c r="KM115" s="168"/>
      <c r="KN115" s="168"/>
      <c r="KO115" s="168"/>
      <c r="KP115" s="168"/>
      <c r="KQ115" s="168"/>
      <c r="KR115" s="168"/>
      <c r="KS115" s="168"/>
      <c r="KT115" s="168"/>
      <c r="KU115" s="168"/>
      <c r="KV115" s="168"/>
      <c r="KW115" s="168"/>
      <c r="KX115" s="168"/>
      <c r="KY115" s="168"/>
      <c r="KZ115" s="168"/>
      <c r="LA115" s="168"/>
      <c r="LB115" s="168"/>
      <c r="LC115" s="168"/>
      <c r="LD115" s="168"/>
      <c r="LE115" s="168"/>
      <c r="LF115" s="168"/>
      <c r="LG115" s="168"/>
      <c r="LH115" s="168"/>
      <c r="LI115" s="168"/>
      <c r="LJ115" s="168"/>
      <c r="LK115" s="168"/>
      <c r="LL115" s="168"/>
      <c r="LM115" s="168"/>
      <c r="LN115" s="168"/>
      <c r="LO115" s="168"/>
      <c r="LP115" s="168"/>
      <c r="LQ115" s="168"/>
      <c r="LR115" s="168"/>
      <c r="LS115" s="168"/>
      <c r="LT115" s="168"/>
      <c r="LU115" s="168"/>
      <c r="LV115" s="168"/>
      <c r="LW115" s="168"/>
      <c r="LX115" s="168"/>
      <c r="LY115" s="168"/>
      <c r="LZ115" s="168"/>
      <c r="MA115" s="168"/>
      <c r="MB115" s="168"/>
      <c r="MC115" s="168"/>
      <c r="MD115" s="168"/>
      <c r="ME115" s="168"/>
      <c r="MF115" s="168"/>
      <c r="MG115" s="168"/>
    </row>
    <row r="116" spans="1:345" s="169" customFormat="1" ht="26.4" x14ac:dyDescent="0.25">
      <c r="A116" s="400" t="s">
        <v>535</v>
      </c>
      <c r="B116" s="520" t="s">
        <v>1158</v>
      </c>
      <c r="C116" s="521">
        <v>5</v>
      </c>
      <c r="D116" s="522" t="s">
        <v>563</v>
      </c>
      <c r="E116" s="520" t="s">
        <v>561</v>
      </c>
      <c r="F116" s="522"/>
      <c r="G116" s="522" t="s">
        <v>202</v>
      </c>
      <c r="H116" s="522" t="s">
        <v>202</v>
      </c>
      <c r="I116" s="522"/>
      <c r="J116" s="522"/>
      <c r="K116" s="520" t="s">
        <v>603</v>
      </c>
      <c r="L116" s="168"/>
      <c r="M116" s="168"/>
      <c r="N116" s="166"/>
      <c r="O116" s="166"/>
      <c r="P116" s="166"/>
      <c r="Q116" s="166"/>
      <c r="R116" s="166"/>
      <c r="S116" s="166"/>
      <c r="T116" s="166"/>
      <c r="U116" s="166"/>
      <c r="V116" s="166"/>
      <c r="W116" s="166"/>
      <c r="X116" s="166"/>
      <c r="Y116" s="166"/>
      <c r="Z116" s="166"/>
      <c r="AA116" s="168"/>
      <c r="AB116" s="168"/>
      <c r="AC116" s="168"/>
      <c r="AD116" s="168"/>
      <c r="AE116" s="168"/>
      <c r="AF116" s="168"/>
      <c r="AG116" s="168"/>
      <c r="AH116" s="168"/>
      <c r="AI116" s="168"/>
      <c r="AJ116" s="168"/>
      <c r="AK116" s="168"/>
      <c r="AL116" s="168"/>
      <c r="AM116" s="168"/>
      <c r="AN116" s="168"/>
      <c r="AO116" s="168"/>
      <c r="AP116" s="168"/>
      <c r="AQ116" s="168"/>
      <c r="AR116" s="168"/>
      <c r="AS116" s="168"/>
      <c r="AT116" s="168"/>
      <c r="AU116" s="168"/>
      <c r="AV116" s="168"/>
      <c r="AW116" s="168"/>
      <c r="AX116" s="168"/>
      <c r="AY116" s="168"/>
      <c r="AZ116" s="168"/>
      <c r="BA116" s="168"/>
      <c r="BB116" s="168"/>
      <c r="BC116" s="168"/>
      <c r="BD116" s="168"/>
      <c r="BE116" s="168"/>
      <c r="BF116" s="168"/>
      <c r="BG116" s="168"/>
      <c r="BH116" s="168"/>
      <c r="BI116" s="168"/>
      <c r="BJ116" s="168"/>
      <c r="BK116" s="168"/>
      <c r="BL116" s="168"/>
      <c r="BM116" s="168"/>
      <c r="BN116" s="168"/>
      <c r="BO116" s="168"/>
      <c r="BP116" s="168"/>
      <c r="BQ116" s="168"/>
      <c r="BR116" s="168"/>
      <c r="BS116" s="168"/>
      <c r="BT116" s="168"/>
      <c r="BU116" s="168"/>
      <c r="BV116" s="168"/>
      <c r="BW116" s="168"/>
      <c r="BX116" s="168"/>
      <c r="BY116" s="168"/>
      <c r="BZ116" s="168"/>
      <c r="CA116" s="168"/>
      <c r="CB116" s="168"/>
      <c r="CC116" s="168"/>
      <c r="CD116" s="168"/>
      <c r="CE116" s="168"/>
      <c r="CF116" s="168"/>
      <c r="CG116" s="168"/>
      <c r="CH116" s="168"/>
      <c r="CI116" s="168"/>
      <c r="CJ116" s="168"/>
      <c r="CK116" s="168"/>
      <c r="CL116" s="168"/>
      <c r="CM116" s="168"/>
      <c r="CN116" s="168"/>
      <c r="CO116" s="168"/>
      <c r="CP116" s="168"/>
      <c r="CQ116" s="168"/>
      <c r="CR116" s="168"/>
      <c r="CS116" s="168"/>
      <c r="CT116" s="168"/>
      <c r="CU116" s="168"/>
      <c r="CV116" s="168"/>
      <c r="CW116" s="168"/>
      <c r="CX116" s="168"/>
      <c r="CY116" s="168"/>
      <c r="CZ116" s="168"/>
      <c r="DA116" s="168"/>
      <c r="DB116" s="168"/>
      <c r="DC116" s="168"/>
      <c r="DD116" s="168"/>
      <c r="DE116" s="168"/>
      <c r="DF116" s="168"/>
      <c r="DG116" s="168"/>
      <c r="DH116" s="168"/>
      <c r="DI116" s="168"/>
      <c r="DJ116" s="168"/>
      <c r="DK116" s="168"/>
      <c r="DL116" s="168"/>
      <c r="DM116" s="168"/>
      <c r="DN116" s="168"/>
      <c r="DO116" s="168"/>
      <c r="DP116" s="168"/>
      <c r="DQ116" s="168"/>
      <c r="DR116" s="168"/>
      <c r="DS116" s="168"/>
      <c r="DT116" s="168"/>
      <c r="DU116" s="168"/>
      <c r="DV116" s="168"/>
      <c r="DW116" s="168"/>
      <c r="DX116" s="168"/>
      <c r="DY116" s="168"/>
      <c r="DZ116" s="168"/>
      <c r="EA116" s="168"/>
      <c r="EB116" s="168"/>
      <c r="EC116" s="168"/>
      <c r="ED116" s="168"/>
      <c r="EE116" s="168"/>
      <c r="EF116" s="168"/>
      <c r="EG116" s="168"/>
      <c r="EH116" s="168"/>
      <c r="EI116" s="168"/>
      <c r="EJ116" s="168"/>
      <c r="EK116" s="168"/>
      <c r="EL116" s="168"/>
      <c r="EM116" s="168"/>
      <c r="EN116" s="168"/>
      <c r="EO116" s="168"/>
      <c r="EP116" s="168"/>
      <c r="EQ116" s="168"/>
      <c r="ER116" s="168"/>
      <c r="ES116" s="168"/>
      <c r="ET116" s="168"/>
      <c r="EU116" s="168"/>
      <c r="EV116" s="168"/>
      <c r="EW116" s="168"/>
      <c r="EX116" s="168"/>
      <c r="EY116" s="168"/>
      <c r="EZ116" s="168"/>
      <c r="FA116" s="168"/>
      <c r="FB116" s="168"/>
      <c r="FC116" s="168"/>
      <c r="FD116" s="168"/>
      <c r="FE116" s="168"/>
      <c r="FF116" s="168"/>
      <c r="FG116" s="168"/>
      <c r="FH116" s="168"/>
      <c r="FI116" s="168"/>
      <c r="FJ116" s="168"/>
      <c r="FK116" s="168"/>
      <c r="FL116" s="168"/>
      <c r="FM116" s="168"/>
      <c r="FN116" s="168"/>
      <c r="FO116" s="168"/>
      <c r="FP116" s="168"/>
      <c r="FQ116" s="168"/>
      <c r="FR116" s="168"/>
      <c r="FS116" s="168"/>
      <c r="FT116" s="168"/>
      <c r="FU116" s="168"/>
      <c r="FV116" s="168"/>
      <c r="FW116" s="168"/>
      <c r="FX116" s="168"/>
      <c r="FY116" s="168"/>
      <c r="FZ116" s="168"/>
      <c r="GA116" s="168"/>
      <c r="GB116" s="168"/>
      <c r="GC116" s="168"/>
      <c r="GD116" s="168"/>
      <c r="GE116" s="168"/>
      <c r="GF116" s="168"/>
      <c r="GG116" s="168"/>
      <c r="GH116" s="168"/>
      <c r="GI116" s="168"/>
      <c r="GJ116" s="168"/>
      <c r="GK116" s="168"/>
      <c r="GL116" s="168"/>
      <c r="GM116" s="168"/>
      <c r="GN116" s="168"/>
      <c r="GO116" s="168"/>
      <c r="GP116" s="168"/>
      <c r="GQ116" s="168"/>
      <c r="GR116" s="168"/>
      <c r="GS116" s="168"/>
      <c r="GT116" s="168"/>
      <c r="GU116" s="168"/>
      <c r="GV116" s="168"/>
      <c r="GW116" s="168"/>
      <c r="GX116" s="168"/>
      <c r="GY116" s="168"/>
      <c r="GZ116" s="168"/>
      <c r="HA116" s="168"/>
      <c r="HB116" s="168"/>
      <c r="HC116" s="168"/>
      <c r="HD116" s="168"/>
      <c r="HE116" s="168"/>
      <c r="HF116" s="168"/>
      <c r="HG116" s="168"/>
      <c r="HH116" s="168"/>
      <c r="HI116" s="168"/>
      <c r="HJ116" s="168"/>
      <c r="HK116" s="168"/>
      <c r="HL116" s="168"/>
      <c r="HM116" s="168"/>
      <c r="HN116" s="168"/>
      <c r="HO116" s="168"/>
      <c r="HP116" s="168"/>
      <c r="HQ116" s="168"/>
      <c r="HR116" s="168"/>
      <c r="HS116" s="168"/>
      <c r="HT116" s="168"/>
      <c r="HU116" s="168"/>
      <c r="HV116" s="168"/>
      <c r="HW116" s="168"/>
      <c r="HX116" s="168"/>
      <c r="HY116" s="168"/>
      <c r="HZ116" s="168"/>
      <c r="IA116" s="168"/>
      <c r="IB116" s="168"/>
      <c r="IC116" s="168"/>
      <c r="ID116" s="168"/>
      <c r="IE116" s="168"/>
      <c r="IF116" s="168"/>
      <c r="IG116" s="168"/>
      <c r="IH116" s="168"/>
      <c r="II116" s="168"/>
      <c r="IJ116" s="168"/>
      <c r="IK116" s="168"/>
      <c r="IL116" s="168"/>
      <c r="IM116" s="168"/>
      <c r="IN116" s="168"/>
      <c r="IO116" s="168"/>
      <c r="IP116" s="168"/>
      <c r="IQ116" s="168"/>
      <c r="IR116" s="168"/>
      <c r="IS116" s="168"/>
      <c r="IT116" s="168"/>
      <c r="IU116" s="168"/>
      <c r="IV116" s="168"/>
      <c r="IW116" s="168"/>
      <c r="IX116" s="168"/>
      <c r="IY116" s="168"/>
      <c r="IZ116" s="168"/>
      <c r="JA116" s="168"/>
      <c r="JB116" s="168"/>
      <c r="JC116" s="168"/>
      <c r="JD116" s="168"/>
      <c r="JE116" s="168"/>
      <c r="JF116" s="168"/>
      <c r="JG116" s="168"/>
      <c r="JH116" s="168"/>
      <c r="JI116" s="168"/>
      <c r="JJ116" s="168"/>
      <c r="JK116" s="168"/>
      <c r="JL116" s="168"/>
      <c r="JM116" s="168"/>
      <c r="JN116" s="168"/>
      <c r="JO116" s="168"/>
      <c r="JP116" s="168"/>
      <c r="JQ116" s="168"/>
      <c r="JR116" s="168"/>
      <c r="JS116" s="168"/>
      <c r="JT116" s="168"/>
      <c r="JU116" s="168"/>
      <c r="JV116" s="168"/>
      <c r="JW116" s="168"/>
      <c r="JX116" s="168"/>
      <c r="JY116" s="168"/>
      <c r="JZ116" s="168"/>
      <c r="KA116" s="168"/>
      <c r="KB116" s="168"/>
      <c r="KC116" s="168"/>
      <c r="KD116" s="168"/>
      <c r="KE116" s="168"/>
      <c r="KF116" s="168"/>
      <c r="KG116" s="168"/>
      <c r="KH116" s="168"/>
      <c r="KI116" s="168"/>
      <c r="KJ116" s="168"/>
      <c r="KK116" s="168"/>
      <c r="KL116" s="168"/>
      <c r="KM116" s="168"/>
      <c r="KN116" s="168"/>
      <c r="KO116" s="168"/>
      <c r="KP116" s="168"/>
      <c r="KQ116" s="168"/>
      <c r="KR116" s="168"/>
      <c r="KS116" s="168"/>
      <c r="KT116" s="168"/>
      <c r="KU116" s="168"/>
      <c r="KV116" s="168"/>
      <c r="KW116" s="168"/>
      <c r="KX116" s="168"/>
      <c r="KY116" s="168"/>
      <c r="KZ116" s="168"/>
      <c r="LA116" s="168"/>
      <c r="LB116" s="168"/>
      <c r="LC116" s="168"/>
      <c r="LD116" s="168"/>
      <c r="LE116" s="168"/>
      <c r="LF116" s="168"/>
      <c r="LG116" s="168"/>
      <c r="LH116" s="168"/>
      <c r="LI116" s="168"/>
      <c r="LJ116" s="168"/>
      <c r="LK116" s="168"/>
      <c r="LL116" s="168"/>
      <c r="LM116" s="168"/>
      <c r="LN116" s="168"/>
      <c r="LO116" s="168"/>
      <c r="LP116" s="168"/>
      <c r="LQ116" s="168"/>
      <c r="LR116" s="168"/>
      <c r="LS116" s="168"/>
      <c r="LT116" s="168"/>
      <c r="LU116" s="168"/>
      <c r="LV116" s="168"/>
      <c r="LW116" s="168"/>
      <c r="LX116" s="168"/>
      <c r="LY116" s="168"/>
      <c r="LZ116" s="168"/>
      <c r="MA116" s="168"/>
      <c r="MB116" s="168"/>
      <c r="MC116" s="168"/>
      <c r="MD116" s="168"/>
      <c r="ME116" s="168"/>
      <c r="MF116" s="168"/>
      <c r="MG116" s="168"/>
    </row>
    <row r="117" spans="1:345" s="168" customFormat="1" ht="26.4" x14ac:dyDescent="0.25">
      <c r="A117" s="400" t="s">
        <v>527</v>
      </c>
      <c r="B117" s="520" t="s">
        <v>286</v>
      </c>
      <c r="C117" s="521">
        <v>5.0999999999999996</v>
      </c>
      <c r="D117" s="522" t="s">
        <v>187</v>
      </c>
      <c r="E117" s="520" t="s">
        <v>561</v>
      </c>
      <c r="F117" s="522"/>
      <c r="G117" s="522" t="s">
        <v>202</v>
      </c>
      <c r="H117" s="522" t="s">
        <v>148</v>
      </c>
      <c r="I117" s="522"/>
      <c r="J117" s="522"/>
      <c r="K117" s="520" t="s">
        <v>603</v>
      </c>
    </row>
    <row r="118" spans="1:345" s="168" customFormat="1" ht="26.4" x14ac:dyDescent="0.25">
      <c r="A118" s="400" t="s">
        <v>521</v>
      </c>
      <c r="B118" s="530" t="s">
        <v>667</v>
      </c>
      <c r="C118" s="531">
        <v>5.2</v>
      </c>
      <c r="D118" s="531" t="s">
        <v>576</v>
      </c>
      <c r="E118" s="530" t="s">
        <v>198</v>
      </c>
      <c r="F118" s="531"/>
      <c r="G118" s="531"/>
      <c r="H118" s="531"/>
      <c r="I118" s="531"/>
      <c r="J118" s="531"/>
      <c r="K118" s="530" t="s">
        <v>603</v>
      </c>
    </row>
    <row r="119" spans="1:345" s="166" customFormat="1" ht="26.4" x14ac:dyDescent="0.25">
      <c r="A119" s="400" t="s">
        <v>528</v>
      </c>
      <c r="B119" s="526" t="s">
        <v>220</v>
      </c>
      <c r="C119" s="527">
        <v>5.2</v>
      </c>
      <c r="D119" s="528" t="s">
        <v>187</v>
      </c>
      <c r="E119" s="529" t="s">
        <v>198</v>
      </c>
      <c r="F119" s="528"/>
      <c r="G119" s="528" t="s">
        <v>202</v>
      </c>
      <c r="H119" s="528" t="s">
        <v>202</v>
      </c>
      <c r="I119" s="528"/>
      <c r="J119" s="528"/>
      <c r="K119" s="529" t="s">
        <v>603</v>
      </c>
      <c r="L119" s="168"/>
      <c r="M119" s="168"/>
      <c r="AA119" s="168"/>
      <c r="AB119" s="168"/>
      <c r="AC119" s="168"/>
      <c r="AD119" s="168"/>
      <c r="AE119" s="168"/>
      <c r="AF119" s="168"/>
      <c r="AG119" s="168"/>
      <c r="AH119" s="168"/>
      <c r="AI119" s="168"/>
      <c r="AJ119" s="168"/>
      <c r="AK119" s="168"/>
      <c r="AL119" s="168"/>
      <c r="AM119" s="168"/>
      <c r="AN119" s="168"/>
      <c r="AO119" s="168"/>
      <c r="AP119" s="168"/>
      <c r="AQ119" s="168"/>
      <c r="AR119" s="168"/>
      <c r="AS119" s="168"/>
      <c r="AT119" s="168"/>
      <c r="AU119" s="168"/>
      <c r="AV119" s="168"/>
      <c r="AW119" s="168"/>
      <c r="AX119" s="168"/>
      <c r="AY119" s="168"/>
      <c r="AZ119" s="168"/>
      <c r="BA119" s="168"/>
      <c r="BB119" s="168"/>
      <c r="BC119" s="168"/>
      <c r="BD119" s="168"/>
      <c r="BE119" s="168"/>
      <c r="BF119" s="168"/>
      <c r="BG119" s="168"/>
      <c r="BH119" s="168"/>
      <c r="BI119" s="168"/>
      <c r="BJ119" s="168"/>
      <c r="BK119" s="168"/>
      <c r="BL119" s="168"/>
      <c r="BM119" s="168"/>
      <c r="BN119" s="168"/>
      <c r="BO119" s="168"/>
      <c r="BP119" s="168"/>
      <c r="BQ119" s="168"/>
      <c r="BR119" s="168"/>
      <c r="BS119" s="168"/>
      <c r="BT119" s="168"/>
      <c r="BU119" s="168"/>
      <c r="BV119" s="168"/>
      <c r="BW119" s="168"/>
      <c r="BX119" s="168"/>
      <c r="BY119" s="168"/>
      <c r="BZ119" s="168"/>
      <c r="CA119" s="168"/>
      <c r="CB119" s="168"/>
      <c r="CC119" s="168"/>
      <c r="CD119" s="168"/>
      <c r="CE119" s="168"/>
      <c r="CF119" s="168"/>
      <c r="CG119" s="168"/>
      <c r="CH119" s="168"/>
      <c r="CI119" s="168"/>
      <c r="CJ119" s="168"/>
      <c r="CK119" s="168"/>
      <c r="CL119" s="168"/>
      <c r="CM119" s="168"/>
      <c r="CN119" s="168"/>
      <c r="CO119" s="168"/>
      <c r="CP119" s="168"/>
      <c r="CQ119" s="168"/>
      <c r="CR119" s="168"/>
      <c r="CS119" s="168"/>
      <c r="CT119" s="168"/>
      <c r="CU119" s="168"/>
      <c r="CV119" s="168"/>
      <c r="CW119" s="168"/>
      <c r="CX119" s="168"/>
      <c r="CY119" s="168"/>
      <c r="CZ119" s="168"/>
      <c r="DA119" s="168"/>
      <c r="DB119" s="168"/>
      <c r="DC119" s="168"/>
      <c r="DD119" s="168"/>
      <c r="DE119" s="168"/>
      <c r="DF119" s="168"/>
      <c r="DG119" s="168"/>
      <c r="DH119" s="168"/>
      <c r="DI119" s="168"/>
      <c r="DJ119" s="168"/>
      <c r="DK119" s="168"/>
      <c r="DL119" s="168"/>
      <c r="DM119" s="168"/>
      <c r="DN119" s="168"/>
      <c r="DO119" s="168"/>
      <c r="DP119" s="168"/>
      <c r="DQ119" s="168"/>
      <c r="DR119" s="168"/>
      <c r="DS119" s="168"/>
      <c r="DT119" s="168"/>
      <c r="DU119" s="168"/>
      <c r="DV119" s="168"/>
      <c r="DW119" s="168"/>
      <c r="DX119" s="168"/>
      <c r="DY119" s="168"/>
      <c r="DZ119" s="168"/>
      <c r="EA119" s="168"/>
      <c r="EB119" s="168"/>
      <c r="EC119" s="168"/>
      <c r="ED119" s="168"/>
      <c r="EE119" s="168"/>
      <c r="EF119" s="168"/>
      <c r="EG119" s="168"/>
      <c r="EH119" s="168"/>
      <c r="EI119" s="168"/>
      <c r="EJ119" s="168"/>
      <c r="EK119" s="168"/>
      <c r="EL119" s="168"/>
      <c r="EM119" s="168"/>
      <c r="EN119" s="168"/>
      <c r="EO119" s="168"/>
      <c r="EP119" s="168"/>
      <c r="EQ119" s="168"/>
      <c r="ER119" s="168"/>
      <c r="ES119" s="168"/>
      <c r="ET119" s="168"/>
      <c r="EU119" s="168"/>
      <c r="EV119" s="168"/>
      <c r="EW119" s="168"/>
      <c r="EX119" s="168"/>
      <c r="EY119" s="168"/>
      <c r="EZ119" s="168"/>
      <c r="FA119" s="168"/>
      <c r="FB119" s="168"/>
      <c r="FC119" s="168"/>
      <c r="FD119" s="168"/>
      <c r="FE119" s="168"/>
      <c r="FF119" s="168"/>
      <c r="FG119" s="168"/>
      <c r="FH119" s="168"/>
      <c r="FI119" s="168"/>
      <c r="FJ119" s="168"/>
      <c r="FK119" s="168"/>
      <c r="FL119" s="168"/>
      <c r="FM119" s="168"/>
      <c r="FN119" s="168"/>
      <c r="FO119" s="168"/>
      <c r="FP119" s="168"/>
      <c r="FQ119" s="168"/>
      <c r="FR119" s="168"/>
      <c r="FS119" s="168"/>
      <c r="FT119" s="168"/>
      <c r="FU119" s="168"/>
      <c r="FV119" s="168"/>
      <c r="FW119" s="168"/>
      <c r="FX119" s="168"/>
      <c r="FY119" s="168"/>
      <c r="FZ119" s="168"/>
      <c r="GA119" s="168"/>
      <c r="GB119" s="168"/>
      <c r="GC119" s="168"/>
      <c r="GD119" s="168"/>
      <c r="GE119" s="168"/>
      <c r="GF119" s="168"/>
      <c r="GG119" s="168"/>
      <c r="GH119" s="168"/>
      <c r="GI119" s="168"/>
      <c r="GJ119" s="168"/>
      <c r="GK119" s="168"/>
      <c r="GL119" s="168"/>
      <c r="GM119" s="168"/>
      <c r="GN119" s="168"/>
      <c r="GO119" s="168"/>
      <c r="GP119" s="168"/>
      <c r="GQ119" s="168"/>
      <c r="GR119" s="168"/>
      <c r="GS119" s="168"/>
      <c r="GT119" s="168"/>
      <c r="GU119" s="168"/>
      <c r="GV119" s="168"/>
      <c r="GW119" s="168"/>
      <c r="GX119" s="168"/>
      <c r="GY119" s="168"/>
      <c r="GZ119" s="168"/>
      <c r="HA119" s="168"/>
      <c r="HB119" s="168"/>
      <c r="HC119" s="168"/>
      <c r="HD119" s="168"/>
      <c r="HE119" s="168"/>
      <c r="HF119" s="168"/>
      <c r="HG119" s="168"/>
      <c r="HH119" s="168"/>
      <c r="HI119" s="168"/>
      <c r="HJ119" s="168"/>
      <c r="HK119" s="168"/>
      <c r="HL119" s="168"/>
      <c r="HM119" s="168"/>
      <c r="HN119" s="168"/>
      <c r="HO119" s="168"/>
      <c r="HP119" s="168"/>
      <c r="HQ119" s="168"/>
      <c r="HR119" s="168"/>
      <c r="HS119" s="168"/>
      <c r="HT119" s="168"/>
      <c r="HU119" s="168"/>
      <c r="HV119" s="168"/>
      <c r="HW119" s="168"/>
      <c r="HX119" s="168"/>
      <c r="HY119" s="168"/>
      <c r="HZ119" s="168"/>
      <c r="IA119" s="168"/>
      <c r="IB119" s="168"/>
      <c r="IC119" s="168"/>
      <c r="ID119" s="168"/>
      <c r="IE119" s="168"/>
      <c r="IF119" s="168"/>
      <c r="IG119" s="168"/>
      <c r="IH119" s="168"/>
      <c r="II119" s="168"/>
      <c r="IJ119" s="168"/>
      <c r="IK119" s="168"/>
      <c r="IL119" s="168"/>
      <c r="IM119" s="168"/>
      <c r="IN119" s="168"/>
      <c r="IO119" s="168"/>
      <c r="IP119" s="168"/>
      <c r="IQ119" s="168"/>
      <c r="IR119" s="168"/>
      <c r="IS119" s="168"/>
      <c r="IT119" s="168"/>
      <c r="IU119" s="168"/>
      <c r="IV119" s="168"/>
      <c r="IW119" s="168"/>
      <c r="IX119" s="168"/>
      <c r="IY119" s="168"/>
      <c r="IZ119" s="168"/>
      <c r="JA119" s="168"/>
      <c r="JB119" s="168"/>
      <c r="JC119" s="168"/>
      <c r="JD119" s="168"/>
      <c r="JE119" s="168"/>
      <c r="JF119" s="168"/>
      <c r="JG119" s="168"/>
      <c r="JH119" s="168"/>
      <c r="JI119" s="168"/>
      <c r="JJ119" s="168"/>
      <c r="JK119" s="168"/>
      <c r="JL119" s="168"/>
      <c r="JM119" s="168"/>
      <c r="JN119" s="168"/>
      <c r="JO119" s="168"/>
      <c r="JP119" s="168"/>
      <c r="JQ119" s="168"/>
      <c r="JR119" s="168"/>
      <c r="JS119" s="168"/>
      <c r="JT119" s="168"/>
      <c r="JU119" s="168"/>
      <c r="JV119" s="168"/>
      <c r="JW119" s="168"/>
      <c r="JX119" s="168"/>
      <c r="JY119" s="168"/>
      <c r="JZ119" s="168"/>
      <c r="KA119" s="168"/>
      <c r="KB119" s="168"/>
      <c r="KC119" s="168"/>
      <c r="KD119" s="168"/>
      <c r="KE119" s="168"/>
      <c r="KF119" s="168"/>
      <c r="KG119" s="168"/>
      <c r="KH119" s="168"/>
      <c r="KI119" s="168"/>
      <c r="KJ119" s="168"/>
      <c r="KK119" s="168"/>
      <c r="KL119" s="168"/>
      <c r="KM119" s="168"/>
      <c r="KN119" s="168"/>
      <c r="KO119" s="168"/>
      <c r="KP119" s="168"/>
      <c r="KQ119" s="168"/>
      <c r="KR119" s="168"/>
      <c r="KS119" s="168"/>
      <c r="KT119" s="168"/>
      <c r="KU119" s="168"/>
      <c r="KV119" s="168"/>
      <c r="KW119" s="168"/>
      <c r="KX119" s="168"/>
      <c r="KY119" s="168"/>
      <c r="KZ119" s="168"/>
      <c r="LA119" s="168"/>
      <c r="LB119" s="168"/>
      <c r="LC119" s="168"/>
      <c r="LD119" s="168"/>
      <c r="LE119" s="168"/>
      <c r="LF119" s="168"/>
      <c r="LG119" s="168"/>
      <c r="LH119" s="168"/>
      <c r="LI119" s="168"/>
      <c r="LJ119" s="168"/>
      <c r="LK119" s="168"/>
      <c r="LL119" s="168"/>
      <c r="LM119" s="168"/>
      <c r="LN119" s="168"/>
      <c r="LO119" s="168"/>
      <c r="LP119" s="168"/>
      <c r="LQ119" s="168"/>
      <c r="LR119" s="168"/>
      <c r="LS119" s="168"/>
      <c r="LT119" s="168"/>
      <c r="LU119" s="168"/>
      <c r="LV119" s="168"/>
      <c r="LW119" s="168"/>
      <c r="LX119" s="168"/>
      <c r="LY119" s="168"/>
      <c r="LZ119" s="168"/>
      <c r="MA119" s="168"/>
      <c r="MB119" s="168"/>
      <c r="MC119" s="168"/>
      <c r="MD119" s="168"/>
      <c r="ME119" s="168"/>
      <c r="MF119" s="168"/>
      <c r="MG119" s="168"/>
    </row>
    <row r="120" spans="1:345" s="168" customFormat="1" x14ac:dyDescent="0.25">
      <c r="A120" s="400" t="s">
        <v>536</v>
      </c>
      <c r="B120" s="526" t="s">
        <v>673</v>
      </c>
      <c r="C120" s="527">
        <v>4.8</v>
      </c>
      <c r="D120" s="528" t="s">
        <v>187</v>
      </c>
      <c r="E120" s="529" t="s">
        <v>561</v>
      </c>
      <c r="F120" s="528"/>
      <c r="G120" s="528" t="s">
        <v>202</v>
      </c>
      <c r="H120" s="528" t="s">
        <v>202</v>
      </c>
      <c r="I120" s="528"/>
      <c r="J120" s="528"/>
      <c r="K120" s="529" t="s">
        <v>609</v>
      </c>
    </row>
    <row r="121" spans="1:345" s="168" customFormat="1" x14ac:dyDescent="0.25">
      <c r="A121" s="400" t="s">
        <v>537</v>
      </c>
      <c r="B121" s="530" t="s">
        <v>674</v>
      </c>
      <c r="C121" s="521">
        <v>4.9000000000000004</v>
      </c>
      <c r="D121" s="522" t="s">
        <v>187</v>
      </c>
      <c r="E121" s="520" t="s">
        <v>561</v>
      </c>
      <c r="F121" s="522"/>
      <c r="G121" s="522" t="s">
        <v>202</v>
      </c>
      <c r="H121" s="522" t="s">
        <v>148</v>
      </c>
      <c r="I121" s="522"/>
      <c r="J121" s="522"/>
      <c r="K121" s="520" t="s">
        <v>609</v>
      </c>
    </row>
    <row r="122" spans="1:345" s="170" customFormat="1" x14ac:dyDescent="0.25">
      <c r="A122" s="400" t="s">
        <v>540</v>
      </c>
      <c r="B122" s="529" t="s">
        <v>677</v>
      </c>
      <c r="C122" s="527">
        <v>5.0999999999999996</v>
      </c>
      <c r="D122" s="528" t="s">
        <v>564</v>
      </c>
      <c r="E122" s="529" t="s">
        <v>598</v>
      </c>
      <c r="F122" s="528"/>
      <c r="G122" s="528" t="s">
        <v>610</v>
      </c>
      <c r="H122" s="528" t="s">
        <v>610</v>
      </c>
      <c r="I122" s="528"/>
      <c r="J122" s="528"/>
      <c r="K122" s="529" t="s">
        <v>611</v>
      </c>
      <c r="L122" s="168"/>
      <c r="M122" s="168"/>
      <c r="N122" s="168"/>
      <c r="O122" s="168"/>
      <c r="P122" s="168"/>
      <c r="Q122" s="168"/>
      <c r="R122" s="168"/>
      <c r="S122" s="168"/>
      <c r="T122" s="168"/>
      <c r="U122" s="168"/>
      <c r="V122" s="168"/>
      <c r="W122" s="168"/>
      <c r="X122" s="168"/>
      <c r="Y122" s="168"/>
      <c r="Z122" s="168"/>
      <c r="AA122" s="168"/>
      <c r="AB122" s="168"/>
      <c r="AC122" s="168"/>
      <c r="AD122" s="168"/>
      <c r="AE122" s="168"/>
      <c r="AF122" s="168"/>
      <c r="AG122" s="168"/>
      <c r="AH122" s="168"/>
      <c r="AI122" s="168"/>
      <c r="AJ122" s="168"/>
      <c r="AK122" s="168"/>
      <c r="AL122" s="168"/>
      <c r="AM122" s="168"/>
      <c r="AN122" s="168"/>
      <c r="AO122" s="168"/>
      <c r="AP122" s="168"/>
      <c r="AQ122" s="168"/>
      <c r="AR122" s="168"/>
      <c r="AS122" s="168"/>
      <c r="AT122" s="168"/>
      <c r="AU122" s="168"/>
      <c r="AV122" s="168"/>
      <c r="AW122" s="168"/>
      <c r="AX122" s="168"/>
      <c r="AY122" s="168"/>
      <c r="AZ122" s="168"/>
      <c r="BA122" s="168"/>
      <c r="BB122" s="168"/>
      <c r="BC122" s="168"/>
      <c r="BD122" s="168"/>
      <c r="BE122" s="168"/>
      <c r="BF122" s="168"/>
      <c r="BG122" s="168"/>
      <c r="BH122" s="168"/>
      <c r="BI122" s="168"/>
      <c r="BJ122" s="168"/>
      <c r="BK122" s="168"/>
      <c r="BL122" s="168"/>
      <c r="BM122" s="168"/>
      <c r="BN122" s="168"/>
      <c r="BO122" s="168"/>
      <c r="BP122" s="168"/>
      <c r="BQ122" s="168"/>
      <c r="BR122" s="168"/>
      <c r="BS122" s="168"/>
      <c r="BT122" s="168"/>
      <c r="BU122" s="168"/>
      <c r="BV122" s="168"/>
      <c r="BW122" s="168"/>
      <c r="BX122" s="168"/>
      <c r="BY122" s="168"/>
      <c r="BZ122" s="168"/>
      <c r="CA122" s="168"/>
      <c r="CB122" s="168"/>
      <c r="CC122" s="168"/>
      <c r="CD122" s="168"/>
      <c r="CE122" s="168"/>
      <c r="CF122" s="168"/>
      <c r="CG122" s="168"/>
      <c r="CH122" s="168"/>
      <c r="CI122" s="168"/>
      <c r="CJ122" s="168"/>
      <c r="CK122" s="168"/>
      <c r="CL122" s="168"/>
      <c r="CM122" s="168"/>
      <c r="CN122" s="168"/>
      <c r="CO122" s="168"/>
      <c r="CP122" s="168"/>
      <c r="CQ122" s="168"/>
      <c r="CR122" s="168"/>
      <c r="CS122" s="168"/>
      <c r="CT122" s="168"/>
      <c r="CU122" s="168"/>
      <c r="CV122" s="168"/>
      <c r="CW122" s="168"/>
      <c r="CX122" s="168"/>
      <c r="CY122" s="168"/>
      <c r="CZ122" s="168"/>
      <c r="DA122" s="168"/>
      <c r="DB122" s="168"/>
      <c r="DC122" s="168"/>
      <c r="DD122" s="168"/>
      <c r="DE122" s="168"/>
      <c r="DF122" s="168"/>
      <c r="DG122" s="168"/>
      <c r="DH122" s="168"/>
      <c r="DI122" s="168"/>
      <c r="DJ122" s="168"/>
      <c r="DK122" s="168"/>
      <c r="DL122" s="168"/>
      <c r="DM122" s="168"/>
      <c r="DN122" s="168"/>
      <c r="DO122" s="168"/>
      <c r="DP122" s="168"/>
      <c r="DQ122" s="168"/>
      <c r="DR122" s="168"/>
      <c r="DS122" s="168"/>
      <c r="DT122" s="168"/>
      <c r="DU122" s="168"/>
      <c r="DV122" s="168"/>
      <c r="DW122" s="168"/>
      <c r="DX122" s="168"/>
      <c r="DY122" s="168"/>
      <c r="DZ122" s="168"/>
      <c r="EA122" s="168"/>
      <c r="EB122" s="168"/>
      <c r="EC122" s="168"/>
      <c r="ED122" s="168"/>
      <c r="EE122" s="168"/>
      <c r="EF122" s="168"/>
      <c r="EG122" s="168"/>
      <c r="EH122" s="168"/>
      <c r="EI122" s="168"/>
      <c r="EJ122" s="168"/>
      <c r="EK122" s="168"/>
      <c r="EL122" s="168"/>
      <c r="EM122" s="168"/>
      <c r="EN122" s="168"/>
      <c r="EO122" s="168"/>
      <c r="EP122" s="168"/>
      <c r="EQ122" s="168"/>
      <c r="ER122" s="168"/>
      <c r="ES122" s="168"/>
      <c r="ET122" s="168"/>
      <c r="EU122" s="168"/>
      <c r="EV122" s="168"/>
      <c r="EW122" s="168"/>
      <c r="EX122" s="168"/>
      <c r="EY122" s="168"/>
      <c r="EZ122" s="168"/>
      <c r="FA122" s="168"/>
      <c r="FB122" s="168"/>
      <c r="FC122" s="168"/>
      <c r="FD122" s="168"/>
      <c r="FE122" s="168"/>
      <c r="FF122" s="168"/>
      <c r="FG122" s="168"/>
      <c r="FH122" s="168"/>
      <c r="FI122" s="168"/>
      <c r="FJ122" s="168"/>
      <c r="FK122" s="168"/>
      <c r="FL122" s="168"/>
      <c r="FM122" s="168"/>
      <c r="FN122" s="168"/>
      <c r="FO122" s="168"/>
      <c r="FP122" s="168"/>
      <c r="FQ122" s="168"/>
      <c r="FR122" s="168"/>
      <c r="FS122" s="168"/>
      <c r="FT122" s="168"/>
      <c r="FU122" s="168"/>
      <c r="FV122" s="168"/>
      <c r="FW122" s="168"/>
      <c r="FX122" s="168"/>
      <c r="FY122" s="168"/>
      <c r="FZ122" s="168"/>
      <c r="GA122" s="168"/>
      <c r="GB122" s="168"/>
      <c r="GC122" s="168"/>
      <c r="GD122" s="168"/>
      <c r="GE122" s="168"/>
      <c r="GF122" s="168"/>
      <c r="GG122" s="168"/>
      <c r="GH122" s="168"/>
      <c r="GI122" s="168"/>
      <c r="GJ122" s="168"/>
      <c r="GK122" s="168"/>
      <c r="GL122" s="168"/>
      <c r="GM122" s="168"/>
      <c r="GN122" s="168"/>
      <c r="GO122" s="168"/>
      <c r="GP122" s="168"/>
      <c r="GQ122" s="168"/>
      <c r="GR122" s="168"/>
      <c r="GS122" s="168"/>
      <c r="GT122" s="168"/>
      <c r="GU122" s="168"/>
      <c r="GV122" s="168"/>
      <c r="GW122" s="168"/>
      <c r="GX122" s="168"/>
      <c r="GY122" s="168"/>
      <c r="GZ122" s="168"/>
      <c r="HA122" s="168"/>
      <c r="HB122" s="168"/>
      <c r="HC122" s="168"/>
      <c r="HD122" s="168"/>
      <c r="HE122" s="168"/>
      <c r="HF122" s="168"/>
      <c r="HG122" s="168"/>
      <c r="HH122" s="168"/>
      <c r="HI122" s="168"/>
      <c r="HJ122" s="168"/>
      <c r="HK122" s="168"/>
      <c r="HL122" s="168"/>
      <c r="HM122" s="168"/>
      <c r="HN122" s="168"/>
      <c r="HO122" s="168"/>
      <c r="HP122" s="168"/>
      <c r="HQ122" s="168"/>
      <c r="HR122" s="168"/>
      <c r="HS122" s="168"/>
      <c r="HT122" s="168"/>
      <c r="HU122" s="168"/>
      <c r="HV122" s="168"/>
      <c r="HW122" s="168"/>
      <c r="HX122" s="168"/>
      <c r="HY122" s="168"/>
      <c r="HZ122" s="168"/>
      <c r="IA122" s="168"/>
      <c r="IB122" s="168"/>
      <c r="IC122" s="168"/>
      <c r="ID122" s="168"/>
      <c r="IE122" s="168"/>
      <c r="IF122" s="168"/>
      <c r="IG122" s="168"/>
      <c r="IH122" s="168"/>
      <c r="II122" s="168"/>
      <c r="IJ122" s="168"/>
      <c r="IK122" s="168"/>
      <c r="IL122" s="168"/>
      <c r="IM122" s="168"/>
      <c r="IN122" s="168"/>
      <c r="IO122" s="168"/>
      <c r="IP122" s="168"/>
      <c r="IQ122" s="168"/>
      <c r="IR122" s="168"/>
      <c r="IS122" s="168"/>
      <c r="IT122" s="168"/>
      <c r="IU122" s="168"/>
      <c r="IV122" s="168"/>
      <c r="IW122" s="168"/>
      <c r="IX122" s="168"/>
      <c r="IY122" s="168"/>
      <c r="IZ122" s="168"/>
      <c r="JA122" s="168"/>
      <c r="JB122" s="168"/>
      <c r="JC122" s="168"/>
      <c r="JD122" s="168"/>
      <c r="JE122" s="168"/>
      <c r="JF122" s="168"/>
      <c r="JG122" s="168"/>
      <c r="JH122" s="168"/>
      <c r="JI122" s="168"/>
      <c r="JJ122" s="168"/>
      <c r="JK122" s="168"/>
      <c r="JL122" s="168"/>
      <c r="JM122" s="168"/>
      <c r="JN122" s="168"/>
      <c r="JO122" s="168"/>
      <c r="JP122" s="168"/>
      <c r="JQ122" s="168"/>
      <c r="JR122" s="168"/>
      <c r="JS122" s="168"/>
      <c r="JT122" s="168"/>
      <c r="JU122" s="168"/>
      <c r="JV122" s="168"/>
      <c r="JW122" s="168"/>
      <c r="JX122" s="168"/>
      <c r="JY122" s="168"/>
      <c r="JZ122" s="168"/>
      <c r="KA122" s="168"/>
      <c r="KB122" s="168"/>
      <c r="KC122" s="168"/>
      <c r="KD122" s="168"/>
      <c r="KE122" s="168"/>
      <c r="KF122" s="168"/>
      <c r="KG122" s="168"/>
      <c r="KH122" s="168"/>
      <c r="KI122" s="168"/>
      <c r="KJ122" s="168"/>
      <c r="KK122" s="168"/>
      <c r="KL122" s="168"/>
      <c r="KM122" s="168"/>
      <c r="KN122" s="168"/>
      <c r="KO122" s="168"/>
      <c r="KP122" s="168"/>
      <c r="KQ122" s="168"/>
      <c r="KR122" s="168"/>
      <c r="KS122" s="168"/>
      <c r="KT122" s="168"/>
      <c r="KU122" s="168"/>
      <c r="KV122" s="168"/>
      <c r="KW122" s="168"/>
      <c r="KX122" s="168"/>
      <c r="KY122" s="168"/>
      <c r="KZ122" s="168"/>
      <c r="LA122" s="168"/>
      <c r="LB122" s="168"/>
      <c r="LC122" s="168"/>
      <c r="LD122" s="168"/>
      <c r="LE122" s="168"/>
      <c r="LF122" s="168"/>
      <c r="LG122" s="168"/>
      <c r="LH122" s="168"/>
      <c r="LI122" s="168"/>
      <c r="LJ122" s="168"/>
      <c r="LK122" s="168"/>
      <c r="LL122" s="168"/>
      <c r="LM122" s="168"/>
      <c r="LN122" s="168"/>
      <c r="LO122" s="168"/>
      <c r="LP122" s="168"/>
      <c r="LQ122" s="168"/>
      <c r="LR122" s="168"/>
      <c r="LS122" s="168"/>
      <c r="LT122" s="168"/>
      <c r="LU122" s="168"/>
      <c r="LV122" s="168"/>
      <c r="LW122" s="168"/>
      <c r="LX122" s="168"/>
      <c r="LY122" s="168"/>
      <c r="LZ122" s="168"/>
      <c r="MA122" s="168"/>
      <c r="MB122" s="168"/>
      <c r="MC122" s="168"/>
      <c r="MD122" s="168"/>
      <c r="ME122" s="168"/>
      <c r="MF122" s="168"/>
      <c r="MG122" s="168"/>
    </row>
    <row r="123" spans="1:345" s="170" customFormat="1" x14ac:dyDescent="0.25">
      <c r="A123" s="400" t="s">
        <v>541</v>
      </c>
      <c r="B123" s="520" t="s">
        <v>678</v>
      </c>
      <c r="C123" s="521">
        <v>5.3</v>
      </c>
      <c r="D123" s="522" t="s">
        <v>564</v>
      </c>
      <c r="E123" s="520" t="s">
        <v>613</v>
      </c>
      <c r="F123" s="522"/>
      <c r="G123" s="522" t="s">
        <v>610</v>
      </c>
      <c r="H123" s="522" t="s">
        <v>610</v>
      </c>
      <c r="I123" s="522"/>
      <c r="J123" s="522"/>
      <c r="K123" s="520" t="s">
        <v>611</v>
      </c>
      <c r="L123" s="168"/>
      <c r="M123" s="168"/>
      <c r="N123" s="168"/>
      <c r="O123" s="168"/>
      <c r="P123" s="168"/>
      <c r="Q123" s="168"/>
      <c r="R123" s="168"/>
      <c r="S123" s="168"/>
      <c r="T123" s="168"/>
      <c r="U123" s="168"/>
      <c r="V123" s="168"/>
      <c r="W123" s="168"/>
      <c r="X123" s="168"/>
      <c r="Y123" s="168"/>
      <c r="Z123" s="168"/>
      <c r="AA123" s="168"/>
      <c r="AB123" s="168"/>
      <c r="AC123" s="168"/>
      <c r="AD123" s="168"/>
      <c r="AE123" s="168"/>
      <c r="AF123" s="168"/>
      <c r="AG123" s="168"/>
      <c r="AH123" s="168"/>
      <c r="AI123" s="168"/>
      <c r="AJ123" s="168"/>
      <c r="AK123" s="168"/>
      <c r="AL123" s="168"/>
      <c r="AM123" s="168"/>
      <c r="AN123" s="168"/>
      <c r="AO123" s="168"/>
      <c r="AP123" s="168"/>
      <c r="AQ123" s="168"/>
      <c r="AR123" s="168"/>
      <c r="AS123" s="168"/>
      <c r="AT123" s="168"/>
      <c r="AU123" s="168"/>
      <c r="AV123" s="168"/>
      <c r="AW123" s="168"/>
      <c r="AX123" s="168"/>
      <c r="AY123" s="168"/>
      <c r="AZ123" s="168"/>
      <c r="BA123" s="168"/>
      <c r="BB123" s="168"/>
      <c r="BC123" s="168"/>
      <c r="BD123" s="168"/>
      <c r="BE123" s="168"/>
      <c r="BF123" s="168"/>
      <c r="BG123" s="168"/>
      <c r="BH123" s="168"/>
      <c r="BI123" s="168"/>
      <c r="BJ123" s="168"/>
      <c r="BK123" s="168"/>
      <c r="BL123" s="168"/>
      <c r="BM123" s="168"/>
      <c r="BN123" s="168"/>
      <c r="BO123" s="168"/>
      <c r="BP123" s="168"/>
      <c r="BQ123" s="168"/>
      <c r="BR123" s="168"/>
      <c r="BS123" s="168"/>
      <c r="BT123" s="168"/>
      <c r="BU123" s="168"/>
      <c r="BV123" s="168"/>
      <c r="BW123" s="168"/>
      <c r="BX123" s="168"/>
      <c r="BY123" s="168"/>
      <c r="BZ123" s="168"/>
      <c r="CA123" s="168"/>
      <c r="CB123" s="168"/>
      <c r="CC123" s="168"/>
      <c r="CD123" s="168"/>
      <c r="CE123" s="168"/>
      <c r="CF123" s="168"/>
      <c r="CG123" s="168"/>
      <c r="CH123" s="168"/>
      <c r="CI123" s="168"/>
      <c r="CJ123" s="168"/>
      <c r="CK123" s="168"/>
      <c r="CL123" s="168"/>
      <c r="CM123" s="168"/>
      <c r="CN123" s="168"/>
      <c r="CO123" s="168"/>
      <c r="CP123" s="168"/>
      <c r="CQ123" s="168"/>
      <c r="CR123" s="168"/>
      <c r="CS123" s="168"/>
      <c r="CT123" s="168"/>
      <c r="CU123" s="168"/>
      <c r="CV123" s="168"/>
      <c r="CW123" s="168"/>
      <c r="CX123" s="168"/>
      <c r="CY123" s="168"/>
      <c r="CZ123" s="168"/>
      <c r="DA123" s="168"/>
      <c r="DB123" s="168"/>
      <c r="DC123" s="168"/>
      <c r="DD123" s="168"/>
      <c r="DE123" s="168"/>
      <c r="DF123" s="168"/>
      <c r="DG123" s="168"/>
      <c r="DH123" s="168"/>
      <c r="DI123" s="168"/>
      <c r="DJ123" s="168"/>
      <c r="DK123" s="168"/>
      <c r="DL123" s="168"/>
      <c r="DM123" s="168"/>
      <c r="DN123" s="168"/>
      <c r="DO123" s="168"/>
      <c r="DP123" s="168"/>
      <c r="DQ123" s="168"/>
      <c r="DR123" s="168"/>
      <c r="DS123" s="168"/>
      <c r="DT123" s="168"/>
      <c r="DU123" s="168"/>
      <c r="DV123" s="168"/>
      <c r="DW123" s="168"/>
      <c r="DX123" s="168"/>
      <c r="DY123" s="168"/>
      <c r="DZ123" s="168"/>
      <c r="EA123" s="168"/>
      <c r="EB123" s="168"/>
      <c r="EC123" s="168"/>
      <c r="ED123" s="168"/>
      <c r="EE123" s="168"/>
      <c r="EF123" s="168"/>
      <c r="EG123" s="168"/>
      <c r="EH123" s="168"/>
      <c r="EI123" s="168"/>
      <c r="EJ123" s="168"/>
      <c r="EK123" s="168"/>
      <c r="EL123" s="168"/>
      <c r="EM123" s="168"/>
      <c r="EN123" s="168"/>
      <c r="EO123" s="168"/>
      <c r="EP123" s="168"/>
      <c r="EQ123" s="168"/>
      <c r="ER123" s="168"/>
      <c r="ES123" s="168"/>
      <c r="ET123" s="168"/>
      <c r="EU123" s="168"/>
      <c r="EV123" s="168"/>
      <c r="EW123" s="168"/>
      <c r="EX123" s="168"/>
      <c r="EY123" s="168"/>
      <c r="EZ123" s="168"/>
      <c r="FA123" s="168"/>
      <c r="FB123" s="168"/>
      <c r="FC123" s="168"/>
      <c r="FD123" s="168"/>
      <c r="FE123" s="168"/>
      <c r="FF123" s="168"/>
      <c r="FG123" s="168"/>
      <c r="FH123" s="168"/>
      <c r="FI123" s="168"/>
      <c r="FJ123" s="168"/>
      <c r="FK123" s="168"/>
      <c r="FL123" s="168"/>
      <c r="FM123" s="168"/>
      <c r="FN123" s="168"/>
      <c r="FO123" s="168"/>
      <c r="FP123" s="168"/>
      <c r="FQ123" s="168"/>
      <c r="FR123" s="168"/>
      <c r="FS123" s="168"/>
      <c r="FT123" s="168"/>
      <c r="FU123" s="168"/>
      <c r="FV123" s="168"/>
      <c r="FW123" s="168"/>
      <c r="FX123" s="168"/>
      <c r="FY123" s="168"/>
      <c r="FZ123" s="168"/>
      <c r="GA123" s="168"/>
      <c r="GB123" s="168"/>
      <c r="GC123" s="168"/>
      <c r="GD123" s="168"/>
      <c r="GE123" s="168"/>
      <c r="GF123" s="168"/>
      <c r="GG123" s="168"/>
      <c r="GH123" s="168"/>
      <c r="GI123" s="168"/>
      <c r="GJ123" s="168"/>
      <c r="GK123" s="168"/>
      <c r="GL123" s="168"/>
      <c r="GM123" s="168"/>
      <c r="GN123" s="168"/>
      <c r="GO123" s="168"/>
      <c r="GP123" s="168"/>
      <c r="GQ123" s="168"/>
      <c r="GR123" s="168"/>
      <c r="GS123" s="168"/>
      <c r="GT123" s="168"/>
      <c r="GU123" s="168"/>
      <c r="GV123" s="168"/>
      <c r="GW123" s="168"/>
      <c r="GX123" s="168"/>
      <c r="GY123" s="168"/>
      <c r="GZ123" s="168"/>
      <c r="HA123" s="168"/>
      <c r="HB123" s="168"/>
      <c r="HC123" s="168"/>
      <c r="HD123" s="168"/>
      <c r="HE123" s="168"/>
      <c r="HF123" s="168"/>
      <c r="HG123" s="168"/>
      <c r="HH123" s="168"/>
      <c r="HI123" s="168"/>
      <c r="HJ123" s="168"/>
      <c r="HK123" s="168"/>
      <c r="HL123" s="168"/>
      <c r="HM123" s="168"/>
      <c r="HN123" s="168"/>
      <c r="HO123" s="168"/>
      <c r="HP123" s="168"/>
      <c r="HQ123" s="168"/>
      <c r="HR123" s="168"/>
      <c r="HS123" s="168"/>
      <c r="HT123" s="168"/>
      <c r="HU123" s="168"/>
      <c r="HV123" s="168"/>
      <c r="HW123" s="168"/>
      <c r="HX123" s="168"/>
      <c r="HY123" s="168"/>
      <c r="HZ123" s="168"/>
      <c r="IA123" s="168"/>
      <c r="IB123" s="168"/>
      <c r="IC123" s="168"/>
      <c r="ID123" s="168"/>
      <c r="IE123" s="168"/>
      <c r="IF123" s="168"/>
      <c r="IG123" s="168"/>
      <c r="IH123" s="168"/>
      <c r="II123" s="168"/>
      <c r="IJ123" s="168"/>
      <c r="IK123" s="168"/>
      <c r="IL123" s="168"/>
      <c r="IM123" s="168"/>
      <c r="IN123" s="168"/>
      <c r="IO123" s="168"/>
      <c r="IP123" s="168"/>
      <c r="IQ123" s="168"/>
      <c r="IR123" s="168"/>
      <c r="IS123" s="168"/>
      <c r="IT123" s="168"/>
      <c r="IU123" s="168"/>
      <c r="IV123" s="168"/>
      <c r="IW123" s="168"/>
      <c r="IX123" s="168"/>
      <c r="IY123" s="168"/>
      <c r="IZ123" s="168"/>
      <c r="JA123" s="168"/>
      <c r="JB123" s="168"/>
      <c r="JC123" s="168"/>
      <c r="JD123" s="168"/>
      <c r="JE123" s="168"/>
      <c r="JF123" s="168"/>
      <c r="JG123" s="168"/>
      <c r="JH123" s="168"/>
      <c r="JI123" s="168"/>
      <c r="JJ123" s="168"/>
      <c r="JK123" s="168"/>
      <c r="JL123" s="168"/>
      <c r="JM123" s="168"/>
      <c r="JN123" s="168"/>
      <c r="JO123" s="168"/>
      <c r="JP123" s="168"/>
      <c r="JQ123" s="168"/>
      <c r="JR123" s="168"/>
      <c r="JS123" s="168"/>
      <c r="JT123" s="168"/>
      <c r="JU123" s="168"/>
      <c r="JV123" s="168"/>
      <c r="JW123" s="168"/>
      <c r="JX123" s="168"/>
      <c r="JY123" s="168"/>
      <c r="JZ123" s="168"/>
      <c r="KA123" s="168"/>
      <c r="KB123" s="168"/>
      <c r="KC123" s="168"/>
      <c r="KD123" s="168"/>
      <c r="KE123" s="168"/>
      <c r="KF123" s="168"/>
      <c r="KG123" s="168"/>
      <c r="KH123" s="168"/>
      <c r="KI123" s="168"/>
      <c r="KJ123" s="168"/>
      <c r="KK123" s="168"/>
      <c r="KL123" s="168"/>
      <c r="KM123" s="168"/>
      <c r="KN123" s="168"/>
      <c r="KO123" s="168"/>
      <c r="KP123" s="168"/>
      <c r="KQ123" s="168"/>
      <c r="KR123" s="168"/>
      <c r="KS123" s="168"/>
      <c r="KT123" s="168"/>
      <c r="KU123" s="168"/>
      <c r="KV123" s="168"/>
      <c r="KW123" s="168"/>
      <c r="KX123" s="168"/>
      <c r="KY123" s="168"/>
      <c r="KZ123" s="168"/>
      <c r="LA123" s="168"/>
      <c r="LB123" s="168"/>
      <c r="LC123" s="168"/>
      <c r="LD123" s="168"/>
      <c r="LE123" s="168"/>
      <c r="LF123" s="168"/>
      <c r="LG123" s="168"/>
      <c r="LH123" s="168"/>
      <c r="LI123" s="168"/>
      <c r="LJ123" s="168"/>
      <c r="LK123" s="168"/>
      <c r="LL123" s="168"/>
      <c r="LM123" s="168"/>
      <c r="LN123" s="168"/>
      <c r="LO123" s="168"/>
      <c r="LP123" s="168"/>
      <c r="LQ123" s="168"/>
      <c r="LR123" s="168"/>
      <c r="LS123" s="168"/>
      <c r="LT123" s="168"/>
      <c r="LU123" s="168"/>
      <c r="LV123" s="168"/>
      <c r="LW123" s="168"/>
      <c r="LX123" s="168"/>
      <c r="LY123" s="168"/>
      <c r="LZ123" s="168"/>
      <c r="MA123" s="168"/>
      <c r="MB123" s="168"/>
      <c r="MC123" s="168"/>
      <c r="MD123" s="168"/>
      <c r="ME123" s="168"/>
      <c r="MF123" s="168"/>
      <c r="MG123" s="168"/>
    </row>
    <row r="124" spans="1:345" s="170" customFormat="1" x14ac:dyDescent="0.25">
      <c r="A124" s="400" t="s">
        <v>545</v>
      </c>
      <c r="B124" s="520" t="s">
        <v>682</v>
      </c>
      <c r="C124" s="521">
        <v>4.2</v>
      </c>
      <c r="D124" s="522" t="s">
        <v>9</v>
      </c>
      <c r="E124" s="520" t="s">
        <v>610</v>
      </c>
      <c r="F124" s="522"/>
      <c r="G124" s="522" t="s">
        <v>610</v>
      </c>
      <c r="H124" s="522" t="s">
        <v>610</v>
      </c>
      <c r="I124" s="522"/>
      <c r="J124" s="522"/>
      <c r="K124" s="520" t="s">
        <v>611</v>
      </c>
      <c r="L124" s="168"/>
      <c r="M124" s="168"/>
      <c r="N124" s="168"/>
      <c r="O124" s="168"/>
      <c r="P124" s="168"/>
      <c r="Q124" s="168"/>
      <c r="R124" s="168"/>
      <c r="S124" s="168"/>
      <c r="T124" s="168"/>
      <c r="U124" s="168"/>
      <c r="V124" s="168"/>
      <c r="W124" s="168"/>
      <c r="X124" s="168"/>
      <c r="Y124" s="168"/>
      <c r="Z124" s="168"/>
      <c r="AA124" s="168"/>
      <c r="AB124" s="168"/>
      <c r="AC124" s="168"/>
      <c r="AD124" s="168"/>
      <c r="AE124" s="168"/>
      <c r="AF124" s="168"/>
      <c r="AG124" s="168"/>
      <c r="AH124" s="168"/>
      <c r="AI124" s="168"/>
      <c r="AJ124" s="168"/>
      <c r="AK124" s="168"/>
      <c r="AL124" s="168"/>
      <c r="AM124" s="168"/>
      <c r="AN124" s="168"/>
      <c r="AO124" s="168"/>
      <c r="AP124" s="168"/>
      <c r="AQ124" s="168"/>
      <c r="AR124" s="168"/>
      <c r="AS124" s="168"/>
      <c r="AT124" s="168"/>
      <c r="AU124" s="168"/>
      <c r="AV124" s="168"/>
      <c r="AW124" s="168"/>
      <c r="AX124" s="168"/>
      <c r="AY124" s="168"/>
      <c r="AZ124" s="168"/>
      <c r="BA124" s="168"/>
      <c r="BB124" s="168"/>
      <c r="BC124" s="168"/>
      <c r="BD124" s="168"/>
      <c r="BE124" s="168"/>
      <c r="BF124" s="168"/>
      <c r="BG124" s="168"/>
      <c r="BH124" s="168"/>
      <c r="BI124" s="168"/>
      <c r="BJ124" s="168"/>
      <c r="BK124" s="168"/>
      <c r="BL124" s="168"/>
      <c r="BM124" s="168"/>
      <c r="BN124" s="168"/>
      <c r="BO124" s="168"/>
      <c r="BP124" s="168"/>
      <c r="BQ124" s="168"/>
      <c r="BR124" s="168"/>
      <c r="BS124" s="168"/>
      <c r="BT124" s="168"/>
      <c r="BU124" s="168"/>
      <c r="BV124" s="168"/>
      <c r="BW124" s="168"/>
      <c r="BX124" s="168"/>
      <c r="BY124" s="168"/>
      <c r="BZ124" s="168"/>
      <c r="CA124" s="168"/>
      <c r="CB124" s="168"/>
      <c r="CC124" s="168"/>
      <c r="CD124" s="168"/>
      <c r="CE124" s="168"/>
      <c r="CF124" s="168"/>
      <c r="CG124" s="168"/>
      <c r="CH124" s="168"/>
      <c r="CI124" s="168"/>
      <c r="CJ124" s="168"/>
      <c r="CK124" s="168"/>
      <c r="CL124" s="168"/>
      <c r="CM124" s="168"/>
      <c r="CN124" s="168"/>
      <c r="CO124" s="168"/>
      <c r="CP124" s="168"/>
      <c r="CQ124" s="168"/>
      <c r="CR124" s="168"/>
      <c r="CS124" s="168"/>
      <c r="CT124" s="168"/>
      <c r="CU124" s="168"/>
      <c r="CV124" s="168"/>
      <c r="CW124" s="168"/>
      <c r="CX124" s="168"/>
      <c r="CY124" s="168"/>
      <c r="CZ124" s="168"/>
      <c r="DA124" s="168"/>
      <c r="DB124" s="168"/>
      <c r="DC124" s="168"/>
      <c r="DD124" s="168"/>
      <c r="DE124" s="168"/>
      <c r="DF124" s="168"/>
      <c r="DG124" s="168"/>
      <c r="DH124" s="168"/>
      <c r="DI124" s="168"/>
      <c r="DJ124" s="168"/>
      <c r="DK124" s="168"/>
      <c r="DL124" s="168"/>
      <c r="DM124" s="168"/>
      <c r="DN124" s="168"/>
      <c r="DO124" s="168"/>
      <c r="DP124" s="168"/>
      <c r="DQ124" s="168"/>
      <c r="DR124" s="168"/>
      <c r="DS124" s="168"/>
      <c r="DT124" s="168"/>
      <c r="DU124" s="168"/>
      <c r="DV124" s="168"/>
      <c r="DW124" s="168"/>
      <c r="DX124" s="168"/>
      <c r="DY124" s="168"/>
      <c r="DZ124" s="168"/>
      <c r="EA124" s="168"/>
      <c r="EB124" s="168"/>
      <c r="EC124" s="168"/>
      <c r="ED124" s="168"/>
      <c r="EE124" s="168"/>
      <c r="EF124" s="168"/>
      <c r="EG124" s="168"/>
      <c r="EH124" s="168"/>
      <c r="EI124" s="168"/>
      <c r="EJ124" s="168"/>
      <c r="EK124" s="168"/>
      <c r="EL124" s="168"/>
      <c r="EM124" s="168"/>
      <c r="EN124" s="168"/>
      <c r="EO124" s="168"/>
      <c r="EP124" s="168"/>
      <c r="EQ124" s="168"/>
      <c r="ER124" s="168"/>
      <c r="ES124" s="168"/>
      <c r="ET124" s="168"/>
      <c r="EU124" s="168"/>
      <c r="EV124" s="168"/>
      <c r="EW124" s="168"/>
      <c r="EX124" s="168"/>
      <c r="EY124" s="168"/>
      <c r="EZ124" s="168"/>
      <c r="FA124" s="168"/>
      <c r="FB124" s="168"/>
      <c r="FC124" s="168"/>
      <c r="FD124" s="168"/>
      <c r="FE124" s="168"/>
      <c r="FF124" s="168"/>
      <c r="FG124" s="168"/>
      <c r="FH124" s="168"/>
      <c r="FI124" s="168"/>
      <c r="FJ124" s="168"/>
      <c r="FK124" s="168"/>
      <c r="FL124" s="168"/>
      <c r="FM124" s="168"/>
      <c r="FN124" s="168"/>
      <c r="FO124" s="168"/>
      <c r="FP124" s="168"/>
      <c r="FQ124" s="168"/>
      <c r="FR124" s="168"/>
      <c r="FS124" s="168"/>
      <c r="FT124" s="168"/>
      <c r="FU124" s="168"/>
      <c r="FV124" s="168"/>
      <c r="FW124" s="168"/>
      <c r="FX124" s="168"/>
      <c r="FY124" s="168"/>
      <c r="FZ124" s="168"/>
      <c r="GA124" s="168"/>
      <c r="GB124" s="168"/>
      <c r="GC124" s="168"/>
      <c r="GD124" s="168"/>
      <c r="GE124" s="168"/>
      <c r="GF124" s="168"/>
      <c r="GG124" s="168"/>
      <c r="GH124" s="168"/>
      <c r="GI124" s="168"/>
      <c r="GJ124" s="168"/>
      <c r="GK124" s="168"/>
      <c r="GL124" s="168"/>
      <c r="GM124" s="168"/>
      <c r="GN124" s="168"/>
      <c r="GO124" s="168"/>
      <c r="GP124" s="168"/>
      <c r="GQ124" s="168"/>
      <c r="GR124" s="168"/>
      <c r="GS124" s="168"/>
      <c r="GT124" s="168"/>
      <c r="GU124" s="168"/>
      <c r="GV124" s="168"/>
      <c r="GW124" s="168"/>
      <c r="GX124" s="168"/>
      <c r="GY124" s="168"/>
      <c r="GZ124" s="168"/>
      <c r="HA124" s="168"/>
      <c r="HB124" s="168"/>
      <c r="HC124" s="168"/>
      <c r="HD124" s="168"/>
      <c r="HE124" s="168"/>
      <c r="HF124" s="168"/>
      <c r="HG124" s="168"/>
      <c r="HH124" s="168"/>
      <c r="HI124" s="168"/>
      <c r="HJ124" s="168"/>
      <c r="HK124" s="168"/>
      <c r="HL124" s="168"/>
      <c r="HM124" s="168"/>
      <c r="HN124" s="168"/>
      <c r="HO124" s="168"/>
      <c r="HP124" s="168"/>
      <c r="HQ124" s="168"/>
      <c r="HR124" s="168"/>
      <c r="HS124" s="168"/>
      <c r="HT124" s="168"/>
      <c r="HU124" s="168"/>
      <c r="HV124" s="168"/>
      <c r="HW124" s="168"/>
      <c r="HX124" s="168"/>
      <c r="HY124" s="168"/>
      <c r="HZ124" s="168"/>
      <c r="IA124" s="168"/>
      <c r="IB124" s="168"/>
      <c r="IC124" s="168"/>
      <c r="ID124" s="168"/>
      <c r="IE124" s="168"/>
      <c r="IF124" s="168"/>
      <c r="IG124" s="168"/>
      <c r="IH124" s="168"/>
      <c r="II124" s="168"/>
      <c r="IJ124" s="168"/>
      <c r="IK124" s="168"/>
      <c r="IL124" s="168"/>
      <c r="IM124" s="168"/>
      <c r="IN124" s="168"/>
      <c r="IO124" s="168"/>
      <c r="IP124" s="168"/>
      <c r="IQ124" s="168"/>
      <c r="IR124" s="168"/>
      <c r="IS124" s="168"/>
      <c r="IT124" s="168"/>
      <c r="IU124" s="168"/>
      <c r="IV124" s="168"/>
      <c r="IW124" s="168"/>
      <c r="IX124" s="168"/>
      <c r="IY124" s="168"/>
      <c r="IZ124" s="168"/>
      <c r="JA124" s="168"/>
      <c r="JB124" s="168"/>
      <c r="JC124" s="168"/>
      <c r="JD124" s="168"/>
      <c r="JE124" s="168"/>
      <c r="JF124" s="168"/>
      <c r="JG124" s="168"/>
      <c r="JH124" s="168"/>
      <c r="JI124" s="168"/>
      <c r="JJ124" s="168"/>
      <c r="JK124" s="168"/>
      <c r="JL124" s="168"/>
      <c r="JM124" s="168"/>
      <c r="JN124" s="168"/>
      <c r="JO124" s="168"/>
      <c r="JP124" s="168"/>
      <c r="JQ124" s="168"/>
      <c r="JR124" s="168"/>
      <c r="JS124" s="168"/>
      <c r="JT124" s="168"/>
      <c r="JU124" s="168"/>
      <c r="JV124" s="168"/>
      <c r="JW124" s="168"/>
      <c r="JX124" s="168"/>
      <c r="JY124" s="168"/>
      <c r="JZ124" s="168"/>
      <c r="KA124" s="168"/>
      <c r="KB124" s="168"/>
      <c r="KC124" s="168"/>
      <c r="KD124" s="168"/>
      <c r="KE124" s="168"/>
      <c r="KF124" s="168"/>
      <c r="KG124" s="168"/>
      <c r="KH124" s="168"/>
      <c r="KI124" s="168"/>
      <c r="KJ124" s="168"/>
      <c r="KK124" s="168"/>
      <c r="KL124" s="168"/>
      <c r="KM124" s="168"/>
      <c r="KN124" s="168"/>
      <c r="KO124" s="168"/>
      <c r="KP124" s="168"/>
      <c r="KQ124" s="168"/>
      <c r="KR124" s="168"/>
      <c r="KS124" s="168"/>
      <c r="KT124" s="168"/>
      <c r="KU124" s="168"/>
      <c r="KV124" s="168"/>
      <c r="KW124" s="168"/>
      <c r="KX124" s="168"/>
      <c r="KY124" s="168"/>
      <c r="KZ124" s="168"/>
      <c r="LA124" s="168"/>
      <c r="LB124" s="168"/>
      <c r="LC124" s="168"/>
      <c r="LD124" s="168"/>
      <c r="LE124" s="168"/>
      <c r="LF124" s="168"/>
      <c r="LG124" s="168"/>
      <c r="LH124" s="168"/>
      <c r="LI124" s="168"/>
      <c r="LJ124" s="168"/>
      <c r="LK124" s="168"/>
      <c r="LL124" s="168"/>
      <c r="LM124" s="168"/>
      <c r="LN124" s="168"/>
      <c r="LO124" s="168"/>
      <c r="LP124" s="168"/>
      <c r="LQ124" s="168"/>
      <c r="LR124" s="168"/>
      <c r="LS124" s="168"/>
      <c r="LT124" s="168"/>
      <c r="LU124" s="168"/>
      <c r="LV124" s="168"/>
      <c r="LW124" s="168"/>
      <c r="LX124" s="168"/>
      <c r="LY124" s="168"/>
      <c r="LZ124" s="168"/>
      <c r="MA124" s="168"/>
      <c r="MB124" s="168"/>
      <c r="MC124" s="168"/>
      <c r="MD124" s="168"/>
      <c r="ME124" s="168"/>
      <c r="MF124" s="168"/>
      <c r="MG124" s="168"/>
    </row>
    <row r="125" spans="1:345" s="170" customFormat="1" x14ac:dyDescent="0.25">
      <c r="A125" s="400" t="s">
        <v>542</v>
      </c>
      <c r="B125" s="529" t="s">
        <v>679</v>
      </c>
      <c r="C125" s="527">
        <v>5</v>
      </c>
      <c r="D125" s="528" t="s">
        <v>564</v>
      </c>
      <c r="E125" s="529" t="s">
        <v>610</v>
      </c>
      <c r="F125" s="528"/>
      <c r="G125" s="528" t="s">
        <v>610</v>
      </c>
      <c r="H125" s="528" t="s">
        <v>610</v>
      </c>
      <c r="I125" s="528"/>
      <c r="J125" s="528"/>
      <c r="K125" s="529" t="s">
        <v>611</v>
      </c>
      <c r="L125" s="168"/>
      <c r="M125" s="168"/>
      <c r="N125" s="168"/>
      <c r="O125" s="168"/>
      <c r="P125" s="168"/>
      <c r="Q125" s="168"/>
      <c r="R125" s="168"/>
      <c r="S125" s="168"/>
      <c r="T125" s="168"/>
      <c r="U125" s="168"/>
      <c r="V125" s="168"/>
      <c r="W125" s="168"/>
      <c r="X125" s="168"/>
      <c r="Y125" s="168"/>
      <c r="Z125" s="168"/>
      <c r="AA125" s="168"/>
      <c r="AB125" s="168"/>
      <c r="AC125" s="168"/>
      <c r="AD125" s="168"/>
      <c r="AE125" s="168"/>
      <c r="AF125" s="168"/>
      <c r="AG125" s="168"/>
      <c r="AH125" s="168"/>
      <c r="AI125" s="168"/>
      <c r="AJ125" s="168"/>
      <c r="AK125" s="168"/>
      <c r="AL125" s="168"/>
      <c r="AM125" s="168"/>
      <c r="AN125" s="168"/>
      <c r="AO125" s="168"/>
      <c r="AP125" s="168"/>
      <c r="AQ125" s="168"/>
      <c r="AR125" s="168"/>
      <c r="AS125" s="168"/>
      <c r="AT125" s="168"/>
      <c r="AU125" s="168"/>
      <c r="AV125" s="168"/>
      <c r="AW125" s="168"/>
      <c r="AX125" s="168"/>
      <c r="AY125" s="168"/>
      <c r="AZ125" s="168"/>
      <c r="BA125" s="168"/>
      <c r="BB125" s="168"/>
      <c r="BC125" s="168"/>
      <c r="BD125" s="168"/>
      <c r="BE125" s="168"/>
      <c r="BF125" s="168"/>
      <c r="BG125" s="168"/>
      <c r="BH125" s="168"/>
      <c r="BI125" s="168"/>
      <c r="BJ125" s="168"/>
      <c r="BK125" s="168"/>
      <c r="BL125" s="168"/>
      <c r="BM125" s="168"/>
      <c r="BN125" s="168"/>
      <c r="BO125" s="168"/>
      <c r="BP125" s="168"/>
      <c r="BQ125" s="168"/>
      <c r="BR125" s="168"/>
      <c r="BS125" s="168"/>
      <c r="BT125" s="168"/>
      <c r="BU125" s="168"/>
      <c r="BV125" s="168"/>
      <c r="BW125" s="168"/>
      <c r="BX125" s="168"/>
      <c r="BY125" s="168"/>
      <c r="BZ125" s="168"/>
      <c r="CA125" s="168"/>
      <c r="CB125" s="168"/>
      <c r="CC125" s="168"/>
      <c r="CD125" s="168"/>
      <c r="CE125" s="168"/>
      <c r="CF125" s="168"/>
      <c r="CG125" s="168"/>
      <c r="CH125" s="168"/>
      <c r="CI125" s="168"/>
      <c r="CJ125" s="168"/>
      <c r="CK125" s="168"/>
      <c r="CL125" s="168"/>
      <c r="CM125" s="168"/>
      <c r="CN125" s="168"/>
      <c r="CO125" s="168"/>
      <c r="CP125" s="168"/>
      <c r="CQ125" s="168"/>
      <c r="CR125" s="168"/>
      <c r="CS125" s="168"/>
      <c r="CT125" s="168"/>
      <c r="CU125" s="168"/>
      <c r="CV125" s="168"/>
      <c r="CW125" s="168"/>
      <c r="CX125" s="168"/>
      <c r="CY125" s="168"/>
      <c r="CZ125" s="168"/>
      <c r="DA125" s="168"/>
      <c r="DB125" s="168"/>
      <c r="DC125" s="168"/>
      <c r="DD125" s="168"/>
      <c r="DE125" s="168"/>
      <c r="DF125" s="168"/>
      <c r="DG125" s="168"/>
      <c r="DH125" s="168"/>
      <c r="DI125" s="168"/>
      <c r="DJ125" s="168"/>
      <c r="DK125" s="168"/>
      <c r="DL125" s="168"/>
      <c r="DM125" s="168"/>
      <c r="DN125" s="168"/>
      <c r="DO125" s="168"/>
      <c r="DP125" s="168"/>
      <c r="DQ125" s="168"/>
      <c r="DR125" s="168"/>
      <c r="DS125" s="168"/>
      <c r="DT125" s="168"/>
      <c r="DU125" s="168"/>
      <c r="DV125" s="168"/>
      <c r="DW125" s="168"/>
      <c r="DX125" s="168"/>
      <c r="DY125" s="168"/>
      <c r="DZ125" s="168"/>
      <c r="EA125" s="168"/>
      <c r="EB125" s="168"/>
      <c r="EC125" s="168"/>
      <c r="ED125" s="168"/>
      <c r="EE125" s="168"/>
      <c r="EF125" s="168"/>
      <c r="EG125" s="168"/>
      <c r="EH125" s="168"/>
      <c r="EI125" s="168"/>
      <c r="EJ125" s="168"/>
      <c r="EK125" s="168"/>
      <c r="EL125" s="168"/>
      <c r="EM125" s="168"/>
      <c r="EN125" s="168"/>
      <c r="EO125" s="168"/>
      <c r="EP125" s="168"/>
      <c r="EQ125" s="168"/>
      <c r="ER125" s="168"/>
      <c r="ES125" s="168"/>
      <c r="ET125" s="168"/>
      <c r="EU125" s="168"/>
      <c r="EV125" s="168"/>
      <c r="EW125" s="168"/>
      <c r="EX125" s="168"/>
      <c r="EY125" s="168"/>
      <c r="EZ125" s="168"/>
      <c r="FA125" s="168"/>
      <c r="FB125" s="168"/>
      <c r="FC125" s="168"/>
      <c r="FD125" s="168"/>
      <c r="FE125" s="168"/>
      <c r="FF125" s="168"/>
      <c r="FG125" s="168"/>
      <c r="FH125" s="168"/>
      <c r="FI125" s="168"/>
      <c r="FJ125" s="168"/>
      <c r="FK125" s="168"/>
      <c r="FL125" s="168"/>
      <c r="FM125" s="168"/>
      <c r="FN125" s="168"/>
      <c r="FO125" s="168"/>
      <c r="FP125" s="168"/>
      <c r="FQ125" s="168"/>
      <c r="FR125" s="168"/>
      <c r="FS125" s="168"/>
      <c r="FT125" s="168"/>
      <c r="FU125" s="168"/>
      <c r="FV125" s="168"/>
      <c r="FW125" s="168"/>
      <c r="FX125" s="168"/>
      <c r="FY125" s="168"/>
      <c r="FZ125" s="168"/>
      <c r="GA125" s="168"/>
      <c r="GB125" s="168"/>
      <c r="GC125" s="168"/>
      <c r="GD125" s="168"/>
      <c r="GE125" s="168"/>
      <c r="GF125" s="168"/>
      <c r="GG125" s="168"/>
      <c r="GH125" s="168"/>
      <c r="GI125" s="168"/>
      <c r="GJ125" s="168"/>
      <c r="GK125" s="168"/>
      <c r="GL125" s="168"/>
      <c r="GM125" s="168"/>
      <c r="GN125" s="168"/>
      <c r="GO125" s="168"/>
      <c r="GP125" s="168"/>
      <c r="GQ125" s="168"/>
      <c r="GR125" s="168"/>
      <c r="GS125" s="168"/>
      <c r="GT125" s="168"/>
      <c r="GU125" s="168"/>
      <c r="GV125" s="168"/>
      <c r="GW125" s="168"/>
      <c r="GX125" s="168"/>
      <c r="GY125" s="168"/>
      <c r="GZ125" s="168"/>
      <c r="HA125" s="168"/>
      <c r="HB125" s="168"/>
      <c r="HC125" s="168"/>
      <c r="HD125" s="168"/>
      <c r="HE125" s="168"/>
      <c r="HF125" s="168"/>
      <c r="HG125" s="168"/>
      <c r="HH125" s="168"/>
      <c r="HI125" s="168"/>
      <c r="HJ125" s="168"/>
      <c r="HK125" s="168"/>
      <c r="HL125" s="168"/>
      <c r="HM125" s="168"/>
      <c r="HN125" s="168"/>
      <c r="HO125" s="168"/>
      <c r="HP125" s="168"/>
      <c r="HQ125" s="168"/>
      <c r="HR125" s="168"/>
      <c r="HS125" s="168"/>
      <c r="HT125" s="168"/>
      <c r="HU125" s="168"/>
      <c r="HV125" s="168"/>
      <c r="HW125" s="168"/>
      <c r="HX125" s="168"/>
      <c r="HY125" s="168"/>
      <c r="HZ125" s="168"/>
      <c r="IA125" s="168"/>
      <c r="IB125" s="168"/>
      <c r="IC125" s="168"/>
      <c r="ID125" s="168"/>
      <c r="IE125" s="168"/>
      <c r="IF125" s="168"/>
      <c r="IG125" s="168"/>
      <c r="IH125" s="168"/>
      <c r="II125" s="168"/>
      <c r="IJ125" s="168"/>
      <c r="IK125" s="168"/>
      <c r="IL125" s="168"/>
      <c r="IM125" s="168"/>
      <c r="IN125" s="168"/>
      <c r="IO125" s="168"/>
      <c r="IP125" s="168"/>
      <c r="IQ125" s="168"/>
      <c r="IR125" s="168"/>
      <c r="IS125" s="168"/>
      <c r="IT125" s="168"/>
      <c r="IU125" s="168"/>
      <c r="IV125" s="168"/>
      <c r="IW125" s="168"/>
      <c r="IX125" s="168"/>
      <c r="IY125" s="168"/>
      <c r="IZ125" s="168"/>
      <c r="JA125" s="168"/>
      <c r="JB125" s="168"/>
      <c r="JC125" s="168"/>
      <c r="JD125" s="168"/>
      <c r="JE125" s="168"/>
      <c r="JF125" s="168"/>
      <c r="JG125" s="168"/>
      <c r="JH125" s="168"/>
      <c r="JI125" s="168"/>
      <c r="JJ125" s="168"/>
      <c r="JK125" s="168"/>
      <c r="JL125" s="168"/>
      <c r="JM125" s="168"/>
      <c r="JN125" s="168"/>
      <c r="JO125" s="168"/>
      <c r="JP125" s="168"/>
      <c r="JQ125" s="168"/>
      <c r="JR125" s="168"/>
      <c r="JS125" s="168"/>
      <c r="JT125" s="168"/>
      <c r="JU125" s="168"/>
      <c r="JV125" s="168"/>
      <c r="JW125" s="168"/>
      <c r="JX125" s="168"/>
      <c r="JY125" s="168"/>
      <c r="JZ125" s="168"/>
      <c r="KA125" s="168"/>
      <c r="KB125" s="168"/>
      <c r="KC125" s="168"/>
      <c r="KD125" s="168"/>
      <c r="KE125" s="168"/>
      <c r="KF125" s="168"/>
      <c r="KG125" s="168"/>
      <c r="KH125" s="168"/>
      <c r="KI125" s="168"/>
      <c r="KJ125" s="168"/>
      <c r="KK125" s="168"/>
      <c r="KL125" s="168"/>
      <c r="KM125" s="168"/>
      <c r="KN125" s="168"/>
      <c r="KO125" s="168"/>
      <c r="KP125" s="168"/>
      <c r="KQ125" s="168"/>
      <c r="KR125" s="168"/>
      <c r="KS125" s="168"/>
      <c r="KT125" s="168"/>
      <c r="KU125" s="168"/>
      <c r="KV125" s="168"/>
      <c r="KW125" s="168"/>
      <c r="KX125" s="168"/>
      <c r="KY125" s="168"/>
      <c r="KZ125" s="168"/>
      <c r="LA125" s="168"/>
      <c r="LB125" s="168"/>
      <c r="LC125" s="168"/>
      <c r="LD125" s="168"/>
      <c r="LE125" s="168"/>
      <c r="LF125" s="168"/>
      <c r="LG125" s="168"/>
      <c r="LH125" s="168"/>
      <c r="LI125" s="168"/>
      <c r="LJ125" s="168"/>
      <c r="LK125" s="168"/>
      <c r="LL125" s="168"/>
      <c r="LM125" s="168"/>
      <c r="LN125" s="168"/>
      <c r="LO125" s="168"/>
      <c r="LP125" s="168"/>
      <c r="LQ125" s="168"/>
      <c r="LR125" s="168"/>
      <c r="LS125" s="168"/>
      <c r="LT125" s="168"/>
      <c r="LU125" s="168"/>
      <c r="LV125" s="168"/>
      <c r="LW125" s="168"/>
      <c r="LX125" s="168"/>
      <c r="LY125" s="168"/>
      <c r="LZ125" s="168"/>
      <c r="MA125" s="168"/>
      <c r="MB125" s="168"/>
      <c r="MC125" s="168"/>
      <c r="MD125" s="168"/>
      <c r="ME125" s="168"/>
      <c r="MF125" s="168"/>
      <c r="MG125" s="168"/>
    </row>
    <row r="126" spans="1:345" s="170" customFormat="1" x14ac:dyDescent="0.25">
      <c r="A126" s="400" t="s">
        <v>538</v>
      </c>
      <c r="B126" s="526" t="s">
        <v>675</v>
      </c>
      <c r="C126" s="527">
        <v>4.5</v>
      </c>
      <c r="D126" s="528" t="s">
        <v>564</v>
      </c>
      <c r="E126" s="529" t="s">
        <v>610</v>
      </c>
      <c r="F126" s="528"/>
      <c r="G126" s="528" t="s">
        <v>610</v>
      </c>
      <c r="H126" s="528" t="s">
        <v>610</v>
      </c>
      <c r="I126" s="528"/>
      <c r="J126" s="528"/>
      <c r="K126" s="529" t="s">
        <v>611</v>
      </c>
      <c r="L126" s="168"/>
      <c r="M126" s="168"/>
      <c r="N126" s="168"/>
      <c r="O126" s="168"/>
      <c r="P126" s="168"/>
      <c r="Q126" s="168"/>
      <c r="R126" s="168"/>
      <c r="S126" s="168"/>
      <c r="T126" s="168"/>
      <c r="U126" s="168"/>
      <c r="V126" s="168"/>
      <c r="W126" s="168"/>
      <c r="X126" s="168"/>
      <c r="Y126" s="168"/>
      <c r="Z126" s="168"/>
      <c r="AA126" s="168"/>
      <c r="AB126" s="168"/>
      <c r="AC126" s="168"/>
      <c r="AD126" s="168"/>
      <c r="AE126" s="168"/>
      <c r="AF126" s="168"/>
      <c r="AG126" s="168"/>
      <c r="AH126" s="168"/>
      <c r="AI126" s="168"/>
      <c r="AJ126" s="168"/>
      <c r="AK126" s="168"/>
      <c r="AL126" s="168"/>
      <c r="AM126" s="168"/>
      <c r="AN126" s="168"/>
      <c r="AO126" s="168"/>
      <c r="AP126" s="168"/>
      <c r="AQ126" s="168"/>
      <c r="AR126" s="168"/>
      <c r="AS126" s="168"/>
      <c r="AT126" s="168"/>
      <c r="AU126" s="168"/>
      <c r="AV126" s="168"/>
      <c r="AW126" s="168"/>
      <c r="AX126" s="168"/>
      <c r="AY126" s="168"/>
      <c r="AZ126" s="168"/>
      <c r="BA126" s="168"/>
      <c r="BB126" s="168"/>
      <c r="BC126" s="168"/>
      <c r="BD126" s="168"/>
      <c r="BE126" s="168"/>
      <c r="BF126" s="168"/>
      <c r="BG126" s="168"/>
      <c r="BH126" s="168"/>
      <c r="BI126" s="168"/>
      <c r="BJ126" s="168"/>
      <c r="BK126" s="168"/>
      <c r="BL126" s="168"/>
      <c r="BM126" s="168"/>
      <c r="BN126" s="168"/>
      <c r="BO126" s="168"/>
      <c r="BP126" s="168"/>
      <c r="BQ126" s="168"/>
      <c r="BR126" s="168"/>
      <c r="BS126" s="168"/>
      <c r="BT126" s="168"/>
      <c r="BU126" s="168"/>
      <c r="BV126" s="168"/>
      <c r="BW126" s="168"/>
      <c r="BX126" s="168"/>
      <c r="BY126" s="168"/>
      <c r="BZ126" s="168"/>
      <c r="CA126" s="168"/>
      <c r="CB126" s="168"/>
      <c r="CC126" s="168"/>
      <c r="CD126" s="168"/>
      <c r="CE126" s="168"/>
      <c r="CF126" s="168"/>
      <c r="CG126" s="168"/>
      <c r="CH126" s="168"/>
      <c r="CI126" s="168"/>
      <c r="CJ126" s="168"/>
      <c r="CK126" s="168"/>
      <c r="CL126" s="168"/>
      <c r="CM126" s="168"/>
      <c r="CN126" s="168"/>
      <c r="CO126" s="168"/>
      <c r="CP126" s="168"/>
      <c r="CQ126" s="168"/>
      <c r="CR126" s="168"/>
      <c r="CS126" s="168"/>
      <c r="CT126" s="168"/>
      <c r="CU126" s="168"/>
      <c r="CV126" s="168"/>
      <c r="CW126" s="168"/>
      <c r="CX126" s="168"/>
      <c r="CY126" s="168"/>
      <c r="CZ126" s="168"/>
      <c r="DA126" s="168"/>
      <c r="DB126" s="168"/>
      <c r="DC126" s="168"/>
      <c r="DD126" s="168"/>
      <c r="DE126" s="168"/>
      <c r="DF126" s="168"/>
      <c r="DG126" s="168"/>
      <c r="DH126" s="168"/>
      <c r="DI126" s="168"/>
      <c r="DJ126" s="168"/>
      <c r="DK126" s="168"/>
      <c r="DL126" s="168"/>
      <c r="DM126" s="168"/>
      <c r="DN126" s="168"/>
      <c r="DO126" s="168"/>
      <c r="DP126" s="168"/>
      <c r="DQ126" s="168"/>
      <c r="DR126" s="168"/>
      <c r="DS126" s="168"/>
      <c r="DT126" s="168"/>
      <c r="DU126" s="168"/>
      <c r="DV126" s="168"/>
      <c r="DW126" s="168"/>
      <c r="DX126" s="168"/>
      <c r="DY126" s="168"/>
      <c r="DZ126" s="168"/>
      <c r="EA126" s="168"/>
      <c r="EB126" s="168"/>
      <c r="EC126" s="168"/>
      <c r="ED126" s="168"/>
      <c r="EE126" s="168"/>
      <c r="EF126" s="168"/>
      <c r="EG126" s="168"/>
      <c r="EH126" s="168"/>
      <c r="EI126" s="168"/>
      <c r="EJ126" s="168"/>
      <c r="EK126" s="168"/>
      <c r="EL126" s="168"/>
      <c r="EM126" s="168"/>
      <c r="EN126" s="168"/>
      <c r="EO126" s="168"/>
      <c r="EP126" s="168"/>
      <c r="EQ126" s="168"/>
      <c r="ER126" s="168"/>
      <c r="ES126" s="168"/>
      <c r="ET126" s="168"/>
      <c r="EU126" s="168"/>
      <c r="EV126" s="168"/>
      <c r="EW126" s="168"/>
      <c r="EX126" s="168"/>
      <c r="EY126" s="168"/>
      <c r="EZ126" s="168"/>
      <c r="FA126" s="168"/>
      <c r="FB126" s="168"/>
      <c r="FC126" s="168"/>
      <c r="FD126" s="168"/>
      <c r="FE126" s="168"/>
      <c r="FF126" s="168"/>
      <c r="FG126" s="168"/>
      <c r="FH126" s="168"/>
      <c r="FI126" s="168"/>
      <c r="FJ126" s="168"/>
      <c r="FK126" s="168"/>
      <c r="FL126" s="168"/>
      <c r="FM126" s="168"/>
      <c r="FN126" s="168"/>
      <c r="FO126" s="168"/>
      <c r="FP126" s="168"/>
      <c r="FQ126" s="168"/>
      <c r="FR126" s="168"/>
      <c r="FS126" s="168"/>
      <c r="FT126" s="168"/>
      <c r="FU126" s="168"/>
      <c r="FV126" s="168"/>
      <c r="FW126" s="168"/>
      <c r="FX126" s="168"/>
      <c r="FY126" s="168"/>
      <c r="FZ126" s="168"/>
      <c r="GA126" s="168"/>
      <c r="GB126" s="168"/>
      <c r="GC126" s="168"/>
      <c r="GD126" s="168"/>
      <c r="GE126" s="168"/>
      <c r="GF126" s="168"/>
      <c r="GG126" s="168"/>
      <c r="GH126" s="168"/>
      <c r="GI126" s="168"/>
      <c r="GJ126" s="168"/>
      <c r="GK126" s="168"/>
      <c r="GL126" s="168"/>
      <c r="GM126" s="168"/>
      <c r="GN126" s="168"/>
      <c r="GO126" s="168"/>
      <c r="GP126" s="168"/>
      <c r="GQ126" s="168"/>
      <c r="GR126" s="168"/>
      <c r="GS126" s="168"/>
      <c r="GT126" s="168"/>
      <c r="GU126" s="168"/>
      <c r="GV126" s="168"/>
      <c r="GW126" s="168"/>
      <c r="GX126" s="168"/>
      <c r="GY126" s="168"/>
      <c r="GZ126" s="168"/>
      <c r="HA126" s="168"/>
      <c r="HB126" s="168"/>
      <c r="HC126" s="168"/>
      <c r="HD126" s="168"/>
      <c r="HE126" s="168"/>
      <c r="HF126" s="168"/>
      <c r="HG126" s="168"/>
      <c r="HH126" s="168"/>
      <c r="HI126" s="168"/>
      <c r="HJ126" s="168"/>
      <c r="HK126" s="168"/>
      <c r="HL126" s="168"/>
      <c r="HM126" s="168"/>
      <c r="HN126" s="168"/>
      <c r="HO126" s="168"/>
      <c r="HP126" s="168"/>
      <c r="HQ126" s="168"/>
      <c r="HR126" s="168"/>
      <c r="HS126" s="168"/>
      <c r="HT126" s="168"/>
      <c r="HU126" s="168"/>
      <c r="HV126" s="168"/>
      <c r="HW126" s="168"/>
      <c r="HX126" s="168"/>
      <c r="HY126" s="168"/>
      <c r="HZ126" s="168"/>
      <c r="IA126" s="168"/>
      <c r="IB126" s="168"/>
      <c r="IC126" s="168"/>
      <c r="ID126" s="168"/>
      <c r="IE126" s="168"/>
      <c r="IF126" s="168"/>
      <c r="IG126" s="168"/>
      <c r="IH126" s="168"/>
      <c r="II126" s="168"/>
      <c r="IJ126" s="168"/>
      <c r="IK126" s="168"/>
      <c r="IL126" s="168"/>
      <c r="IM126" s="168"/>
      <c r="IN126" s="168"/>
      <c r="IO126" s="168"/>
      <c r="IP126" s="168"/>
      <c r="IQ126" s="168"/>
      <c r="IR126" s="168"/>
      <c r="IS126" s="168"/>
      <c r="IT126" s="168"/>
      <c r="IU126" s="168"/>
      <c r="IV126" s="168"/>
      <c r="IW126" s="168"/>
      <c r="IX126" s="168"/>
      <c r="IY126" s="168"/>
      <c r="IZ126" s="168"/>
      <c r="JA126" s="168"/>
      <c r="JB126" s="168"/>
      <c r="JC126" s="168"/>
      <c r="JD126" s="168"/>
      <c r="JE126" s="168"/>
      <c r="JF126" s="168"/>
      <c r="JG126" s="168"/>
      <c r="JH126" s="168"/>
      <c r="JI126" s="168"/>
      <c r="JJ126" s="168"/>
      <c r="JK126" s="168"/>
      <c r="JL126" s="168"/>
      <c r="JM126" s="168"/>
      <c r="JN126" s="168"/>
      <c r="JO126" s="168"/>
      <c r="JP126" s="168"/>
      <c r="JQ126" s="168"/>
      <c r="JR126" s="168"/>
      <c r="JS126" s="168"/>
      <c r="JT126" s="168"/>
      <c r="JU126" s="168"/>
      <c r="JV126" s="168"/>
      <c r="JW126" s="168"/>
      <c r="JX126" s="168"/>
      <c r="JY126" s="168"/>
      <c r="JZ126" s="168"/>
      <c r="KA126" s="168"/>
      <c r="KB126" s="168"/>
      <c r="KC126" s="168"/>
      <c r="KD126" s="168"/>
      <c r="KE126" s="168"/>
      <c r="KF126" s="168"/>
      <c r="KG126" s="168"/>
      <c r="KH126" s="168"/>
      <c r="KI126" s="168"/>
      <c r="KJ126" s="168"/>
      <c r="KK126" s="168"/>
      <c r="KL126" s="168"/>
      <c r="KM126" s="168"/>
      <c r="KN126" s="168"/>
      <c r="KO126" s="168"/>
      <c r="KP126" s="168"/>
      <c r="KQ126" s="168"/>
      <c r="KR126" s="168"/>
      <c r="KS126" s="168"/>
      <c r="KT126" s="168"/>
      <c r="KU126" s="168"/>
      <c r="KV126" s="168"/>
      <c r="KW126" s="168"/>
      <c r="KX126" s="168"/>
      <c r="KY126" s="168"/>
      <c r="KZ126" s="168"/>
      <c r="LA126" s="168"/>
      <c r="LB126" s="168"/>
      <c r="LC126" s="168"/>
      <c r="LD126" s="168"/>
      <c r="LE126" s="168"/>
      <c r="LF126" s="168"/>
      <c r="LG126" s="168"/>
      <c r="LH126" s="168"/>
      <c r="LI126" s="168"/>
      <c r="LJ126" s="168"/>
      <c r="LK126" s="168"/>
      <c r="LL126" s="168"/>
      <c r="LM126" s="168"/>
      <c r="LN126" s="168"/>
      <c r="LO126" s="168"/>
      <c r="LP126" s="168"/>
      <c r="LQ126" s="168"/>
      <c r="LR126" s="168"/>
      <c r="LS126" s="168"/>
      <c r="LT126" s="168"/>
      <c r="LU126" s="168"/>
      <c r="LV126" s="168"/>
      <c r="LW126" s="168"/>
      <c r="LX126" s="168"/>
      <c r="LY126" s="168"/>
      <c r="LZ126" s="168"/>
      <c r="MA126" s="168"/>
      <c r="MB126" s="168"/>
      <c r="MC126" s="168"/>
      <c r="MD126" s="168"/>
      <c r="ME126" s="168"/>
      <c r="MF126" s="168"/>
      <c r="MG126" s="168"/>
    </row>
    <row r="127" spans="1:345" s="170" customFormat="1" x14ac:dyDescent="0.25">
      <c r="A127" s="400" t="s">
        <v>539</v>
      </c>
      <c r="B127" s="530" t="s">
        <v>676</v>
      </c>
      <c r="C127" s="521">
        <v>4.9000000000000004</v>
      </c>
      <c r="D127" s="522" t="s">
        <v>564</v>
      </c>
      <c r="E127" s="520" t="s">
        <v>612</v>
      </c>
      <c r="F127" s="522"/>
      <c r="G127" s="522" t="s">
        <v>610</v>
      </c>
      <c r="H127" s="522" t="s">
        <v>610</v>
      </c>
      <c r="I127" s="522"/>
      <c r="J127" s="522"/>
      <c r="K127" s="520" t="s">
        <v>611</v>
      </c>
      <c r="L127" s="168"/>
      <c r="M127" s="168"/>
      <c r="N127" s="168"/>
      <c r="O127" s="168"/>
      <c r="P127" s="168"/>
      <c r="Q127" s="168"/>
      <c r="R127" s="168"/>
      <c r="S127" s="168"/>
      <c r="T127" s="168"/>
      <c r="U127" s="168"/>
      <c r="V127" s="168"/>
      <c r="W127" s="168"/>
      <c r="X127" s="168"/>
      <c r="Y127" s="168"/>
      <c r="Z127" s="168"/>
      <c r="AA127" s="168"/>
      <c r="AB127" s="168"/>
      <c r="AC127" s="168"/>
      <c r="AD127" s="168"/>
      <c r="AE127" s="168"/>
      <c r="AF127" s="168"/>
      <c r="AG127" s="168"/>
      <c r="AH127" s="168"/>
      <c r="AI127" s="168"/>
      <c r="AJ127" s="168"/>
      <c r="AK127" s="168"/>
      <c r="AL127" s="168"/>
      <c r="AM127" s="168"/>
      <c r="AN127" s="168"/>
      <c r="AO127" s="168"/>
      <c r="AP127" s="168"/>
      <c r="AQ127" s="168"/>
      <c r="AR127" s="168"/>
      <c r="AS127" s="168"/>
      <c r="AT127" s="168"/>
      <c r="AU127" s="168"/>
      <c r="AV127" s="168"/>
      <c r="AW127" s="168"/>
      <c r="AX127" s="168"/>
      <c r="AY127" s="168"/>
      <c r="AZ127" s="168"/>
      <c r="BA127" s="168"/>
      <c r="BB127" s="168"/>
      <c r="BC127" s="168"/>
      <c r="BD127" s="168"/>
      <c r="BE127" s="168"/>
      <c r="BF127" s="168"/>
      <c r="BG127" s="168"/>
      <c r="BH127" s="168"/>
      <c r="BI127" s="168"/>
      <c r="BJ127" s="168"/>
      <c r="BK127" s="168"/>
      <c r="BL127" s="168"/>
      <c r="BM127" s="168"/>
      <c r="BN127" s="168"/>
      <c r="BO127" s="168"/>
      <c r="BP127" s="168"/>
      <c r="BQ127" s="168"/>
      <c r="BR127" s="168"/>
      <c r="BS127" s="168"/>
      <c r="BT127" s="168"/>
      <c r="BU127" s="168"/>
      <c r="BV127" s="168"/>
      <c r="BW127" s="168"/>
      <c r="BX127" s="168"/>
      <c r="BY127" s="168"/>
      <c r="BZ127" s="168"/>
      <c r="CA127" s="168"/>
      <c r="CB127" s="168"/>
      <c r="CC127" s="168"/>
      <c r="CD127" s="168"/>
      <c r="CE127" s="168"/>
      <c r="CF127" s="168"/>
      <c r="CG127" s="168"/>
      <c r="CH127" s="168"/>
      <c r="CI127" s="168"/>
      <c r="CJ127" s="168"/>
      <c r="CK127" s="168"/>
      <c r="CL127" s="168"/>
      <c r="CM127" s="168"/>
      <c r="CN127" s="168"/>
      <c r="CO127" s="168"/>
      <c r="CP127" s="168"/>
      <c r="CQ127" s="168"/>
      <c r="CR127" s="168"/>
      <c r="CS127" s="168"/>
      <c r="CT127" s="168"/>
      <c r="CU127" s="168"/>
      <c r="CV127" s="168"/>
      <c r="CW127" s="168"/>
      <c r="CX127" s="168"/>
      <c r="CY127" s="168"/>
      <c r="CZ127" s="168"/>
      <c r="DA127" s="168"/>
      <c r="DB127" s="168"/>
      <c r="DC127" s="168"/>
      <c r="DD127" s="168"/>
      <c r="DE127" s="168"/>
      <c r="DF127" s="168"/>
      <c r="DG127" s="168"/>
      <c r="DH127" s="168"/>
      <c r="DI127" s="168"/>
      <c r="DJ127" s="168"/>
      <c r="DK127" s="168"/>
      <c r="DL127" s="168"/>
      <c r="DM127" s="168"/>
      <c r="DN127" s="168"/>
      <c r="DO127" s="168"/>
      <c r="DP127" s="168"/>
      <c r="DQ127" s="168"/>
      <c r="DR127" s="168"/>
      <c r="DS127" s="168"/>
      <c r="DT127" s="168"/>
      <c r="DU127" s="168"/>
      <c r="DV127" s="168"/>
      <c r="DW127" s="168"/>
      <c r="DX127" s="168"/>
      <c r="DY127" s="168"/>
      <c r="DZ127" s="168"/>
      <c r="EA127" s="168"/>
      <c r="EB127" s="168"/>
      <c r="EC127" s="168"/>
      <c r="ED127" s="168"/>
      <c r="EE127" s="168"/>
      <c r="EF127" s="168"/>
      <c r="EG127" s="168"/>
      <c r="EH127" s="168"/>
      <c r="EI127" s="168"/>
      <c r="EJ127" s="168"/>
      <c r="EK127" s="168"/>
      <c r="EL127" s="168"/>
      <c r="EM127" s="168"/>
      <c r="EN127" s="168"/>
      <c r="EO127" s="168"/>
      <c r="EP127" s="168"/>
      <c r="EQ127" s="168"/>
      <c r="ER127" s="168"/>
      <c r="ES127" s="168"/>
      <c r="ET127" s="168"/>
      <c r="EU127" s="168"/>
      <c r="EV127" s="168"/>
      <c r="EW127" s="168"/>
      <c r="EX127" s="168"/>
      <c r="EY127" s="168"/>
      <c r="EZ127" s="168"/>
      <c r="FA127" s="168"/>
      <c r="FB127" s="168"/>
      <c r="FC127" s="168"/>
      <c r="FD127" s="168"/>
      <c r="FE127" s="168"/>
      <c r="FF127" s="168"/>
      <c r="FG127" s="168"/>
      <c r="FH127" s="168"/>
      <c r="FI127" s="168"/>
      <c r="FJ127" s="168"/>
      <c r="FK127" s="168"/>
      <c r="FL127" s="168"/>
      <c r="FM127" s="168"/>
      <c r="FN127" s="168"/>
      <c r="FO127" s="168"/>
      <c r="FP127" s="168"/>
      <c r="FQ127" s="168"/>
      <c r="FR127" s="168"/>
      <c r="FS127" s="168"/>
      <c r="FT127" s="168"/>
      <c r="FU127" s="168"/>
      <c r="FV127" s="168"/>
      <c r="FW127" s="168"/>
      <c r="FX127" s="168"/>
      <c r="FY127" s="168"/>
      <c r="FZ127" s="168"/>
      <c r="GA127" s="168"/>
      <c r="GB127" s="168"/>
      <c r="GC127" s="168"/>
      <c r="GD127" s="168"/>
      <c r="GE127" s="168"/>
      <c r="GF127" s="168"/>
      <c r="GG127" s="168"/>
      <c r="GH127" s="168"/>
      <c r="GI127" s="168"/>
      <c r="GJ127" s="168"/>
      <c r="GK127" s="168"/>
      <c r="GL127" s="168"/>
      <c r="GM127" s="168"/>
      <c r="GN127" s="168"/>
      <c r="GO127" s="168"/>
      <c r="GP127" s="168"/>
      <c r="GQ127" s="168"/>
      <c r="GR127" s="168"/>
      <c r="GS127" s="168"/>
      <c r="GT127" s="168"/>
      <c r="GU127" s="168"/>
      <c r="GV127" s="168"/>
      <c r="GW127" s="168"/>
      <c r="GX127" s="168"/>
      <c r="GY127" s="168"/>
      <c r="GZ127" s="168"/>
      <c r="HA127" s="168"/>
      <c r="HB127" s="168"/>
      <c r="HC127" s="168"/>
      <c r="HD127" s="168"/>
      <c r="HE127" s="168"/>
      <c r="HF127" s="168"/>
      <c r="HG127" s="168"/>
      <c r="HH127" s="168"/>
      <c r="HI127" s="168"/>
      <c r="HJ127" s="168"/>
      <c r="HK127" s="168"/>
      <c r="HL127" s="168"/>
      <c r="HM127" s="168"/>
      <c r="HN127" s="168"/>
      <c r="HO127" s="168"/>
      <c r="HP127" s="168"/>
      <c r="HQ127" s="168"/>
      <c r="HR127" s="168"/>
      <c r="HS127" s="168"/>
      <c r="HT127" s="168"/>
      <c r="HU127" s="168"/>
      <c r="HV127" s="168"/>
      <c r="HW127" s="168"/>
      <c r="HX127" s="168"/>
      <c r="HY127" s="168"/>
      <c r="HZ127" s="168"/>
      <c r="IA127" s="168"/>
      <c r="IB127" s="168"/>
      <c r="IC127" s="168"/>
      <c r="ID127" s="168"/>
      <c r="IE127" s="168"/>
      <c r="IF127" s="168"/>
      <c r="IG127" s="168"/>
      <c r="IH127" s="168"/>
      <c r="II127" s="168"/>
      <c r="IJ127" s="168"/>
      <c r="IK127" s="168"/>
      <c r="IL127" s="168"/>
      <c r="IM127" s="168"/>
      <c r="IN127" s="168"/>
      <c r="IO127" s="168"/>
      <c r="IP127" s="168"/>
      <c r="IQ127" s="168"/>
      <c r="IR127" s="168"/>
      <c r="IS127" s="168"/>
      <c r="IT127" s="168"/>
      <c r="IU127" s="168"/>
      <c r="IV127" s="168"/>
      <c r="IW127" s="168"/>
      <c r="IX127" s="168"/>
      <c r="IY127" s="168"/>
      <c r="IZ127" s="168"/>
      <c r="JA127" s="168"/>
      <c r="JB127" s="168"/>
      <c r="JC127" s="168"/>
      <c r="JD127" s="168"/>
      <c r="JE127" s="168"/>
      <c r="JF127" s="168"/>
      <c r="JG127" s="168"/>
      <c r="JH127" s="168"/>
      <c r="JI127" s="168"/>
      <c r="JJ127" s="168"/>
      <c r="JK127" s="168"/>
      <c r="JL127" s="168"/>
      <c r="JM127" s="168"/>
      <c r="JN127" s="168"/>
      <c r="JO127" s="168"/>
      <c r="JP127" s="168"/>
      <c r="JQ127" s="168"/>
      <c r="JR127" s="168"/>
      <c r="JS127" s="168"/>
      <c r="JT127" s="168"/>
      <c r="JU127" s="168"/>
      <c r="JV127" s="168"/>
      <c r="JW127" s="168"/>
      <c r="JX127" s="168"/>
      <c r="JY127" s="168"/>
      <c r="JZ127" s="168"/>
      <c r="KA127" s="168"/>
      <c r="KB127" s="168"/>
      <c r="KC127" s="168"/>
      <c r="KD127" s="168"/>
      <c r="KE127" s="168"/>
      <c r="KF127" s="168"/>
      <c r="KG127" s="168"/>
      <c r="KH127" s="168"/>
      <c r="KI127" s="168"/>
      <c r="KJ127" s="168"/>
      <c r="KK127" s="168"/>
      <c r="KL127" s="168"/>
      <c r="KM127" s="168"/>
      <c r="KN127" s="168"/>
      <c r="KO127" s="168"/>
      <c r="KP127" s="168"/>
      <c r="KQ127" s="168"/>
      <c r="KR127" s="168"/>
      <c r="KS127" s="168"/>
      <c r="KT127" s="168"/>
      <c r="KU127" s="168"/>
      <c r="KV127" s="168"/>
      <c r="KW127" s="168"/>
      <c r="KX127" s="168"/>
      <c r="KY127" s="168"/>
      <c r="KZ127" s="168"/>
      <c r="LA127" s="168"/>
      <c r="LB127" s="168"/>
      <c r="LC127" s="168"/>
      <c r="LD127" s="168"/>
      <c r="LE127" s="168"/>
      <c r="LF127" s="168"/>
      <c r="LG127" s="168"/>
      <c r="LH127" s="168"/>
      <c r="LI127" s="168"/>
      <c r="LJ127" s="168"/>
      <c r="LK127" s="168"/>
      <c r="LL127" s="168"/>
      <c r="LM127" s="168"/>
      <c r="LN127" s="168"/>
      <c r="LO127" s="168"/>
      <c r="LP127" s="168"/>
      <c r="LQ127" s="168"/>
      <c r="LR127" s="168"/>
      <c r="LS127" s="168"/>
      <c r="LT127" s="168"/>
      <c r="LU127" s="168"/>
      <c r="LV127" s="168"/>
      <c r="LW127" s="168"/>
      <c r="LX127" s="168"/>
      <c r="LY127" s="168"/>
      <c r="LZ127" s="168"/>
      <c r="MA127" s="168"/>
      <c r="MB127" s="168"/>
      <c r="MC127" s="168"/>
      <c r="MD127" s="168"/>
      <c r="ME127" s="168"/>
      <c r="MF127" s="168"/>
      <c r="MG127" s="168"/>
    </row>
    <row r="128" spans="1:345" s="170" customFormat="1" x14ac:dyDescent="0.25">
      <c r="A128" s="400" t="s">
        <v>543</v>
      </c>
      <c r="B128" s="530" t="s">
        <v>680</v>
      </c>
      <c r="C128" s="521">
        <v>5</v>
      </c>
      <c r="D128" s="522" t="s">
        <v>564</v>
      </c>
      <c r="E128" s="520" t="s">
        <v>612</v>
      </c>
      <c r="F128" s="522"/>
      <c r="G128" s="522" t="s">
        <v>610</v>
      </c>
      <c r="H128" s="522" t="s">
        <v>610</v>
      </c>
      <c r="I128" s="522"/>
      <c r="J128" s="522"/>
      <c r="K128" s="520" t="s">
        <v>611</v>
      </c>
      <c r="L128" s="168"/>
      <c r="M128" s="168"/>
      <c r="N128" s="168"/>
      <c r="O128" s="168"/>
      <c r="P128" s="168"/>
      <c r="Q128" s="168"/>
      <c r="R128" s="168"/>
      <c r="S128" s="168"/>
      <c r="T128" s="168"/>
      <c r="U128" s="168"/>
      <c r="V128" s="168"/>
      <c r="W128" s="168"/>
      <c r="X128" s="168"/>
      <c r="Y128" s="168"/>
      <c r="Z128" s="168"/>
      <c r="AA128" s="168"/>
      <c r="AB128" s="168"/>
      <c r="AC128" s="168"/>
      <c r="AD128" s="168"/>
      <c r="AE128" s="168"/>
      <c r="AF128" s="168"/>
      <c r="AG128" s="168"/>
      <c r="AH128" s="168"/>
      <c r="AI128" s="168"/>
      <c r="AJ128" s="168"/>
      <c r="AK128" s="168"/>
      <c r="AL128" s="168"/>
      <c r="AM128" s="168"/>
      <c r="AN128" s="168"/>
      <c r="AO128" s="168"/>
      <c r="AP128" s="168"/>
      <c r="AQ128" s="168"/>
      <c r="AR128" s="168"/>
      <c r="AS128" s="168"/>
      <c r="AT128" s="168"/>
      <c r="AU128" s="168"/>
      <c r="AV128" s="168"/>
      <c r="AW128" s="168"/>
      <c r="AX128" s="168"/>
      <c r="AY128" s="168"/>
      <c r="AZ128" s="168"/>
      <c r="BA128" s="168"/>
      <c r="BB128" s="168"/>
      <c r="BC128" s="168"/>
      <c r="BD128" s="168"/>
      <c r="BE128" s="168"/>
      <c r="BF128" s="168"/>
      <c r="BG128" s="168"/>
      <c r="BH128" s="168"/>
      <c r="BI128" s="168"/>
      <c r="BJ128" s="168"/>
      <c r="BK128" s="168"/>
      <c r="BL128" s="168"/>
      <c r="BM128" s="168"/>
      <c r="BN128" s="168"/>
      <c r="BO128" s="168"/>
      <c r="BP128" s="168"/>
      <c r="BQ128" s="168"/>
      <c r="BR128" s="168"/>
      <c r="BS128" s="168"/>
      <c r="BT128" s="168"/>
      <c r="BU128" s="168"/>
      <c r="BV128" s="168"/>
      <c r="BW128" s="168"/>
      <c r="BX128" s="168"/>
      <c r="BY128" s="168"/>
      <c r="BZ128" s="168"/>
      <c r="CA128" s="168"/>
      <c r="CB128" s="168"/>
      <c r="CC128" s="168"/>
      <c r="CD128" s="168"/>
      <c r="CE128" s="168"/>
      <c r="CF128" s="168"/>
      <c r="CG128" s="168"/>
      <c r="CH128" s="168"/>
      <c r="CI128" s="168"/>
      <c r="CJ128" s="168"/>
      <c r="CK128" s="168"/>
      <c r="CL128" s="168"/>
      <c r="CM128" s="168"/>
      <c r="CN128" s="168"/>
      <c r="CO128" s="168"/>
      <c r="CP128" s="168"/>
      <c r="CQ128" s="168"/>
      <c r="CR128" s="168"/>
      <c r="CS128" s="168"/>
      <c r="CT128" s="168"/>
      <c r="CU128" s="168"/>
      <c r="CV128" s="168"/>
      <c r="CW128" s="168"/>
      <c r="CX128" s="168"/>
      <c r="CY128" s="168"/>
      <c r="CZ128" s="168"/>
      <c r="DA128" s="168"/>
      <c r="DB128" s="168"/>
      <c r="DC128" s="168"/>
      <c r="DD128" s="168"/>
      <c r="DE128" s="168"/>
      <c r="DF128" s="168"/>
      <c r="DG128" s="168"/>
      <c r="DH128" s="168"/>
      <c r="DI128" s="168"/>
      <c r="DJ128" s="168"/>
      <c r="DK128" s="168"/>
      <c r="DL128" s="168"/>
      <c r="DM128" s="168"/>
      <c r="DN128" s="168"/>
      <c r="DO128" s="168"/>
      <c r="DP128" s="168"/>
      <c r="DQ128" s="168"/>
      <c r="DR128" s="168"/>
      <c r="DS128" s="168"/>
      <c r="DT128" s="168"/>
      <c r="DU128" s="168"/>
      <c r="DV128" s="168"/>
      <c r="DW128" s="168"/>
      <c r="DX128" s="168"/>
      <c r="DY128" s="168"/>
      <c r="DZ128" s="168"/>
      <c r="EA128" s="168"/>
      <c r="EB128" s="168"/>
      <c r="EC128" s="168"/>
      <c r="ED128" s="168"/>
      <c r="EE128" s="168"/>
      <c r="EF128" s="168"/>
      <c r="EG128" s="168"/>
      <c r="EH128" s="168"/>
      <c r="EI128" s="168"/>
      <c r="EJ128" s="168"/>
      <c r="EK128" s="168"/>
      <c r="EL128" s="168"/>
      <c r="EM128" s="168"/>
      <c r="EN128" s="168"/>
      <c r="EO128" s="168"/>
      <c r="EP128" s="168"/>
      <c r="EQ128" s="168"/>
      <c r="ER128" s="168"/>
      <c r="ES128" s="168"/>
      <c r="ET128" s="168"/>
      <c r="EU128" s="168"/>
      <c r="EV128" s="168"/>
      <c r="EW128" s="168"/>
      <c r="EX128" s="168"/>
      <c r="EY128" s="168"/>
      <c r="EZ128" s="168"/>
      <c r="FA128" s="168"/>
      <c r="FB128" s="168"/>
      <c r="FC128" s="168"/>
      <c r="FD128" s="168"/>
      <c r="FE128" s="168"/>
      <c r="FF128" s="168"/>
      <c r="FG128" s="168"/>
      <c r="FH128" s="168"/>
      <c r="FI128" s="168"/>
      <c r="FJ128" s="168"/>
      <c r="FK128" s="168"/>
      <c r="FL128" s="168"/>
      <c r="FM128" s="168"/>
      <c r="FN128" s="168"/>
      <c r="FO128" s="168"/>
      <c r="FP128" s="168"/>
      <c r="FQ128" s="168"/>
      <c r="FR128" s="168"/>
      <c r="FS128" s="168"/>
      <c r="FT128" s="168"/>
      <c r="FU128" s="168"/>
      <c r="FV128" s="168"/>
      <c r="FW128" s="168"/>
      <c r="FX128" s="168"/>
      <c r="FY128" s="168"/>
      <c r="FZ128" s="168"/>
      <c r="GA128" s="168"/>
      <c r="GB128" s="168"/>
      <c r="GC128" s="168"/>
      <c r="GD128" s="168"/>
      <c r="GE128" s="168"/>
      <c r="GF128" s="168"/>
      <c r="GG128" s="168"/>
      <c r="GH128" s="168"/>
      <c r="GI128" s="168"/>
      <c r="GJ128" s="168"/>
      <c r="GK128" s="168"/>
      <c r="GL128" s="168"/>
      <c r="GM128" s="168"/>
      <c r="GN128" s="168"/>
      <c r="GO128" s="168"/>
      <c r="GP128" s="168"/>
      <c r="GQ128" s="168"/>
      <c r="GR128" s="168"/>
      <c r="GS128" s="168"/>
      <c r="GT128" s="168"/>
      <c r="GU128" s="168"/>
      <c r="GV128" s="168"/>
      <c r="GW128" s="168"/>
      <c r="GX128" s="168"/>
      <c r="GY128" s="168"/>
      <c r="GZ128" s="168"/>
      <c r="HA128" s="168"/>
      <c r="HB128" s="168"/>
      <c r="HC128" s="168"/>
      <c r="HD128" s="168"/>
      <c r="HE128" s="168"/>
      <c r="HF128" s="168"/>
      <c r="HG128" s="168"/>
      <c r="HH128" s="168"/>
      <c r="HI128" s="168"/>
      <c r="HJ128" s="168"/>
      <c r="HK128" s="168"/>
      <c r="HL128" s="168"/>
      <c r="HM128" s="168"/>
      <c r="HN128" s="168"/>
      <c r="HO128" s="168"/>
      <c r="HP128" s="168"/>
      <c r="HQ128" s="168"/>
      <c r="HR128" s="168"/>
      <c r="HS128" s="168"/>
      <c r="HT128" s="168"/>
      <c r="HU128" s="168"/>
      <c r="HV128" s="168"/>
      <c r="HW128" s="168"/>
      <c r="HX128" s="168"/>
      <c r="HY128" s="168"/>
      <c r="HZ128" s="168"/>
      <c r="IA128" s="168"/>
      <c r="IB128" s="168"/>
      <c r="IC128" s="168"/>
      <c r="ID128" s="168"/>
      <c r="IE128" s="168"/>
      <c r="IF128" s="168"/>
      <c r="IG128" s="168"/>
      <c r="IH128" s="168"/>
      <c r="II128" s="168"/>
      <c r="IJ128" s="168"/>
      <c r="IK128" s="168"/>
      <c r="IL128" s="168"/>
      <c r="IM128" s="168"/>
      <c r="IN128" s="168"/>
      <c r="IO128" s="168"/>
      <c r="IP128" s="168"/>
      <c r="IQ128" s="168"/>
      <c r="IR128" s="168"/>
      <c r="IS128" s="168"/>
      <c r="IT128" s="168"/>
      <c r="IU128" s="168"/>
      <c r="IV128" s="168"/>
      <c r="IW128" s="168"/>
      <c r="IX128" s="168"/>
      <c r="IY128" s="168"/>
      <c r="IZ128" s="168"/>
      <c r="JA128" s="168"/>
      <c r="JB128" s="168"/>
      <c r="JC128" s="168"/>
      <c r="JD128" s="168"/>
      <c r="JE128" s="168"/>
      <c r="JF128" s="168"/>
      <c r="JG128" s="168"/>
      <c r="JH128" s="168"/>
      <c r="JI128" s="168"/>
      <c r="JJ128" s="168"/>
      <c r="JK128" s="168"/>
      <c r="JL128" s="168"/>
      <c r="JM128" s="168"/>
      <c r="JN128" s="168"/>
      <c r="JO128" s="168"/>
      <c r="JP128" s="168"/>
      <c r="JQ128" s="168"/>
      <c r="JR128" s="168"/>
      <c r="JS128" s="168"/>
      <c r="JT128" s="168"/>
      <c r="JU128" s="168"/>
      <c r="JV128" s="168"/>
      <c r="JW128" s="168"/>
      <c r="JX128" s="168"/>
      <c r="JY128" s="168"/>
      <c r="JZ128" s="168"/>
      <c r="KA128" s="168"/>
      <c r="KB128" s="168"/>
      <c r="KC128" s="168"/>
      <c r="KD128" s="168"/>
      <c r="KE128" s="168"/>
      <c r="KF128" s="168"/>
      <c r="KG128" s="168"/>
      <c r="KH128" s="168"/>
      <c r="KI128" s="168"/>
      <c r="KJ128" s="168"/>
      <c r="KK128" s="168"/>
      <c r="KL128" s="168"/>
      <c r="KM128" s="168"/>
      <c r="KN128" s="168"/>
      <c r="KO128" s="168"/>
      <c r="KP128" s="168"/>
      <c r="KQ128" s="168"/>
      <c r="KR128" s="168"/>
      <c r="KS128" s="168"/>
      <c r="KT128" s="168"/>
      <c r="KU128" s="168"/>
      <c r="KV128" s="168"/>
      <c r="KW128" s="168"/>
      <c r="KX128" s="168"/>
      <c r="KY128" s="168"/>
      <c r="KZ128" s="168"/>
      <c r="LA128" s="168"/>
      <c r="LB128" s="168"/>
      <c r="LC128" s="168"/>
      <c r="LD128" s="168"/>
      <c r="LE128" s="168"/>
      <c r="LF128" s="168"/>
      <c r="LG128" s="168"/>
      <c r="LH128" s="168"/>
      <c r="LI128" s="168"/>
      <c r="LJ128" s="168"/>
      <c r="LK128" s="168"/>
      <c r="LL128" s="168"/>
      <c r="LM128" s="168"/>
      <c r="LN128" s="168"/>
      <c r="LO128" s="168"/>
      <c r="LP128" s="168"/>
      <c r="LQ128" s="168"/>
      <c r="LR128" s="168"/>
      <c r="LS128" s="168"/>
      <c r="LT128" s="168"/>
      <c r="LU128" s="168"/>
      <c r="LV128" s="168"/>
      <c r="LW128" s="168"/>
      <c r="LX128" s="168"/>
      <c r="LY128" s="168"/>
      <c r="LZ128" s="168"/>
      <c r="MA128" s="168"/>
      <c r="MB128" s="168"/>
      <c r="MC128" s="168"/>
      <c r="MD128" s="168"/>
      <c r="ME128" s="168"/>
      <c r="MF128" s="168"/>
      <c r="MG128" s="168"/>
    </row>
    <row r="129" spans="1:345" s="170" customFormat="1" x14ac:dyDescent="0.25">
      <c r="A129" s="400" t="s">
        <v>544</v>
      </c>
      <c r="B129" s="526" t="s">
        <v>681</v>
      </c>
      <c r="C129" s="527">
        <v>5</v>
      </c>
      <c r="D129" s="528" t="s">
        <v>564</v>
      </c>
      <c r="E129" s="529" t="s">
        <v>610</v>
      </c>
      <c r="F129" s="528"/>
      <c r="G129" s="528" t="s">
        <v>610</v>
      </c>
      <c r="H129" s="528" t="s">
        <v>610</v>
      </c>
      <c r="I129" s="528"/>
      <c r="J129" s="528"/>
      <c r="K129" s="529" t="s">
        <v>611</v>
      </c>
      <c r="L129" s="168"/>
      <c r="M129" s="168"/>
      <c r="N129" s="168"/>
      <c r="O129" s="168"/>
      <c r="P129" s="168"/>
      <c r="Q129" s="168"/>
      <c r="R129" s="168"/>
      <c r="S129" s="168"/>
      <c r="T129" s="168"/>
      <c r="U129" s="168"/>
      <c r="V129" s="168"/>
      <c r="W129" s="168"/>
      <c r="X129" s="168"/>
      <c r="Y129" s="168"/>
      <c r="Z129" s="168"/>
      <c r="AA129" s="168"/>
      <c r="AB129" s="168"/>
      <c r="AC129" s="168"/>
      <c r="AD129" s="168"/>
      <c r="AE129" s="168"/>
      <c r="AF129" s="168"/>
      <c r="AG129" s="168"/>
      <c r="AH129" s="168"/>
      <c r="AI129" s="168"/>
      <c r="AJ129" s="168"/>
      <c r="AK129" s="168"/>
      <c r="AL129" s="168"/>
      <c r="AM129" s="168"/>
      <c r="AN129" s="168"/>
      <c r="AO129" s="168"/>
      <c r="AP129" s="168"/>
      <c r="AQ129" s="168"/>
      <c r="AR129" s="168"/>
      <c r="AS129" s="168"/>
      <c r="AT129" s="168"/>
      <c r="AU129" s="168"/>
      <c r="AV129" s="168"/>
      <c r="AW129" s="168"/>
      <c r="AX129" s="168"/>
      <c r="AY129" s="168"/>
      <c r="AZ129" s="168"/>
      <c r="BA129" s="168"/>
      <c r="BB129" s="168"/>
      <c r="BC129" s="168"/>
      <c r="BD129" s="168"/>
      <c r="BE129" s="168"/>
      <c r="BF129" s="168"/>
      <c r="BG129" s="168"/>
      <c r="BH129" s="168"/>
      <c r="BI129" s="168"/>
      <c r="BJ129" s="168"/>
      <c r="BK129" s="168"/>
      <c r="BL129" s="168"/>
      <c r="BM129" s="168"/>
      <c r="BN129" s="168"/>
      <c r="BO129" s="168"/>
      <c r="BP129" s="168"/>
      <c r="BQ129" s="168"/>
      <c r="BR129" s="168"/>
      <c r="BS129" s="168"/>
      <c r="BT129" s="168"/>
      <c r="BU129" s="168"/>
      <c r="BV129" s="168"/>
      <c r="BW129" s="168"/>
      <c r="BX129" s="168"/>
      <c r="BY129" s="168"/>
      <c r="BZ129" s="168"/>
      <c r="CA129" s="168"/>
      <c r="CB129" s="168"/>
      <c r="CC129" s="168"/>
      <c r="CD129" s="168"/>
      <c r="CE129" s="168"/>
      <c r="CF129" s="168"/>
      <c r="CG129" s="168"/>
      <c r="CH129" s="168"/>
      <c r="CI129" s="168"/>
      <c r="CJ129" s="168"/>
      <c r="CK129" s="168"/>
      <c r="CL129" s="168"/>
      <c r="CM129" s="168"/>
      <c r="CN129" s="168"/>
      <c r="CO129" s="168"/>
      <c r="CP129" s="168"/>
      <c r="CQ129" s="168"/>
      <c r="CR129" s="168"/>
      <c r="CS129" s="168"/>
      <c r="CT129" s="168"/>
      <c r="CU129" s="168"/>
      <c r="CV129" s="168"/>
      <c r="CW129" s="168"/>
      <c r="CX129" s="168"/>
      <c r="CY129" s="168"/>
      <c r="CZ129" s="168"/>
      <c r="DA129" s="168"/>
      <c r="DB129" s="168"/>
      <c r="DC129" s="168"/>
      <c r="DD129" s="168"/>
      <c r="DE129" s="168"/>
      <c r="DF129" s="168"/>
      <c r="DG129" s="168"/>
      <c r="DH129" s="168"/>
      <c r="DI129" s="168"/>
      <c r="DJ129" s="168"/>
      <c r="DK129" s="168"/>
      <c r="DL129" s="168"/>
      <c r="DM129" s="168"/>
      <c r="DN129" s="168"/>
      <c r="DO129" s="168"/>
      <c r="DP129" s="168"/>
      <c r="DQ129" s="168"/>
      <c r="DR129" s="168"/>
      <c r="DS129" s="168"/>
      <c r="DT129" s="168"/>
      <c r="DU129" s="168"/>
      <c r="DV129" s="168"/>
      <c r="DW129" s="168"/>
      <c r="DX129" s="168"/>
      <c r="DY129" s="168"/>
      <c r="DZ129" s="168"/>
      <c r="EA129" s="168"/>
      <c r="EB129" s="168"/>
      <c r="EC129" s="168"/>
      <c r="ED129" s="168"/>
      <c r="EE129" s="168"/>
      <c r="EF129" s="168"/>
      <c r="EG129" s="168"/>
      <c r="EH129" s="168"/>
      <c r="EI129" s="168"/>
      <c r="EJ129" s="168"/>
      <c r="EK129" s="168"/>
      <c r="EL129" s="168"/>
      <c r="EM129" s="168"/>
      <c r="EN129" s="168"/>
      <c r="EO129" s="168"/>
      <c r="EP129" s="168"/>
      <c r="EQ129" s="168"/>
      <c r="ER129" s="168"/>
      <c r="ES129" s="168"/>
      <c r="ET129" s="168"/>
      <c r="EU129" s="168"/>
      <c r="EV129" s="168"/>
      <c r="EW129" s="168"/>
      <c r="EX129" s="168"/>
      <c r="EY129" s="168"/>
      <c r="EZ129" s="168"/>
      <c r="FA129" s="168"/>
      <c r="FB129" s="168"/>
      <c r="FC129" s="168"/>
      <c r="FD129" s="168"/>
      <c r="FE129" s="168"/>
      <c r="FF129" s="168"/>
      <c r="FG129" s="168"/>
      <c r="FH129" s="168"/>
      <c r="FI129" s="168"/>
      <c r="FJ129" s="168"/>
      <c r="FK129" s="168"/>
      <c r="FL129" s="168"/>
      <c r="FM129" s="168"/>
      <c r="FN129" s="168"/>
      <c r="FO129" s="168"/>
      <c r="FP129" s="168"/>
      <c r="FQ129" s="168"/>
      <c r="FR129" s="168"/>
      <c r="FS129" s="168"/>
      <c r="FT129" s="168"/>
      <c r="FU129" s="168"/>
      <c r="FV129" s="168"/>
      <c r="FW129" s="168"/>
      <c r="FX129" s="168"/>
      <c r="FY129" s="168"/>
      <c r="FZ129" s="168"/>
      <c r="GA129" s="168"/>
      <c r="GB129" s="168"/>
      <c r="GC129" s="168"/>
      <c r="GD129" s="168"/>
      <c r="GE129" s="168"/>
      <c r="GF129" s="168"/>
      <c r="GG129" s="168"/>
      <c r="GH129" s="168"/>
      <c r="GI129" s="168"/>
      <c r="GJ129" s="168"/>
      <c r="GK129" s="168"/>
      <c r="GL129" s="168"/>
      <c r="GM129" s="168"/>
      <c r="GN129" s="168"/>
      <c r="GO129" s="168"/>
      <c r="GP129" s="168"/>
      <c r="GQ129" s="168"/>
      <c r="GR129" s="168"/>
      <c r="GS129" s="168"/>
      <c r="GT129" s="168"/>
      <c r="GU129" s="168"/>
      <c r="GV129" s="168"/>
      <c r="GW129" s="168"/>
      <c r="GX129" s="168"/>
      <c r="GY129" s="168"/>
      <c r="GZ129" s="168"/>
      <c r="HA129" s="168"/>
      <c r="HB129" s="168"/>
      <c r="HC129" s="168"/>
      <c r="HD129" s="168"/>
      <c r="HE129" s="168"/>
      <c r="HF129" s="168"/>
      <c r="HG129" s="168"/>
      <c r="HH129" s="168"/>
      <c r="HI129" s="168"/>
      <c r="HJ129" s="168"/>
      <c r="HK129" s="168"/>
      <c r="HL129" s="168"/>
      <c r="HM129" s="168"/>
      <c r="HN129" s="168"/>
      <c r="HO129" s="168"/>
      <c r="HP129" s="168"/>
      <c r="HQ129" s="168"/>
      <c r="HR129" s="168"/>
      <c r="HS129" s="168"/>
      <c r="HT129" s="168"/>
      <c r="HU129" s="168"/>
      <c r="HV129" s="168"/>
      <c r="HW129" s="168"/>
      <c r="HX129" s="168"/>
      <c r="HY129" s="168"/>
      <c r="HZ129" s="168"/>
      <c r="IA129" s="168"/>
      <c r="IB129" s="168"/>
      <c r="IC129" s="168"/>
      <c r="ID129" s="168"/>
      <c r="IE129" s="168"/>
      <c r="IF129" s="168"/>
      <c r="IG129" s="168"/>
      <c r="IH129" s="168"/>
      <c r="II129" s="168"/>
      <c r="IJ129" s="168"/>
      <c r="IK129" s="168"/>
      <c r="IL129" s="168"/>
      <c r="IM129" s="168"/>
      <c r="IN129" s="168"/>
      <c r="IO129" s="168"/>
      <c r="IP129" s="168"/>
      <c r="IQ129" s="168"/>
      <c r="IR129" s="168"/>
      <c r="IS129" s="168"/>
      <c r="IT129" s="168"/>
      <c r="IU129" s="168"/>
      <c r="IV129" s="168"/>
      <c r="IW129" s="168"/>
      <c r="IX129" s="168"/>
      <c r="IY129" s="168"/>
      <c r="IZ129" s="168"/>
      <c r="JA129" s="168"/>
      <c r="JB129" s="168"/>
      <c r="JC129" s="168"/>
      <c r="JD129" s="168"/>
      <c r="JE129" s="168"/>
      <c r="JF129" s="168"/>
      <c r="JG129" s="168"/>
      <c r="JH129" s="168"/>
      <c r="JI129" s="168"/>
      <c r="JJ129" s="168"/>
      <c r="JK129" s="168"/>
      <c r="JL129" s="168"/>
      <c r="JM129" s="168"/>
      <c r="JN129" s="168"/>
      <c r="JO129" s="168"/>
      <c r="JP129" s="168"/>
      <c r="JQ129" s="168"/>
      <c r="JR129" s="168"/>
      <c r="JS129" s="168"/>
      <c r="JT129" s="168"/>
      <c r="JU129" s="168"/>
      <c r="JV129" s="168"/>
      <c r="JW129" s="168"/>
      <c r="JX129" s="168"/>
      <c r="JY129" s="168"/>
      <c r="JZ129" s="168"/>
      <c r="KA129" s="168"/>
      <c r="KB129" s="168"/>
      <c r="KC129" s="168"/>
      <c r="KD129" s="168"/>
      <c r="KE129" s="168"/>
      <c r="KF129" s="168"/>
      <c r="KG129" s="168"/>
      <c r="KH129" s="168"/>
      <c r="KI129" s="168"/>
      <c r="KJ129" s="168"/>
      <c r="KK129" s="168"/>
      <c r="KL129" s="168"/>
      <c r="KM129" s="168"/>
      <c r="KN129" s="168"/>
      <c r="KO129" s="168"/>
      <c r="KP129" s="168"/>
      <c r="KQ129" s="168"/>
      <c r="KR129" s="168"/>
      <c r="KS129" s="168"/>
      <c r="KT129" s="168"/>
      <c r="KU129" s="168"/>
      <c r="KV129" s="168"/>
      <c r="KW129" s="168"/>
      <c r="KX129" s="168"/>
      <c r="KY129" s="168"/>
      <c r="KZ129" s="168"/>
      <c r="LA129" s="168"/>
      <c r="LB129" s="168"/>
      <c r="LC129" s="168"/>
      <c r="LD129" s="168"/>
      <c r="LE129" s="168"/>
      <c r="LF129" s="168"/>
      <c r="LG129" s="168"/>
      <c r="LH129" s="168"/>
      <c r="LI129" s="168"/>
      <c r="LJ129" s="168"/>
      <c r="LK129" s="168"/>
      <c r="LL129" s="168"/>
      <c r="LM129" s="168"/>
      <c r="LN129" s="168"/>
      <c r="LO129" s="168"/>
      <c r="LP129" s="168"/>
      <c r="LQ129" s="168"/>
      <c r="LR129" s="168"/>
      <c r="LS129" s="168"/>
      <c r="LT129" s="168"/>
      <c r="LU129" s="168"/>
      <c r="LV129" s="168"/>
      <c r="LW129" s="168"/>
      <c r="LX129" s="168"/>
      <c r="LY129" s="168"/>
      <c r="LZ129" s="168"/>
      <c r="MA129" s="168"/>
      <c r="MB129" s="168"/>
      <c r="MC129" s="168"/>
      <c r="MD129" s="168"/>
      <c r="ME129" s="168"/>
      <c r="MF129" s="168"/>
      <c r="MG129" s="168"/>
    </row>
    <row r="130" spans="1:345" s="170" customFormat="1" ht="26.4" x14ac:dyDescent="0.25">
      <c r="A130" s="400" t="s">
        <v>546</v>
      </c>
      <c r="B130" s="526" t="s">
        <v>683</v>
      </c>
      <c r="C130" s="527">
        <v>4.3</v>
      </c>
      <c r="D130" s="528" t="s">
        <v>696</v>
      </c>
      <c r="E130" s="529" t="s">
        <v>561</v>
      </c>
      <c r="F130" s="528"/>
      <c r="G130" s="528" t="s">
        <v>202</v>
      </c>
      <c r="H130" s="528" t="s">
        <v>8</v>
      </c>
      <c r="I130" s="528"/>
      <c r="J130" s="528"/>
      <c r="K130" s="529" t="s">
        <v>206</v>
      </c>
      <c r="L130" s="168"/>
      <c r="M130" s="168"/>
      <c r="N130" s="168"/>
      <c r="O130" s="168"/>
      <c r="P130" s="168"/>
      <c r="Q130" s="168"/>
      <c r="R130" s="168"/>
      <c r="S130" s="168"/>
      <c r="T130" s="168"/>
      <c r="U130" s="168"/>
      <c r="V130" s="168"/>
      <c r="W130" s="168"/>
      <c r="X130" s="168"/>
      <c r="Y130" s="168"/>
      <c r="Z130" s="168"/>
      <c r="AA130" s="168"/>
      <c r="AB130" s="168"/>
      <c r="AC130" s="168"/>
      <c r="AD130" s="168"/>
      <c r="AE130" s="168"/>
      <c r="AF130" s="168"/>
      <c r="AG130" s="168"/>
      <c r="AH130" s="168"/>
      <c r="AI130" s="168"/>
      <c r="AJ130" s="168"/>
      <c r="AK130" s="168"/>
      <c r="AL130" s="168"/>
      <c r="AM130" s="168"/>
      <c r="AN130" s="168"/>
      <c r="AO130" s="168"/>
      <c r="AP130" s="168"/>
      <c r="AQ130" s="168"/>
      <c r="AR130" s="168"/>
      <c r="AS130" s="168"/>
      <c r="AT130" s="168"/>
      <c r="AU130" s="168"/>
      <c r="AV130" s="168"/>
      <c r="AW130" s="168"/>
      <c r="AX130" s="168"/>
      <c r="AY130" s="168"/>
      <c r="AZ130" s="168"/>
      <c r="BA130" s="168"/>
      <c r="BB130" s="168"/>
      <c r="BC130" s="168"/>
      <c r="BD130" s="168"/>
      <c r="BE130" s="168"/>
      <c r="BF130" s="168"/>
      <c r="BG130" s="168"/>
      <c r="BH130" s="168"/>
      <c r="BI130" s="168"/>
      <c r="BJ130" s="168"/>
      <c r="BK130" s="168"/>
      <c r="BL130" s="168"/>
      <c r="BM130" s="168"/>
      <c r="BN130" s="168"/>
      <c r="BO130" s="168"/>
      <c r="BP130" s="168"/>
      <c r="BQ130" s="168"/>
      <c r="BR130" s="168"/>
      <c r="BS130" s="168"/>
      <c r="BT130" s="168"/>
      <c r="BU130" s="168"/>
      <c r="BV130" s="168"/>
      <c r="BW130" s="168"/>
      <c r="BX130" s="168"/>
      <c r="BY130" s="168"/>
      <c r="BZ130" s="168"/>
      <c r="CA130" s="168"/>
      <c r="CB130" s="168"/>
      <c r="CC130" s="168"/>
      <c r="CD130" s="168"/>
      <c r="CE130" s="168"/>
      <c r="CF130" s="168"/>
      <c r="CG130" s="168"/>
      <c r="CH130" s="168"/>
      <c r="CI130" s="168"/>
      <c r="CJ130" s="168"/>
      <c r="CK130" s="168"/>
      <c r="CL130" s="168"/>
      <c r="CM130" s="168"/>
      <c r="CN130" s="168"/>
      <c r="CO130" s="168"/>
      <c r="CP130" s="168"/>
      <c r="CQ130" s="168"/>
      <c r="CR130" s="168"/>
      <c r="CS130" s="168"/>
      <c r="CT130" s="168"/>
      <c r="CU130" s="168"/>
      <c r="CV130" s="168"/>
      <c r="CW130" s="168"/>
      <c r="CX130" s="168"/>
      <c r="CY130" s="168"/>
      <c r="CZ130" s="168"/>
      <c r="DA130" s="168"/>
      <c r="DB130" s="168"/>
      <c r="DC130" s="168"/>
      <c r="DD130" s="168"/>
      <c r="DE130" s="168"/>
      <c r="DF130" s="168"/>
      <c r="DG130" s="168"/>
      <c r="DH130" s="168"/>
      <c r="DI130" s="168"/>
      <c r="DJ130" s="168"/>
      <c r="DK130" s="168"/>
      <c r="DL130" s="168"/>
      <c r="DM130" s="168"/>
      <c r="DN130" s="168"/>
      <c r="DO130" s="168"/>
      <c r="DP130" s="168"/>
      <c r="DQ130" s="168"/>
      <c r="DR130" s="168"/>
      <c r="DS130" s="168"/>
      <c r="DT130" s="168"/>
      <c r="DU130" s="168"/>
      <c r="DV130" s="168"/>
      <c r="DW130" s="168"/>
      <c r="DX130" s="168"/>
      <c r="DY130" s="168"/>
      <c r="DZ130" s="168"/>
      <c r="EA130" s="168"/>
      <c r="EB130" s="168"/>
      <c r="EC130" s="168"/>
      <c r="ED130" s="168"/>
      <c r="EE130" s="168"/>
      <c r="EF130" s="168"/>
      <c r="EG130" s="168"/>
      <c r="EH130" s="168"/>
      <c r="EI130" s="168"/>
      <c r="EJ130" s="168"/>
      <c r="EK130" s="168"/>
      <c r="EL130" s="168"/>
      <c r="EM130" s="168"/>
      <c r="EN130" s="168"/>
      <c r="EO130" s="168"/>
      <c r="EP130" s="168"/>
      <c r="EQ130" s="168"/>
      <c r="ER130" s="168"/>
      <c r="ES130" s="168"/>
      <c r="ET130" s="168"/>
      <c r="EU130" s="168"/>
      <c r="EV130" s="168"/>
      <c r="EW130" s="168"/>
      <c r="EX130" s="168"/>
      <c r="EY130" s="168"/>
      <c r="EZ130" s="168"/>
      <c r="FA130" s="168"/>
      <c r="FB130" s="168"/>
      <c r="FC130" s="168"/>
      <c r="FD130" s="168"/>
      <c r="FE130" s="168"/>
      <c r="FF130" s="168"/>
      <c r="FG130" s="168"/>
      <c r="FH130" s="168"/>
      <c r="FI130" s="168"/>
      <c r="FJ130" s="168"/>
      <c r="FK130" s="168"/>
      <c r="FL130" s="168"/>
      <c r="FM130" s="168"/>
      <c r="FN130" s="168"/>
      <c r="FO130" s="168"/>
      <c r="FP130" s="168"/>
      <c r="FQ130" s="168"/>
      <c r="FR130" s="168"/>
      <c r="FS130" s="168"/>
      <c r="FT130" s="168"/>
      <c r="FU130" s="168"/>
      <c r="FV130" s="168"/>
      <c r="FW130" s="168"/>
      <c r="FX130" s="168"/>
      <c r="FY130" s="168"/>
      <c r="FZ130" s="168"/>
      <c r="GA130" s="168"/>
      <c r="GB130" s="168"/>
      <c r="GC130" s="168"/>
      <c r="GD130" s="168"/>
      <c r="GE130" s="168"/>
      <c r="GF130" s="168"/>
      <c r="GG130" s="168"/>
      <c r="GH130" s="168"/>
      <c r="GI130" s="168"/>
      <c r="GJ130" s="168"/>
      <c r="GK130" s="168"/>
      <c r="GL130" s="168"/>
      <c r="GM130" s="168"/>
      <c r="GN130" s="168"/>
      <c r="GO130" s="168"/>
      <c r="GP130" s="168"/>
      <c r="GQ130" s="168"/>
      <c r="GR130" s="168"/>
      <c r="GS130" s="168"/>
      <c r="GT130" s="168"/>
      <c r="GU130" s="168"/>
      <c r="GV130" s="168"/>
      <c r="GW130" s="168"/>
      <c r="GX130" s="168"/>
      <c r="GY130" s="168"/>
      <c r="GZ130" s="168"/>
      <c r="HA130" s="168"/>
      <c r="HB130" s="168"/>
      <c r="HC130" s="168"/>
      <c r="HD130" s="168"/>
      <c r="HE130" s="168"/>
      <c r="HF130" s="168"/>
      <c r="HG130" s="168"/>
      <c r="HH130" s="168"/>
      <c r="HI130" s="168"/>
      <c r="HJ130" s="168"/>
      <c r="HK130" s="168"/>
      <c r="HL130" s="168"/>
      <c r="HM130" s="168"/>
      <c r="HN130" s="168"/>
      <c r="HO130" s="168"/>
      <c r="HP130" s="168"/>
      <c r="HQ130" s="168"/>
      <c r="HR130" s="168"/>
      <c r="HS130" s="168"/>
      <c r="HT130" s="168"/>
      <c r="HU130" s="168"/>
      <c r="HV130" s="168"/>
      <c r="HW130" s="168"/>
      <c r="HX130" s="168"/>
      <c r="HY130" s="168"/>
      <c r="HZ130" s="168"/>
      <c r="IA130" s="168"/>
      <c r="IB130" s="168"/>
      <c r="IC130" s="168"/>
      <c r="ID130" s="168"/>
      <c r="IE130" s="168"/>
      <c r="IF130" s="168"/>
      <c r="IG130" s="168"/>
      <c r="IH130" s="168"/>
      <c r="II130" s="168"/>
      <c r="IJ130" s="168"/>
      <c r="IK130" s="168"/>
      <c r="IL130" s="168"/>
      <c r="IM130" s="168"/>
      <c r="IN130" s="168"/>
      <c r="IO130" s="168"/>
      <c r="IP130" s="168"/>
      <c r="IQ130" s="168"/>
      <c r="IR130" s="168"/>
      <c r="IS130" s="168"/>
      <c r="IT130" s="168"/>
      <c r="IU130" s="168"/>
      <c r="IV130" s="168"/>
      <c r="IW130" s="168"/>
      <c r="IX130" s="168"/>
      <c r="IY130" s="168"/>
      <c r="IZ130" s="168"/>
      <c r="JA130" s="168"/>
      <c r="JB130" s="168"/>
      <c r="JC130" s="168"/>
      <c r="JD130" s="168"/>
      <c r="JE130" s="168"/>
      <c r="JF130" s="168"/>
      <c r="JG130" s="168"/>
      <c r="JH130" s="168"/>
      <c r="JI130" s="168"/>
      <c r="JJ130" s="168"/>
      <c r="JK130" s="168"/>
      <c r="JL130" s="168"/>
      <c r="JM130" s="168"/>
      <c r="JN130" s="168"/>
      <c r="JO130" s="168"/>
      <c r="JP130" s="168"/>
      <c r="JQ130" s="168"/>
      <c r="JR130" s="168"/>
      <c r="JS130" s="168"/>
      <c r="JT130" s="168"/>
      <c r="JU130" s="168"/>
      <c r="JV130" s="168"/>
      <c r="JW130" s="168"/>
      <c r="JX130" s="168"/>
      <c r="JY130" s="168"/>
      <c r="JZ130" s="168"/>
      <c r="KA130" s="168"/>
      <c r="KB130" s="168"/>
      <c r="KC130" s="168"/>
      <c r="KD130" s="168"/>
      <c r="KE130" s="168"/>
      <c r="KF130" s="168"/>
      <c r="KG130" s="168"/>
      <c r="KH130" s="168"/>
      <c r="KI130" s="168"/>
      <c r="KJ130" s="168"/>
      <c r="KK130" s="168"/>
      <c r="KL130" s="168"/>
      <c r="KM130" s="168"/>
      <c r="KN130" s="168"/>
      <c r="KO130" s="168"/>
      <c r="KP130" s="168"/>
      <c r="KQ130" s="168"/>
      <c r="KR130" s="168"/>
      <c r="KS130" s="168"/>
      <c r="KT130" s="168"/>
      <c r="KU130" s="168"/>
      <c r="KV130" s="168"/>
      <c r="KW130" s="168"/>
      <c r="KX130" s="168"/>
      <c r="KY130" s="168"/>
      <c r="KZ130" s="168"/>
      <c r="LA130" s="168"/>
      <c r="LB130" s="168"/>
      <c r="LC130" s="168"/>
      <c r="LD130" s="168"/>
      <c r="LE130" s="168"/>
      <c r="LF130" s="168"/>
      <c r="LG130" s="168"/>
      <c r="LH130" s="168"/>
      <c r="LI130" s="168"/>
      <c r="LJ130" s="168"/>
      <c r="LK130" s="168"/>
      <c r="LL130" s="168"/>
      <c r="LM130" s="168"/>
      <c r="LN130" s="168"/>
      <c r="LO130" s="168"/>
      <c r="LP130" s="168"/>
      <c r="LQ130" s="168"/>
      <c r="LR130" s="168"/>
      <c r="LS130" s="168"/>
      <c r="LT130" s="168"/>
      <c r="LU130" s="168"/>
      <c r="LV130" s="168"/>
      <c r="LW130" s="168"/>
      <c r="LX130" s="168"/>
      <c r="LY130" s="168"/>
      <c r="LZ130" s="168"/>
      <c r="MA130" s="168"/>
      <c r="MB130" s="168"/>
      <c r="MC130" s="168"/>
      <c r="MD130" s="168"/>
      <c r="ME130" s="168"/>
      <c r="MF130" s="168"/>
      <c r="MG130" s="168"/>
    </row>
    <row r="131" spans="1:345" s="170" customFormat="1" ht="26.4" x14ac:dyDescent="0.25">
      <c r="A131" s="400" t="s">
        <v>554</v>
      </c>
      <c r="B131" s="526" t="s">
        <v>1147</v>
      </c>
      <c r="C131" s="532">
        <v>4.4000000000000004</v>
      </c>
      <c r="D131" s="532" t="s">
        <v>563</v>
      </c>
      <c r="E131" s="526" t="s">
        <v>561</v>
      </c>
      <c r="F131" s="532" t="s">
        <v>148</v>
      </c>
      <c r="G131" s="532" t="s">
        <v>202</v>
      </c>
      <c r="H131" s="532" t="s">
        <v>202</v>
      </c>
      <c r="I131" s="532" t="s">
        <v>58</v>
      </c>
      <c r="J131" s="532" t="s">
        <v>203</v>
      </c>
      <c r="K131" s="526" t="s">
        <v>206</v>
      </c>
      <c r="L131" s="168"/>
      <c r="M131" s="168"/>
      <c r="N131" s="168"/>
      <c r="O131" s="168"/>
      <c r="P131" s="168"/>
      <c r="Q131" s="168"/>
      <c r="R131" s="168"/>
      <c r="S131" s="168"/>
      <c r="T131" s="168"/>
      <c r="U131" s="168"/>
      <c r="V131" s="168"/>
      <c r="W131" s="168"/>
      <c r="X131" s="168"/>
      <c r="Y131" s="168"/>
      <c r="Z131" s="168"/>
      <c r="AA131" s="168"/>
      <c r="AB131" s="168"/>
      <c r="AC131" s="168"/>
      <c r="AD131" s="168"/>
      <c r="AE131" s="168"/>
      <c r="AF131" s="168"/>
      <c r="AG131" s="168"/>
      <c r="AH131" s="168"/>
      <c r="AI131" s="168"/>
      <c r="AJ131" s="168"/>
      <c r="AK131" s="168"/>
      <c r="AL131" s="168"/>
      <c r="AM131" s="168"/>
      <c r="AN131" s="168"/>
      <c r="AO131" s="168"/>
      <c r="AP131" s="168"/>
      <c r="AQ131" s="168"/>
      <c r="AR131" s="168"/>
      <c r="AS131" s="168"/>
      <c r="AT131" s="168"/>
      <c r="AU131" s="168"/>
      <c r="AV131" s="168"/>
      <c r="AW131" s="168"/>
      <c r="AX131" s="168"/>
      <c r="AY131" s="168"/>
      <c r="AZ131" s="168"/>
      <c r="BA131" s="168"/>
      <c r="BB131" s="168"/>
      <c r="BC131" s="168"/>
      <c r="BD131" s="168"/>
      <c r="BE131" s="168"/>
      <c r="BF131" s="168"/>
      <c r="BG131" s="168"/>
      <c r="BH131" s="168"/>
      <c r="BI131" s="168"/>
      <c r="BJ131" s="168"/>
      <c r="BK131" s="168"/>
      <c r="BL131" s="168"/>
      <c r="BM131" s="168"/>
      <c r="BN131" s="168"/>
      <c r="BO131" s="168"/>
      <c r="BP131" s="168"/>
      <c r="BQ131" s="168"/>
      <c r="BR131" s="168"/>
      <c r="BS131" s="168"/>
      <c r="BT131" s="168"/>
      <c r="BU131" s="168"/>
      <c r="BV131" s="168"/>
      <c r="BW131" s="168"/>
      <c r="BX131" s="168"/>
      <c r="BY131" s="168"/>
      <c r="BZ131" s="168"/>
      <c r="CA131" s="168"/>
      <c r="CB131" s="168"/>
      <c r="CC131" s="168"/>
      <c r="CD131" s="168"/>
      <c r="CE131" s="168"/>
      <c r="CF131" s="168"/>
      <c r="CG131" s="168"/>
      <c r="CH131" s="168"/>
      <c r="CI131" s="168"/>
      <c r="CJ131" s="168"/>
      <c r="CK131" s="168"/>
      <c r="CL131" s="168"/>
      <c r="CM131" s="168"/>
      <c r="CN131" s="168"/>
      <c r="CO131" s="168"/>
      <c r="CP131" s="168"/>
      <c r="CQ131" s="168"/>
      <c r="CR131" s="168"/>
      <c r="CS131" s="168"/>
      <c r="CT131" s="168"/>
      <c r="CU131" s="168"/>
      <c r="CV131" s="168"/>
      <c r="CW131" s="168"/>
      <c r="CX131" s="168"/>
      <c r="CY131" s="168"/>
      <c r="CZ131" s="168"/>
      <c r="DA131" s="168"/>
      <c r="DB131" s="168"/>
      <c r="DC131" s="168"/>
      <c r="DD131" s="168"/>
      <c r="DE131" s="168"/>
      <c r="DF131" s="168"/>
      <c r="DG131" s="168"/>
      <c r="DH131" s="168"/>
      <c r="DI131" s="168"/>
      <c r="DJ131" s="168"/>
      <c r="DK131" s="168"/>
      <c r="DL131" s="168"/>
      <c r="DM131" s="168"/>
      <c r="DN131" s="168"/>
      <c r="DO131" s="168"/>
      <c r="DP131" s="168"/>
      <c r="DQ131" s="168"/>
      <c r="DR131" s="168"/>
      <c r="DS131" s="168"/>
      <c r="DT131" s="168"/>
      <c r="DU131" s="168"/>
      <c r="DV131" s="168"/>
      <c r="DW131" s="168"/>
      <c r="DX131" s="168"/>
      <c r="DY131" s="168"/>
      <c r="DZ131" s="168"/>
      <c r="EA131" s="168"/>
      <c r="EB131" s="168"/>
      <c r="EC131" s="168"/>
      <c r="ED131" s="168"/>
      <c r="EE131" s="168"/>
      <c r="EF131" s="168"/>
      <c r="EG131" s="168"/>
      <c r="EH131" s="168"/>
      <c r="EI131" s="168"/>
      <c r="EJ131" s="168"/>
      <c r="EK131" s="168"/>
      <c r="EL131" s="168"/>
      <c r="EM131" s="168"/>
      <c r="EN131" s="168"/>
      <c r="EO131" s="168"/>
      <c r="EP131" s="168"/>
      <c r="EQ131" s="168"/>
      <c r="ER131" s="168"/>
      <c r="ES131" s="168"/>
      <c r="ET131" s="168"/>
      <c r="EU131" s="168"/>
      <c r="EV131" s="168"/>
      <c r="EW131" s="168"/>
      <c r="EX131" s="168"/>
      <c r="EY131" s="168"/>
      <c r="EZ131" s="168"/>
      <c r="FA131" s="168"/>
      <c r="FB131" s="168"/>
      <c r="FC131" s="168"/>
      <c r="FD131" s="168"/>
      <c r="FE131" s="168"/>
      <c r="FF131" s="168"/>
      <c r="FG131" s="168"/>
      <c r="FH131" s="168"/>
      <c r="FI131" s="168"/>
      <c r="FJ131" s="168"/>
      <c r="FK131" s="168"/>
      <c r="FL131" s="168"/>
      <c r="FM131" s="168"/>
      <c r="FN131" s="168"/>
      <c r="FO131" s="168"/>
      <c r="FP131" s="168"/>
      <c r="FQ131" s="168"/>
      <c r="FR131" s="168"/>
      <c r="FS131" s="168"/>
      <c r="FT131" s="168"/>
      <c r="FU131" s="168"/>
      <c r="FV131" s="168"/>
      <c r="FW131" s="168"/>
      <c r="FX131" s="168"/>
      <c r="FY131" s="168"/>
      <c r="FZ131" s="168"/>
      <c r="GA131" s="168"/>
      <c r="GB131" s="168"/>
      <c r="GC131" s="168"/>
      <c r="GD131" s="168"/>
      <c r="GE131" s="168"/>
      <c r="GF131" s="168"/>
      <c r="GG131" s="168"/>
      <c r="GH131" s="168"/>
      <c r="GI131" s="168"/>
      <c r="GJ131" s="168"/>
      <c r="GK131" s="168"/>
      <c r="GL131" s="168"/>
      <c r="GM131" s="168"/>
      <c r="GN131" s="168"/>
      <c r="GO131" s="168"/>
      <c r="GP131" s="168"/>
      <c r="GQ131" s="168"/>
      <c r="GR131" s="168"/>
      <c r="GS131" s="168"/>
      <c r="GT131" s="168"/>
      <c r="GU131" s="168"/>
      <c r="GV131" s="168"/>
      <c r="GW131" s="168"/>
      <c r="GX131" s="168"/>
      <c r="GY131" s="168"/>
      <c r="GZ131" s="168"/>
      <c r="HA131" s="168"/>
      <c r="HB131" s="168"/>
      <c r="HC131" s="168"/>
      <c r="HD131" s="168"/>
      <c r="HE131" s="168"/>
      <c r="HF131" s="168"/>
      <c r="HG131" s="168"/>
      <c r="HH131" s="168"/>
      <c r="HI131" s="168"/>
      <c r="HJ131" s="168"/>
      <c r="HK131" s="168"/>
      <c r="HL131" s="168"/>
      <c r="HM131" s="168"/>
      <c r="HN131" s="168"/>
      <c r="HO131" s="168"/>
      <c r="HP131" s="168"/>
      <c r="HQ131" s="168"/>
      <c r="HR131" s="168"/>
      <c r="HS131" s="168"/>
      <c r="HT131" s="168"/>
      <c r="HU131" s="168"/>
      <c r="HV131" s="168"/>
      <c r="HW131" s="168"/>
      <c r="HX131" s="168"/>
      <c r="HY131" s="168"/>
      <c r="HZ131" s="168"/>
      <c r="IA131" s="168"/>
      <c r="IB131" s="168"/>
      <c r="IC131" s="168"/>
      <c r="ID131" s="168"/>
      <c r="IE131" s="168"/>
      <c r="IF131" s="168"/>
      <c r="IG131" s="168"/>
      <c r="IH131" s="168"/>
      <c r="II131" s="168"/>
      <c r="IJ131" s="168"/>
      <c r="IK131" s="168"/>
      <c r="IL131" s="168"/>
      <c r="IM131" s="168"/>
      <c r="IN131" s="168"/>
      <c r="IO131" s="168"/>
      <c r="IP131" s="168"/>
      <c r="IQ131" s="168"/>
      <c r="IR131" s="168"/>
      <c r="IS131" s="168"/>
      <c r="IT131" s="168"/>
      <c r="IU131" s="168"/>
      <c r="IV131" s="168"/>
      <c r="IW131" s="168"/>
      <c r="IX131" s="168"/>
      <c r="IY131" s="168"/>
      <c r="IZ131" s="168"/>
      <c r="JA131" s="168"/>
      <c r="JB131" s="168"/>
      <c r="JC131" s="168"/>
      <c r="JD131" s="168"/>
      <c r="JE131" s="168"/>
      <c r="JF131" s="168"/>
      <c r="JG131" s="168"/>
      <c r="JH131" s="168"/>
      <c r="JI131" s="168"/>
      <c r="JJ131" s="168"/>
      <c r="JK131" s="168"/>
      <c r="JL131" s="168"/>
      <c r="JM131" s="168"/>
      <c r="JN131" s="168"/>
      <c r="JO131" s="168"/>
      <c r="JP131" s="168"/>
      <c r="JQ131" s="168"/>
      <c r="JR131" s="168"/>
      <c r="JS131" s="168"/>
      <c r="JT131" s="168"/>
      <c r="JU131" s="168"/>
      <c r="JV131" s="168"/>
      <c r="JW131" s="168"/>
      <c r="JX131" s="168"/>
      <c r="JY131" s="168"/>
      <c r="JZ131" s="168"/>
      <c r="KA131" s="168"/>
      <c r="KB131" s="168"/>
      <c r="KC131" s="168"/>
      <c r="KD131" s="168"/>
      <c r="KE131" s="168"/>
      <c r="KF131" s="168"/>
      <c r="KG131" s="168"/>
      <c r="KH131" s="168"/>
      <c r="KI131" s="168"/>
      <c r="KJ131" s="168"/>
      <c r="KK131" s="168"/>
      <c r="KL131" s="168"/>
      <c r="KM131" s="168"/>
      <c r="KN131" s="168"/>
      <c r="KO131" s="168"/>
      <c r="KP131" s="168"/>
      <c r="KQ131" s="168"/>
      <c r="KR131" s="168"/>
      <c r="KS131" s="168"/>
      <c r="KT131" s="168"/>
      <c r="KU131" s="168"/>
      <c r="KV131" s="168"/>
      <c r="KW131" s="168"/>
      <c r="KX131" s="168"/>
      <c r="KY131" s="168"/>
      <c r="KZ131" s="168"/>
      <c r="LA131" s="168"/>
      <c r="LB131" s="168"/>
      <c r="LC131" s="168"/>
      <c r="LD131" s="168"/>
      <c r="LE131" s="168"/>
      <c r="LF131" s="168"/>
      <c r="LG131" s="168"/>
      <c r="LH131" s="168"/>
      <c r="LI131" s="168"/>
      <c r="LJ131" s="168"/>
      <c r="LK131" s="168"/>
      <c r="LL131" s="168"/>
      <c r="LM131" s="168"/>
      <c r="LN131" s="168"/>
      <c r="LO131" s="168"/>
      <c r="LP131" s="168"/>
      <c r="LQ131" s="168"/>
      <c r="LR131" s="168"/>
      <c r="LS131" s="168"/>
      <c r="LT131" s="168"/>
      <c r="LU131" s="168"/>
      <c r="LV131" s="168"/>
      <c r="LW131" s="168"/>
      <c r="LX131" s="168"/>
      <c r="LY131" s="168"/>
      <c r="LZ131" s="168"/>
      <c r="MA131" s="168"/>
      <c r="MB131" s="168"/>
      <c r="MC131" s="168"/>
      <c r="MD131" s="168"/>
      <c r="ME131" s="168"/>
      <c r="MF131" s="168"/>
      <c r="MG131" s="168"/>
    </row>
    <row r="132" spans="1:345" s="170" customFormat="1" ht="26.4" x14ac:dyDescent="0.25">
      <c r="A132" s="400" t="s">
        <v>549</v>
      </c>
      <c r="B132" s="530" t="s">
        <v>686</v>
      </c>
      <c r="C132" s="521">
        <v>4.5999999999999996</v>
      </c>
      <c r="D132" s="522" t="s">
        <v>187</v>
      </c>
      <c r="E132" s="520" t="s">
        <v>571</v>
      </c>
      <c r="F132" s="522"/>
      <c r="G132" s="522" t="s">
        <v>202</v>
      </c>
      <c r="H132" s="522" t="s">
        <v>8</v>
      </c>
      <c r="I132" s="522"/>
      <c r="J132" s="522"/>
      <c r="K132" s="520" t="s">
        <v>206</v>
      </c>
      <c r="L132" s="168"/>
      <c r="M132" s="168"/>
      <c r="N132" s="168"/>
      <c r="O132" s="168"/>
      <c r="P132" s="168"/>
      <c r="Q132" s="168"/>
      <c r="R132" s="168"/>
      <c r="S132" s="168"/>
      <c r="T132" s="168"/>
      <c r="U132" s="168"/>
      <c r="V132" s="168"/>
      <c r="W132" s="168"/>
      <c r="X132" s="168"/>
      <c r="Y132" s="168"/>
      <c r="Z132" s="168"/>
      <c r="AA132" s="168"/>
      <c r="AB132" s="168"/>
      <c r="AC132" s="168"/>
      <c r="AD132" s="168"/>
      <c r="AE132" s="168"/>
      <c r="AF132" s="168"/>
      <c r="AG132" s="168"/>
      <c r="AH132" s="168"/>
      <c r="AI132" s="168"/>
      <c r="AJ132" s="168"/>
      <c r="AK132" s="168"/>
      <c r="AL132" s="168"/>
      <c r="AM132" s="168"/>
      <c r="AN132" s="168"/>
      <c r="AO132" s="168"/>
      <c r="AP132" s="168"/>
      <c r="AQ132" s="168"/>
      <c r="AR132" s="168"/>
      <c r="AS132" s="168"/>
      <c r="AT132" s="168"/>
      <c r="AU132" s="168"/>
      <c r="AV132" s="168"/>
      <c r="AW132" s="168"/>
      <c r="AX132" s="168"/>
      <c r="AY132" s="168"/>
      <c r="AZ132" s="168"/>
      <c r="BA132" s="168"/>
      <c r="BB132" s="168"/>
      <c r="BC132" s="168"/>
      <c r="BD132" s="168"/>
      <c r="BE132" s="168"/>
      <c r="BF132" s="168"/>
      <c r="BG132" s="168"/>
      <c r="BH132" s="168"/>
      <c r="BI132" s="168"/>
      <c r="BJ132" s="168"/>
      <c r="BK132" s="168"/>
      <c r="BL132" s="168"/>
      <c r="BM132" s="168"/>
      <c r="BN132" s="168"/>
      <c r="BO132" s="168"/>
      <c r="BP132" s="168"/>
      <c r="BQ132" s="168"/>
      <c r="BR132" s="168"/>
      <c r="BS132" s="168"/>
      <c r="BT132" s="168"/>
      <c r="BU132" s="168"/>
      <c r="BV132" s="168"/>
      <c r="BW132" s="168"/>
      <c r="BX132" s="168"/>
      <c r="BY132" s="168"/>
      <c r="BZ132" s="168"/>
      <c r="CA132" s="168"/>
      <c r="CB132" s="168"/>
      <c r="CC132" s="168"/>
      <c r="CD132" s="168"/>
      <c r="CE132" s="168"/>
      <c r="CF132" s="168"/>
      <c r="CG132" s="168"/>
      <c r="CH132" s="168"/>
      <c r="CI132" s="168"/>
      <c r="CJ132" s="168"/>
      <c r="CK132" s="168"/>
      <c r="CL132" s="168"/>
      <c r="CM132" s="168"/>
      <c r="CN132" s="168"/>
      <c r="CO132" s="168"/>
      <c r="CP132" s="168"/>
      <c r="CQ132" s="168"/>
      <c r="CR132" s="168"/>
      <c r="CS132" s="168"/>
      <c r="CT132" s="168"/>
      <c r="CU132" s="168"/>
      <c r="CV132" s="168"/>
      <c r="CW132" s="168"/>
      <c r="CX132" s="168"/>
      <c r="CY132" s="168"/>
      <c r="CZ132" s="168"/>
      <c r="DA132" s="168"/>
      <c r="DB132" s="168"/>
      <c r="DC132" s="168"/>
      <c r="DD132" s="168"/>
      <c r="DE132" s="168"/>
      <c r="DF132" s="168"/>
      <c r="DG132" s="168"/>
      <c r="DH132" s="168"/>
      <c r="DI132" s="168"/>
      <c r="DJ132" s="168"/>
      <c r="DK132" s="168"/>
      <c r="DL132" s="168"/>
      <c r="DM132" s="168"/>
      <c r="DN132" s="168"/>
      <c r="DO132" s="168"/>
      <c r="DP132" s="168"/>
      <c r="DQ132" s="168"/>
      <c r="DR132" s="168"/>
      <c r="DS132" s="168"/>
      <c r="DT132" s="168"/>
      <c r="DU132" s="168"/>
      <c r="DV132" s="168"/>
      <c r="DW132" s="168"/>
      <c r="DX132" s="168"/>
      <c r="DY132" s="168"/>
      <c r="DZ132" s="168"/>
      <c r="EA132" s="168"/>
      <c r="EB132" s="168"/>
      <c r="EC132" s="168"/>
      <c r="ED132" s="168"/>
      <c r="EE132" s="168"/>
      <c r="EF132" s="168"/>
      <c r="EG132" s="168"/>
      <c r="EH132" s="168"/>
      <c r="EI132" s="168"/>
      <c r="EJ132" s="168"/>
      <c r="EK132" s="168"/>
      <c r="EL132" s="168"/>
      <c r="EM132" s="168"/>
      <c r="EN132" s="168"/>
      <c r="EO132" s="168"/>
      <c r="EP132" s="168"/>
      <c r="EQ132" s="168"/>
      <c r="ER132" s="168"/>
      <c r="ES132" s="168"/>
      <c r="ET132" s="168"/>
      <c r="EU132" s="168"/>
      <c r="EV132" s="168"/>
      <c r="EW132" s="168"/>
      <c r="EX132" s="168"/>
      <c r="EY132" s="168"/>
      <c r="EZ132" s="168"/>
      <c r="FA132" s="168"/>
      <c r="FB132" s="168"/>
      <c r="FC132" s="168"/>
      <c r="FD132" s="168"/>
      <c r="FE132" s="168"/>
      <c r="FF132" s="168"/>
      <c r="FG132" s="168"/>
      <c r="FH132" s="168"/>
      <c r="FI132" s="168"/>
      <c r="FJ132" s="168"/>
      <c r="FK132" s="168"/>
      <c r="FL132" s="168"/>
      <c r="FM132" s="168"/>
      <c r="FN132" s="168"/>
      <c r="FO132" s="168"/>
      <c r="FP132" s="168"/>
      <c r="FQ132" s="168"/>
      <c r="FR132" s="168"/>
      <c r="FS132" s="168"/>
      <c r="FT132" s="168"/>
      <c r="FU132" s="168"/>
      <c r="FV132" s="168"/>
      <c r="FW132" s="168"/>
      <c r="FX132" s="168"/>
      <c r="FY132" s="168"/>
      <c r="FZ132" s="168"/>
      <c r="GA132" s="168"/>
      <c r="GB132" s="168"/>
      <c r="GC132" s="168"/>
      <c r="GD132" s="168"/>
      <c r="GE132" s="168"/>
      <c r="GF132" s="168"/>
      <c r="GG132" s="168"/>
      <c r="GH132" s="168"/>
      <c r="GI132" s="168"/>
      <c r="GJ132" s="168"/>
      <c r="GK132" s="168"/>
      <c r="GL132" s="168"/>
      <c r="GM132" s="168"/>
      <c r="GN132" s="168"/>
      <c r="GO132" s="168"/>
      <c r="GP132" s="168"/>
      <c r="GQ132" s="168"/>
      <c r="GR132" s="168"/>
      <c r="GS132" s="168"/>
      <c r="GT132" s="168"/>
      <c r="GU132" s="168"/>
      <c r="GV132" s="168"/>
      <c r="GW132" s="168"/>
      <c r="GX132" s="168"/>
      <c r="GY132" s="168"/>
      <c r="GZ132" s="168"/>
      <c r="HA132" s="168"/>
      <c r="HB132" s="168"/>
      <c r="HC132" s="168"/>
      <c r="HD132" s="168"/>
      <c r="HE132" s="168"/>
      <c r="HF132" s="168"/>
      <c r="HG132" s="168"/>
      <c r="HH132" s="168"/>
      <c r="HI132" s="168"/>
      <c r="HJ132" s="168"/>
      <c r="HK132" s="168"/>
      <c r="HL132" s="168"/>
      <c r="HM132" s="168"/>
      <c r="HN132" s="168"/>
      <c r="HO132" s="168"/>
      <c r="HP132" s="168"/>
      <c r="HQ132" s="168"/>
      <c r="HR132" s="168"/>
      <c r="HS132" s="168"/>
      <c r="HT132" s="168"/>
      <c r="HU132" s="168"/>
      <c r="HV132" s="168"/>
      <c r="HW132" s="168"/>
      <c r="HX132" s="168"/>
      <c r="HY132" s="168"/>
      <c r="HZ132" s="168"/>
      <c r="IA132" s="168"/>
      <c r="IB132" s="168"/>
      <c r="IC132" s="168"/>
      <c r="ID132" s="168"/>
      <c r="IE132" s="168"/>
      <c r="IF132" s="168"/>
      <c r="IG132" s="168"/>
      <c r="IH132" s="168"/>
      <c r="II132" s="168"/>
      <c r="IJ132" s="168"/>
      <c r="IK132" s="168"/>
      <c r="IL132" s="168"/>
      <c r="IM132" s="168"/>
      <c r="IN132" s="168"/>
      <c r="IO132" s="168"/>
      <c r="IP132" s="168"/>
      <c r="IQ132" s="168"/>
      <c r="IR132" s="168"/>
      <c r="IS132" s="168"/>
      <c r="IT132" s="168"/>
      <c r="IU132" s="168"/>
      <c r="IV132" s="168"/>
      <c r="IW132" s="168"/>
      <c r="IX132" s="168"/>
      <c r="IY132" s="168"/>
      <c r="IZ132" s="168"/>
      <c r="JA132" s="168"/>
      <c r="JB132" s="168"/>
      <c r="JC132" s="168"/>
      <c r="JD132" s="168"/>
      <c r="JE132" s="168"/>
      <c r="JF132" s="168"/>
      <c r="JG132" s="168"/>
      <c r="JH132" s="168"/>
      <c r="JI132" s="168"/>
      <c r="JJ132" s="168"/>
      <c r="JK132" s="168"/>
      <c r="JL132" s="168"/>
      <c r="JM132" s="168"/>
      <c r="JN132" s="168"/>
      <c r="JO132" s="168"/>
      <c r="JP132" s="168"/>
      <c r="JQ132" s="168"/>
      <c r="JR132" s="168"/>
      <c r="JS132" s="168"/>
      <c r="JT132" s="168"/>
      <c r="JU132" s="168"/>
      <c r="JV132" s="168"/>
      <c r="JW132" s="168"/>
      <c r="JX132" s="168"/>
      <c r="JY132" s="168"/>
      <c r="JZ132" s="168"/>
      <c r="KA132" s="168"/>
      <c r="KB132" s="168"/>
      <c r="KC132" s="168"/>
      <c r="KD132" s="168"/>
      <c r="KE132" s="168"/>
      <c r="KF132" s="168"/>
      <c r="KG132" s="168"/>
      <c r="KH132" s="168"/>
      <c r="KI132" s="168"/>
      <c r="KJ132" s="168"/>
      <c r="KK132" s="168"/>
      <c r="KL132" s="168"/>
      <c r="KM132" s="168"/>
      <c r="KN132" s="168"/>
      <c r="KO132" s="168"/>
      <c r="KP132" s="168"/>
      <c r="KQ132" s="168"/>
      <c r="KR132" s="168"/>
      <c r="KS132" s="168"/>
      <c r="KT132" s="168"/>
      <c r="KU132" s="168"/>
      <c r="KV132" s="168"/>
      <c r="KW132" s="168"/>
      <c r="KX132" s="168"/>
      <c r="KY132" s="168"/>
      <c r="KZ132" s="168"/>
      <c r="LA132" s="168"/>
      <c r="LB132" s="168"/>
      <c r="LC132" s="168"/>
      <c r="LD132" s="168"/>
      <c r="LE132" s="168"/>
      <c r="LF132" s="168"/>
      <c r="LG132" s="168"/>
      <c r="LH132" s="168"/>
      <c r="LI132" s="168"/>
      <c r="LJ132" s="168"/>
      <c r="LK132" s="168"/>
      <c r="LL132" s="168"/>
      <c r="LM132" s="168"/>
      <c r="LN132" s="168"/>
      <c r="LO132" s="168"/>
      <c r="LP132" s="168"/>
      <c r="LQ132" s="168"/>
      <c r="LR132" s="168"/>
      <c r="LS132" s="168"/>
      <c r="LT132" s="168"/>
      <c r="LU132" s="168"/>
      <c r="LV132" s="168"/>
      <c r="LW132" s="168"/>
      <c r="LX132" s="168"/>
      <c r="LY132" s="168"/>
      <c r="LZ132" s="168"/>
      <c r="MA132" s="168"/>
      <c r="MB132" s="168"/>
      <c r="MC132" s="168"/>
      <c r="MD132" s="168"/>
      <c r="ME132" s="168"/>
      <c r="MF132" s="168"/>
      <c r="MG132" s="168"/>
    </row>
    <row r="133" spans="1:345" s="170" customFormat="1" ht="26.4" x14ac:dyDescent="0.25">
      <c r="A133" s="400" t="s">
        <v>550</v>
      </c>
      <c r="B133" s="526" t="s">
        <v>1153</v>
      </c>
      <c r="C133" s="527">
        <v>4.7</v>
      </c>
      <c r="D133" s="528" t="s">
        <v>187</v>
      </c>
      <c r="E133" s="529" t="s">
        <v>561</v>
      </c>
      <c r="F133" s="528" t="s">
        <v>8</v>
      </c>
      <c r="G133" s="528" t="s">
        <v>202</v>
      </c>
      <c r="H133" s="528" t="s">
        <v>202</v>
      </c>
      <c r="I133" s="528" t="s">
        <v>199</v>
      </c>
      <c r="J133" s="528" t="s">
        <v>200</v>
      </c>
      <c r="K133" s="529" t="s">
        <v>206</v>
      </c>
      <c r="L133" s="168"/>
      <c r="M133" s="168"/>
      <c r="N133" s="168"/>
      <c r="O133" s="168"/>
      <c r="P133" s="168"/>
      <c r="Q133" s="168"/>
      <c r="R133" s="168"/>
      <c r="S133" s="168"/>
      <c r="T133" s="168"/>
      <c r="U133" s="168"/>
      <c r="V133" s="168"/>
      <c r="W133" s="168"/>
      <c r="X133" s="168"/>
      <c r="Y133" s="168"/>
      <c r="Z133" s="168"/>
      <c r="AA133" s="168"/>
      <c r="AB133" s="168"/>
      <c r="AC133" s="168"/>
      <c r="AD133" s="168"/>
      <c r="AE133" s="168"/>
      <c r="AF133" s="168"/>
      <c r="AG133" s="168"/>
      <c r="AH133" s="168"/>
      <c r="AI133" s="168"/>
      <c r="AJ133" s="168"/>
      <c r="AK133" s="168"/>
      <c r="AL133" s="168"/>
      <c r="AM133" s="168"/>
      <c r="AN133" s="168"/>
      <c r="AO133" s="168"/>
      <c r="AP133" s="168"/>
      <c r="AQ133" s="168"/>
      <c r="AR133" s="168"/>
      <c r="AS133" s="168"/>
      <c r="AT133" s="168"/>
      <c r="AU133" s="168"/>
      <c r="AV133" s="168"/>
      <c r="AW133" s="168"/>
      <c r="AX133" s="168"/>
      <c r="AY133" s="168"/>
      <c r="AZ133" s="168"/>
      <c r="BA133" s="168"/>
      <c r="BB133" s="168"/>
      <c r="BC133" s="168"/>
      <c r="BD133" s="168"/>
      <c r="BE133" s="168"/>
      <c r="BF133" s="168"/>
      <c r="BG133" s="168"/>
      <c r="BH133" s="168"/>
      <c r="BI133" s="168"/>
      <c r="BJ133" s="168"/>
      <c r="BK133" s="168"/>
      <c r="BL133" s="168"/>
      <c r="BM133" s="168"/>
      <c r="BN133" s="168"/>
      <c r="BO133" s="168"/>
      <c r="BP133" s="168"/>
      <c r="BQ133" s="168"/>
      <c r="BR133" s="168"/>
      <c r="BS133" s="168"/>
      <c r="BT133" s="168"/>
      <c r="BU133" s="168"/>
      <c r="BV133" s="168"/>
      <c r="BW133" s="168"/>
      <c r="BX133" s="168"/>
      <c r="BY133" s="168"/>
      <c r="BZ133" s="168"/>
      <c r="CA133" s="168"/>
      <c r="CB133" s="168"/>
      <c r="CC133" s="168"/>
      <c r="CD133" s="168"/>
      <c r="CE133" s="168"/>
      <c r="CF133" s="168"/>
      <c r="CG133" s="168"/>
      <c r="CH133" s="168"/>
      <c r="CI133" s="168"/>
      <c r="CJ133" s="168"/>
      <c r="CK133" s="168"/>
      <c r="CL133" s="168"/>
      <c r="CM133" s="168"/>
      <c r="CN133" s="168"/>
      <c r="CO133" s="168"/>
      <c r="CP133" s="168"/>
      <c r="CQ133" s="168"/>
      <c r="CR133" s="168"/>
      <c r="CS133" s="168"/>
      <c r="CT133" s="168"/>
      <c r="CU133" s="168"/>
      <c r="CV133" s="168"/>
      <c r="CW133" s="168"/>
      <c r="CX133" s="168"/>
      <c r="CY133" s="168"/>
      <c r="CZ133" s="168"/>
      <c r="DA133" s="168"/>
      <c r="DB133" s="168"/>
      <c r="DC133" s="168"/>
      <c r="DD133" s="168"/>
      <c r="DE133" s="168"/>
      <c r="DF133" s="168"/>
      <c r="DG133" s="168"/>
      <c r="DH133" s="168"/>
      <c r="DI133" s="168"/>
      <c r="DJ133" s="168"/>
      <c r="DK133" s="168"/>
      <c r="DL133" s="168"/>
      <c r="DM133" s="168"/>
      <c r="DN133" s="168"/>
      <c r="DO133" s="168"/>
      <c r="DP133" s="168"/>
      <c r="DQ133" s="168"/>
      <c r="DR133" s="168"/>
      <c r="DS133" s="168"/>
      <c r="DT133" s="168"/>
      <c r="DU133" s="168"/>
      <c r="DV133" s="168"/>
      <c r="DW133" s="168"/>
      <c r="DX133" s="168"/>
      <c r="DY133" s="168"/>
      <c r="DZ133" s="168"/>
      <c r="EA133" s="168"/>
      <c r="EB133" s="168"/>
      <c r="EC133" s="168"/>
      <c r="ED133" s="168"/>
      <c r="EE133" s="168"/>
      <c r="EF133" s="168"/>
      <c r="EG133" s="168"/>
      <c r="EH133" s="168"/>
      <c r="EI133" s="168"/>
      <c r="EJ133" s="168"/>
      <c r="EK133" s="168"/>
      <c r="EL133" s="168"/>
      <c r="EM133" s="168"/>
      <c r="EN133" s="168"/>
      <c r="EO133" s="168"/>
      <c r="EP133" s="168"/>
      <c r="EQ133" s="168"/>
      <c r="ER133" s="168"/>
      <c r="ES133" s="168"/>
      <c r="ET133" s="168"/>
      <c r="EU133" s="168"/>
      <c r="EV133" s="168"/>
      <c r="EW133" s="168"/>
      <c r="EX133" s="168"/>
      <c r="EY133" s="168"/>
      <c r="EZ133" s="168"/>
      <c r="FA133" s="168"/>
      <c r="FB133" s="168"/>
      <c r="FC133" s="168"/>
      <c r="FD133" s="168"/>
      <c r="FE133" s="168"/>
      <c r="FF133" s="168"/>
      <c r="FG133" s="168"/>
      <c r="FH133" s="168"/>
      <c r="FI133" s="168"/>
      <c r="FJ133" s="168"/>
      <c r="FK133" s="168"/>
      <c r="FL133" s="168"/>
      <c r="FM133" s="168"/>
      <c r="FN133" s="168"/>
      <c r="FO133" s="168"/>
      <c r="FP133" s="168"/>
      <c r="FQ133" s="168"/>
      <c r="FR133" s="168"/>
      <c r="FS133" s="168"/>
      <c r="FT133" s="168"/>
      <c r="FU133" s="168"/>
      <c r="FV133" s="168"/>
      <c r="FW133" s="168"/>
      <c r="FX133" s="168"/>
      <c r="FY133" s="168"/>
      <c r="FZ133" s="168"/>
      <c r="GA133" s="168"/>
      <c r="GB133" s="168"/>
      <c r="GC133" s="168"/>
      <c r="GD133" s="168"/>
      <c r="GE133" s="168"/>
      <c r="GF133" s="168"/>
      <c r="GG133" s="168"/>
      <c r="GH133" s="168"/>
      <c r="GI133" s="168"/>
      <c r="GJ133" s="168"/>
      <c r="GK133" s="168"/>
      <c r="GL133" s="168"/>
      <c r="GM133" s="168"/>
      <c r="GN133" s="168"/>
      <c r="GO133" s="168"/>
      <c r="GP133" s="168"/>
      <c r="GQ133" s="168"/>
      <c r="GR133" s="168"/>
      <c r="GS133" s="168"/>
      <c r="GT133" s="168"/>
      <c r="GU133" s="168"/>
      <c r="GV133" s="168"/>
      <c r="GW133" s="168"/>
      <c r="GX133" s="168"/>
      <c r="GY133" s="168"/>
      <c r="GZ133" s="168"/>
      <c r="HA133" s="168"/>
      <c r="HB133" s="168"/>
      <c r="HC133" s="168"/>
      <c r="HD133" s="168"/>
      <c r="HE133" s="168"/>
      <c r="HF133" s="168"/>
      <c r="HG133" s="168"/>
      <c r="HH133" s="168"/>
      <c r="HI133" s="168"/>
      <c r="HJ133" s="168"/>
      <c r="HK133" s="168"/>
      <c r="HL133" s="168"/>
      <c r="HM133" s="168"/>
      <c r="HN133" s="168"/>
      <c r="HO133" s="168"/>
      <c r="HP133" s="168"/>
      <c r="HQ133" s="168"/>
      <c r="HR133" s="168"/>
      <c r="HS133" s="168"/>
      <c r="HT133" s="168"/>
      <c r="HU133" s="168"/>
      <c r="HV133" s="168"/>
      <c r="HW133" s="168"/>
      <c r="HX133" s="168"/>
      <c r="HY133" s="168"/>
      <c r="HZ133" s="168"/>
      <c r="IA133" s="168"/>
      <c r="IB133" s="168"/>
      <c r="IC133" s="168"/>
      <c r="ID133" s="168"/>
      <c r="IE133" s="168"/>
      <c r="IF133" s="168"/>
      <c r="IG133" s="168"/>
      <c r="IH133" s="168"/>
      <c r="II133" s="168"/>
      <c r="IJ133" s="168"/>
      <c r="IK133" s="168"/>
      <c r="IL133" s="168"/>
      <c r="IM133" s="168"/>
      <c r="IN133" s="168"/>
      <c r="IO133" s="168"/>
      <c r="IP133" s="168"/>
      <c r="IQ133" s="168"/>
      <c r="IR133" s="168"/>
      <c r="IS133" s="168"/>
      <c r="IT133" s="168"/>
      <c r="IU133" s="168"/>
      <c r="IV133" s="168"/>
      <c r="IW133" s="168"/>
      <c r="IX133" s="168"/>
      <c r="IY133" s="168"/>
      <c r="IZ133" s="168"/>
      <c r="JA133" s="168"/>
      <c r="JB133" s="168"/>
      <c r="JC133" s="168"/>
      <c r="JD133" s="168"/>
      <c r="JE133" s="168"/>
      <c r="JF133" s="168"/>
      <c r="JG133" s="168"/>
      <c r="JH133" s="168"/>
      <c r="JI133" s="168"/>
      <c r="JJ133" s="168"/>
      <c r="JK133" s="168"/>
      <c r="JL133" s="168"/>
      <c r="JM133" s="168"/>
      <c r="JN133" s="168"/>
      <c r="JO133" s="168"/>
      <c r="JP133" s="168"/>
      <c r="JQ133" s="168"/>
      <c r="JR133" s="168"/>
      <c r="JS133" s="168"/>
      <c r="JT133" s="168"/>
      <c r="JU133" s="168"/>
      <c r="JV133" s="168"/>
      <c r="JW133" s="168"/>
      <c r="JX133" s="168"/>
      <c r="JY133" s="168"/>
      <c r="JZ133" s="168"/>
      <c r="KA133" s="168"/>
      <c r="KB133" s="168"/>
      <c r="KC133" s="168"/>
      <c r="KD133" s="168"/>
      <c r="KE133" s="168"/>
      <c r="KF133" s="168"/>
      <c r="KG133" s="168"/>
      <c r="KH133" s="168"/>
      <c r="KI133" s="168"/>
      <c r="KJ133" s="168"/>
      <c r="KK133" s="168"/>
      <c r="KL133" s="168"/>
      <c r="KM133" s="168"/>
      <c r="KN133" s="168"/>
      <c r="KO133" s="168"/>
      <c r="KP133" s="168"/>
      <c r="KQ133" s="168"/>
      <c r="KR133" s="168"/>
      <c r="KS133" s="168"/>
      <c r="KT133" s="168"/>
      <c r="KU133" s="168"/>
      <c r="KV133" s="168"/>
      <c r="KW133" s="168"/>
      <c r="KX133" s="168"/>
      <c r="KY133" s="168"/>
      <c r="KZ133" s="168"/>
      <c r="LA133" s="168"/>
      <c r="LB133" s="168"/>
      <c r="LC133" s="168"/>
      <c r="LD133" s="168"/>
      <c r="LE133" s="168"/>
      <c r="LF133" s="168"/>
      <c r="LG133" s="168"/>
      <c r="LH133" s="168"/>
      <c r="LI133" s="168"/>
      <c r="LJ133" s="168"/>
      <c r="LK133" s="168"/>
      <c r="LL133" s="168"/>
      <c r="LM133" s="168"/>
      <c r="LN133" s="168"/>
      <c r="LO133" s="168"/>
      <c r="LP133" s="168"/>
      <c r="LQ133" s="168"/>
      <c r="LR133" s="168"/>
      <c r="LS133" s="168"/>
      <c r="LT133" s="168"/>
      <c r="LU133" s="168"/>
      <c r="LV133" s="168"/>
      <c r="LW133" s="168"/>
      <c r="LX133" s="168"/>
      <c r="LY133" s="168"/>
      <c r="LZ133" s="168"/>
      <c r="MA133" s="168"/>
      <c r="MB133" s="168"/>
      <c r="MC133" s="168"/>
      <c r="MD133" s="168"/>
      <c r="ME133" s="168"/>
      <c r="MF133" s="168"/>
      <c r="MG133" s="168"/>
    </row>
    <row r="134" spans="1:345" s="170" customFormat="1" ht="26.4" x14ac:dyDescent="0.25">
      <c r="A134" s="400" t="s">
        <v>547</v>
      </c>
      <c r="B134" s="530" t="s">
        <v>684</v>
      </c>
      <c r="C134" s="521">
        <v>4.7</v>
      </c>
      <c r="D134" s="522" t="s">
        <v>696</v>
      </c>
      <c r="E134" s="520" t="s">
        <v>561</v>
      </c>
      <c r="F134" s="522"/>
      <c r="G134" s="522" t="s">
        <v>202</v>
      </c>
      <c r="H134" s="522" t="s">
        <v>8</v>
      </c>
      <c r="I134" s="522"/>
      <c r="J134" s="522"/>
      <c r="K134" s="520" t="s">
        <v>206</v>
      </c>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168"/>
      <c r="AK134" s="168"/>
      <c r="AL134" s="168"/>
      <c r="AM134" s="168"/>
      <c r="AN134" s="168"/>
      <c r="AO134" s="168"/>
      <c r="AP134" s="168"/>
      <c r="AQ134" s="168"/>
      <c r="AR134" s="168"/>
      <c r="AS134" s="168"/>
      <c r="AT134" s="168"/>
      <c r="AU134" s="168"/>
      <c r="AV134" s="168"/>
      <c r="AW134" s="168"/>
      <c r="AX134" s="168"/>
      <c r="AY134" s="168"/>
      <c r="AZ134" s="168"/>
      <c r="BA134" s="168"/>
      <c r="BB134" s="168"/>
      <c r="BC134" s="168"/>
      <c r="BD134" s="168"/>
      <c r="BE134" s="168"/>
      <c r="BF134" s="168"/>
      <c r="BG134" s="168"/>
      <c r="BH134" s="168"/>
      <c r="BI134" s="168"/>
      <c r="BJ134" s="168"/>
      <c r="BK134" s="168"/>
      <c r="BL134" s="168"/>
      <c r="BM134" s="168"/>
      <c r="BN134" s="168"/>
      <c r="BO134" s="168"/>
      <c r="BP134" s="168"/>
      <c r="BQ134" s="168"/>
      <c r="BR134" s="168"/>
      <c r="BS134" s="168"/>
      <c r="BT134" s="168"/>
      <c r="BU134" s="168"/>
      <c r="BV134" s="168"/>
      <c r="BW134" s="168"/>
      <c r="BX134" s="168"/>
      <c r="BY134" s="168"/>
      <c r="BZ134" s="168"/>
      <c r="CA134" s="168"/>
      <c r="CB134" s="168"/>
      <c r="CC134" s="168"/>
      <c r="CD134" s="168"/>
      <c r="CE134" s="168"/>
      <c r="CF134" s="168"/>
      <c r="CG134" s="168"/>
      <c r="CH134" s="168"/>
      <c r="CI134" s="168"/>
      <c r="CJ134" s="168"/>
      <c r="CK134" s="168"/>
      <c r="CL134" s="168"/>
      <c r="CM134" s="168"/>
      <c r="CN134" s="168"/>
      <c r="CO134" s="168"/>
      <c r="CP134" s="168"/>
      <c r="CQ134" s="168"/>
      <c r="CR134" s="168"/>
      <c r="CS134" s="168"/>
      <c r="CT134" s="168"/>
      <c r="CU134" s="168"/>
      <c r="CV134" s="168"/>
      <c r="CW134" s="168"/>
      <c r="CX134" s="168"/>
      <c r="CY134" s="168"/>
      <c r="CZ134" s="168"/>
      <c r="DA134" s="168"/>
      <c r="DB134" s="168"/>
      <c r="DC134" s="168"/>
      <c r="DD134" s="168"/>
      <c r="DE134" s="168"/>
      <c r="DF134" s="168"/>
      <c r="DG134" s="168"/>
      <c r="DH134" s="168"/>
      <c r="DI134" s="168"/>
      <c r="DJ134" s="168"/>
      <c r="DK134" s="168"/>
      <c r="DL134" s="168"/>
      <c r="DM134" s="168"/>
      <c r="DN134" s="168"/>
      <c r="DO134" s="168"/>
      <c r="DP134" s="168"/>
      <c r="DQ134" s="168"/>
      <c r="DR134" s="168"/>
      <c r="DS134" s="168"/>
      <c r="DT134" s="168"/>
      <c r="DU134" s="168"/>
      <c r="DV134" s="168"/>
      <c r="DW134" s="168"/>
      <c r="DX134" s="168"/>
      <c r="DY134" s="168"/>
      <c r="DZ134" s="168"/>
      <c r="EA134" s="168"/>
      <c r="EB134" s="168"/>
      <c r="EC134" s="168"/>
      <c r="ED134" s="168"/>
      <c r="EE134" s="168"/>
      <c r="EF134" s="168"/>
      <c r="EG134" s="168"/>
      <c r="EH134" s="168"/>
      <c r="EI134" s="168"/>
      <c r="EJ134" s="168"/>
      <c r="EK134" s="168"/>
      <c r="EL134" s="168"/>
      <c r="EM134" s="168"/>
      <c r="EN134" s="168"/>
      <c r="EO134" s="168"/>
      <c r="EP134" s="168"/>
      <c r="EQ134" s="168"/>
      <c r="ER134" s="168"/>
      <c r="ES134" s="168"/>
      <c r="ET134" s="168"/>
      <c r="EU134" s="168"/>
      <c r="EV134" s="168"/>
      <c r="EW134" s="168"/>
      <c r="EX134" s="168"/>
      <c r="EY134" s="168"/>
      <c r="EZ134" s="168"/>
      <c r="FA134" s="168"/>
      <c r="FB134" s="168"/>
      <c r="FC134" s="168"/>
      <c r="FD134" s="168"/>
      <c r="FE134" s="168"/>
      <c r="FF134" s="168"/>
      <c r="FG134" s="168"/>
      <c r="FH134" s="168"/>
      <c r="FI134" s="168"/>
      <c r="FJ134" s="168"/>
      <c r="FK134" s="168"/>
      <c r="FL134" s="168"/>
      <c r="FM134" s="168"/>
      <c r="FN134" s="168"/>
      <c r="FO134" s="168"/>
      <c r="FP134" s="168"/>
      <c r="FQ134" s="168"/>
      <c r="FR134" s="168"/>
      <c r="FS134" s="168"/>
      <c r="FT134" s="168"/>
      <c r="FU134" s="168"/>
      <c r="FV134" s="168"/>
      <c r="FW134" s="168"/>
      <c r="FX134" s="168"/>
      <c r="FY134" s="168"/>
      <c r="FZ134" s="168"/>
      <c r="GA134" s="168"/>
      <c r="GB134" s="168"/>
      <c r="GC134" s="168"/>
      <c r="GD134" s="168"/>
      <c r="GE134" s="168"/>
      <c r="GF134" s="168"/>
      <c r="GG134" s="168"/>
      <c r="GH134" s="168"/>
      <c r="GI134" s="168"/>
      <c r="GJ134" s="168"/>
      <c r="GK134" s="168"/>
      <c r="GL134" s="168"/>
      <c r="GM134" s="168"/>
      <c r="GN134" s="168"/>
      <c r="GO134" s="168"/>
      <c r="GP134" s="168"/>
      <c r="GQ134" s="168"/>
      <c r="GR134" s="168"/>
      <c r="GS134" s="168"/>
      <c r="GT134" s="168"/>
      <c r="GU134" s="168"/>
      <c r="GV134" s="168"/>
      <c r="GW134" s="168"/>
      <c r="GX134" s="168"/>
      <c r="GY134" s="168"/>
      <c r="GZ134" s="168"/>
      <c r="HA134" s="168"/>
      <c r="HB134" s="168"/>
      <c r="HC134" s="168"/>
      <c r="HD134" s="168"/>
      <c r="HE134" s="168"/>
      <c r="HF134" s="168"/>
      <c r="HG134" s="168"/>
      <c r="HH134" s="168"/>
      <c r="HI134" s="168"/>
      <c r="HJ134" s="168"/>
      <c r="HK134" s="168"/>
      <c r="HL134" s="168"/>
      <c r="HM134" s="168"/>
      <c r="HN134" s="168"/>
      <c r="HO134" s="168"/>
      <c r="HP134" s="168"/>
      <c r="HQ134" s="168"/>
      <c r="HR134" s="168"/>
      <c r="HS134" s="168"/>
      <c r="HT134" s="168"/>
      <c r="HU134" s="168"/>
      <c r="HV134" s="168"/>
      <c r="HW134" s="168"/>
      <c r="HX134" s="168"/>
      <c r="HY134" s="168"/>
      <c r="HZ134" s="168"/>
      <c r="IA134" s="168"/>
      <c r="IB134" s="168"/>
      <c r="IC134" s="168"/>
      <c r="ID134" s="168"/>
      <c r="IE134" s="168"/>
      <c r="IF134" s="168"/>
      <c r="IG134" s="168"/>
      <c r="IH134" s="168"/>
      <c r="II134" s="168"/>
      <c r="IJ134" s="168"/>
      <c r="IK134" s="168"/>
      <c r="IL134" s="168"/>
      <c r="IM134" s="168"/>
      <c r="IN134" s="168"/>
      <c r="IO134" s="168"/>
      <c r="IP134" s="168"/>
      <c r="IQ134" s="168"/>
      <c r="IR134" s="168"/>
      <c r="IS134" s="168"/>
      <c r="IT134" s="168"/>
      <c r="IU134" s="168"/>
      <c r="IV134" s="168"/>
      <c r="IW134" s="168"/>
      <c r="IX134" s="168"/>
      <c r="IY134" s="168"/>
      <c r="IZ134" s="168"/>
      <c r="JA134" s="168"/>
      <c r="JB134" s="168"/>
      <c r="JC134" s="168"/>
      <c r="JD134" s="168"/>
      <c r="JE134" s="168"/>
      <c r="JF134" s="168"/>
      <c r="JG134" s="168"/>
      <c r="JH134" s="168"/>
      <c r="JI134" s="168"/>
      <c r="JJ134" s="168"/>
      <c r="JK134" s="168"/>
      <c r="JL134" s="168"/>
      <c r="JM134" s="168"/>
      <c r="JN134" s="168"/>
      <c r="JO134" s="168"/>
      <c r="JP134" s="168"/>
      <c r="JQ134" s="168"/>
      <c r="JR134" s="168"/>
      <c r="JS134" s="168"/>
      <c r="JT134" s="168"/>
      <c r="JU134" s="168"/>
      <c r="JV134" s="168"/>
      <c r="JW134" s="168"/>
      <c r="JX134" s="168"/>
      <c r="JY134" s="168"/>
      <c r="JZ134" s="168"/>
      <c r="KA134" s="168"/>
      <c r="KB134" s="168"/>
      <c r="KC134" s="168"/>
      <c r="KD134" s="168"/>
      <c r="KE134" s="168"/>
      <c r="KF134" s="168"/>
      <c r="KG134" s="168"/>
      <c r="KH134" s="168"/>
      <c r="KI134" s="168"/>
      <c r="KJ134" s="168"/>
      <c r="KK134" s="168"/>
      <c r="KL134" s="168"/>
      <c r="KM134" s="168"/>
      <c r="KN134" s="168"/>
      <c r="KO134" s="168"/>
      <c r="KP134" s="168"/>
      <c r="KQ134" s="168"/>
      <c r="KR134" s="168"/>
      <c r="KS134" s="168"/>
      <c r="KT134" s="168"/>
      <c r="KU134" s="168"/>
      <c r="KV134" s="168"/>
      <c r="KW134" s="168"/>
      <c r="KX134" s="168"/>
      <c r="KY134" s="168"/>
      <c r="KZ134" s="168"/>
      <c r="LA134" s="168"/>
      <c r="LB134" s="168"/>
      <c r="LC134" s="168"/>
      <c r="LD134" s="168"/>
      <c r="LE134" s="168"/>
      <c r="LF134" s="168"/>
      <c r="LG134" s="168"/>
      <c r="LH134" s="168"/>
      <c r="LI134" s="168"/>
      <c r="LJ134" s="168"/>
      <c r="LK134" s="168"/>
      <c r="LL134" s="168"/>
      <c r="LM134" s="168"/>
      <c r="LN134" s="168"/>
      <c r="LO134" s="168"/>
      <c r="LP134" s="168"/>
      <c r="LQ134" s="168"/>
      <c r="LR134" s="168"/>
      <c r="LS134" s="168"/>
      <c r="LT134" s="168"/>
      <c r="LU134" s="168"/>
      <c r="LV134" s="168"/>
      <c r="LW134" s="168"/>
      <c r="LX134" s="168"/>
      <c r="LY134" s="168"/>
      <c r="LZ134" s="168"/>
      <c r="MA134" s="168"/>
      <c r="MB134" s="168"/>
      <c r="MC134" s="168"/>
      <c r="MD134" s="168"/>
      <c r="ME134" s="168"/>
      <c r="MF134" s="168"/>
      <c r="MG134" s="168"/>
    </row>
    <row r="135" spans="1:345" s="170" customFormat="1" ht="26.4" x14ac:dyDescent="0.25">
      <c r="A135" s="400" t="s">
        <v>551</v>
      </c>
      <c r="B135" s="520" t="s">
        <v>302</v>
      </c>
      <c r="C135" s="521">
        <v>4.8</v>
      </c>
      <c r="D135" s="522" t="s">
        <v>187</v>
      </c>
      <c r="E135" s="520" t="s">
        <v>198</v>
      </c>
      <c r="F135" s="522" t="s">
        <v>8</v>
      </c>
      <c r="G135" s="522" t="s">
        <v>202</v>
      </c>
      <c r="H135" s="522" t="s">
        <v>202</v>
      </c>
      <c r="I135" s="522" t="s">
        <v>199</v>
      </c>
      <c r="J135" s="522" t="s">
        <v>203</v>
      </c>
      <c r="K135" s="520" t="s">
        <v>206</v>
      </c>
      <c r="L135" s="168"/>
      <c r="M135" s="168"/>
      <c r="N135" s="168"/>
      <c r="O135" s="168"/>
      <c r="P135" s="168"/>
      <c r="Q135" s="168"/>
      <c r="R135" s="168"/>
      <c r="S135" s="168"/>
      <c r="T135" s="168"/>
      <c r="U135" s="168"/>
      <c r="V135" s="168"/>
      <c r="W135" s="168"/>
      <c r="X135" s="168"/>
      <c r="Y135" s="168"/>
      <c r="Z135" s="168"/>
      <c r="AA135" s="168"/>
      <c r="AB135" s="168"/>
      <c r="AC135" s="168"/>
      <c r="AD135" s="168"/>
      <c r="AE135" s="168"/>
      <c r="AF135" s="168"/>
      <c r="AG135" s="168"/>
      <c r="AH135" s="168"/>
      <c r="AI135" s="168"/>
      <c r="AJ135" s="168"/>
      <c r="AK135" s="168"/>
      <c r="AL135" s="168"/>
      <c r="AM135" s="168"/>
      <c r="AN135" s="168"/>
      <c r="AO135" s="168"/>
      <c r="AP135" s="168"/>
      <c r="AQ135" s="168"/>
      <c r="AR135" s="168"/>
      <c r="AS135" s="168"/>
      <c r="AT135" s="168"/>
      <c r="AU135" s="168"/>
      <c r="AV135" s="168"/>
      <c r="AW135" s="168"/>
      <c r="AX135" s="168"/>
      <c r="AY135" s="168"/>
      <c r="AZ135" s="168"/>
      <c r="BA135" s="168"/>
      <c r="BB135" s="168"/>
      <c r="BC135" s="168"/>
      <c r="BD135" s="168"/>
      <c r="BE135" s="168"/>
      <c r="BF135" s="168"/>
      <c r="BG135" s="168"/>
      <c r="BH135" s="168"/>
      <c r="BI135" s="168"/>
      <c r="BJ135" s="168"/>
      <c r="BK135" s="168"/>
      <c r="BL135" s="168"/>
      <c r="BM135" s="168"/>
      <c r="BN135" s="168"/>
      <c r="BO135" s="168"/>
      <c r="BP135" s="168"/>
      <c r="BQ135" s="168"/>
      <c r="BR135" s="168"/>
      <c r="BS135" s="168"/>
      <c r="BT135" s="168"/>
      <c r="BU135" s="168"/>
      <c r="BV135" s="168"/>
      <c r="BW135" s="168"/>
      <c r="BX135" s="168"/>
      <c r="BY135" s="168"/>
      <c r="BZ135" s="168"/>
      <c r="CA135" s="168"/>
      <c r="CB135" s="168"/>
      <c r="CC135" s="168"/>
      <c r="CD135" s="168"/>
      <c r="CE135" s="168"/>
      <c r="CF135" s="168"/>
      <c r="CG135" s="168"/>
      <c r="CH135" s="168"/>
      <c r="CI135" s="168"/>
      <c r="CJ135" s="168"/>
      <c r="CK135" s="168"/>
      <c r="CL135" s="168"/>
      <c r="CM135" s="168"/>
      <c r="CN135" s="168"/>
      <c r="CO135" s="168"/>
      <c r="CP135" s="168"/>
      <c r="CQ135" s="168"/>
      <c r="CR135" s="168"/>
      <c r="CS135" s="168"/>
      <c r="CT135" s="168"/>
      <c r="CU135" s="168"/>
      <c r="CV135" s="168"/>
      <c r="CW135" s="168"/>
      <c r="CX135" s="168"/>
      <c r="CY135" s="168"/>
      <c r="CZ135" s="168"/>
      <c r="DA135" s="168"/>
      <c r="DB135" s="168"/>
      <c r="DC135" s="168"/>
      <c r="DD135" s="168"/>
      <c r="DE135" s="168"/>
      <c r="DF135" s="168"/>
      <c r="DG135" s="168"/>
      <c r="DH135" s="168"/>
      <c r="DI135" s="168"/>
      <c r="DJ135" s="168"/>
      <c r="DK135" s="168"/>
      <c r="DL135" s="168"/>
      <c r="DM135" s="168"/>
      <c r="DN135" s="168"/>
      <c r="DO135" s="168"/>
      <c r="DP135" s="168"/>
      <c r="DQ135" s="168"/>
      <c r="DR135" s="168"/>
      <c r="DS135" s="168"/>
      <c r="DT135" s="168"/>
      <c r="DU135" s="168"/>
      <c r="DV135" s="168"/>
      <c r="DW135" s="168"/>
      <c r="DX135" s="168"/>
      <c r="DY135" s="168"/>
      <c r="DZ135" s="168"/>
      <c r="EA135" s="168"/>
      <c r="EB135" s="168"/>
      <c r="EC135" s="168"/>
      <c r="ED135" s="168"/>
      <c r="EE135" s="168"/>
      <c r="EF135" s="168"/>
      <c r="EG135" s="168"/>
      <c r="EH135" s="168"/>
      <c r="EI135" s="168"/>
      <c r="EJ135" s="168"/>
      <c r="EK135" s="168"/>
      <c r="EL135" s="168"/>
      <c r="EM135" s="168"/>
      <c r="EN135" s="168"/>
      <c r="EO135" s="168"/>
      <c r="EP135" s="168"/>
      <c r="EQ135" s="168"/>
      <c r="ER135" s="168"/>
      <c r="ES135" s="168"/>
      <c r="ET135" s="168"/>
      <c r="EU135" s="168"/>
      <c r="EV135" s="168"/>
      <c r="EW135" s="168"/>
      <c r="EX135" s="168"/>
      <c r="EY135" s="168"/>
      <c r="EZ135" s="168"/>
      <c r="FA135" s="168"/>
      <c r="FB135" s="168"/>
      <c r="FC135" s="168"/>
      <c r="FD135" s="168"/>
      <c r="FE135" s="168"/>
      <c r="FF135" s="168"/>
      <c r="FG135" s="168"/>
      <c r="FH135" s="168"/>
      <c r="FI135" s="168"/>
      <c r="FJ135" s="168"/>
      <c r="FK135" s="168"/>
      <c r="FL135" s="168"/>
      <c r="FM135" s="168"/>
      <c r="FN135" s="168"/>
      <c r="FO135" s="168"/>
      <c r="FP135" s="168"/>
      <c r="FQ135" s="168"/>
      <c r="FR135" s="168"/>
      <c r="FS135" s="168"/>
      <c r="FT135" s="168"/>
      <c r="FU135" s="168"/>
      <c r="FV135" s="168"/>
      <c r="FW135" s="168"/>
      <c r="FX135" s="168"/>
      <c r="FY135" s="168"/>
      <c r="FZ135" s="168"/>
      <c r="GA135" s="168"/>
      <c r="GB135" s="168"/>
      <c r="GC135" s="168"/>
      <c r="GD135" s="168"/>
      <c r="GE135" s="168"/>
      <c r="GF135" s="168"/>
      <c r="GG135" s="168"/>
      <c r="GH135" s="168"/>
      <c r="GI135" s="168"/>
      <c r="GJ135" s="168"/>
      <c r="GK135" s="168"/>
      <c r="GL135" s="168"/>
      <c r="GM135" s="168"/>
      <c r="GN135" s="168"/>
      <c r="GO135" s="168"/>
      <c r="GP135" s="168"/>
      <c r="GQ135" s="168"/>
      <c r="GR135" s="168"/>
      <c r="GS135" s="168"/>
      <c r="GT135" s="168"/>
      <c r="GU135" s="168"/>
      <c r="GV135" s="168"/>
      <c r="GW135" s="168"/>
      <c r="GX135" s="168"/>
      <c r="GY135" s="168"/>
      <c r="GZ135" s="168"/>
      <c r="HA135" s="168"/>
      <c r="HB135" s="168"/>
      <c r="HC135" s="168"/>
      <c r="HD135" s="168"/>
      <c r="HE135" s="168"/>
      <c r="HF135" s="168"/>
      <c r="HG135" s="168"/>
      <c r="HH135" s="168"/>
      <c r="HI135" s="168"/>
      <c r="HJ135" s="168"/>
      <c r="HK135" s="168"/>
      <c r="HL135" s="168"/>
      <c r="HM135" s="168"/>
      <c r="HN135" s="168"/>
      <c r="HO135" s="168"/>
      <c r="HP135" s="168"/>
      <c r="HQ135" s="168"/>
      <c r="HR135" s="168"/>
      <c r="HS135" s="168"/>
      <c r="HT135" s="168"/>
      <c r="HU135" s="168"/>
      <c r="HV135" s="168"/>
      <c r="HW135" s="168"/>
      <c r="HX135" s="168"/>
      <c r="HY135" s="168"/>
      <c r="HZ135" s="168"/>
      <c r="IA135" s="168"/>
      <c r="IB135" s="168"/>
      <c r="IC135" s="168"/>
      <c r="ID135" s="168"/>
      <c r="IE135" s="168"/>
      <c r="IF135" s="168"/>
      <c r="IG135" s="168"/>
      <c r="IH135" s="168"/>
      <c r="II135" s="168"/>
      <c r="IJ135" s="168"/>
      <c r="IK135" s="168"/>
      <c r="IL135" s="168"/>
      <c r="IM135" s="168"/>
      <c r="IN135" s="168"/>
      <c r="IO135" s="168"/>
      <c r="IP135" s="168"/>
      <c r="IQ135" s="168"/>
      <c r="IR135" s="168"/>
      <c r="IS135" s="168"/>
      <c r="IT135" s="168"/>
      <c r="IU135" s="168"/>
      <c r="IV135" s="168"/>
      <c r="IW135" s="168"/>
      <c r="IX135" s="168"/>
      <c r="IY135" s="168"/>
      <c r="IZ135" s="168"/>
      <c r="JA135" s="168"/>
      <c r="JB135" s="168"/>
      <c r="JC135" s="168"/>
      <c r="JD135" s="168"/>
      <c r="JE135" s="168"/>
      <c r="JF135" s="168"/>
      <c r="JG135" s="168"/>
      <c r="JH135" s="168"/>
      <c r="JI135" s="168"/>
      <c r="JJ135" s="168"/>
      <c r="JK135" s="168"/>
      <c r="JL135" s="168"/>
      <c r="JM135" s="168"/>
      <c r="JN135" s="168"/>
      <c r="JO135" s="168"/>
      <c r="JP135" s="168"/>
      <c r="JQ135" s="168"/>
      <c r="JR135" s="168"/>
      <c r="JS135" s="168"/>
      <c r="JT135" s="168"/>
      <c r="JU135" s="168"/>
      <c r="JV135" s="168"/>
      <c r="JW135" s="168"/>
      <c r="JX135" s="168"/>
      <c r="JY135" s="168"/>
      <c r="JZ135" s="168"/>
      <c r="KA135" s="168"/>
      <c r="KB135" s="168"/>
      <c r="KC135" s="168"/>
      <c r="KD135" s="168"/>
      <c r="KE135" s="168"/>
      <c r="KF135" s="168"/>
      <c r="KG135" s="168"/>
      <c r="KH135" s="168"/>
      <c r="KI135" s="168"/>
      <c r="KJ135" s="168"/>
      <c r="KK135" s="168"/>
      <c r="KL135" s="168"/>
      <c r="KM135" s="168"/>
      <c r="KN135" s="168"/>
      <c r="KO135" s="168"/>
      <c r="KP135" s="168"/>
      <c r="KQ135" s="168"/>
      <c r="KR135" s="168"/>
      <c r="KS135" s="168"/>
      <c r="KT135" s="168"/>
      <c r="KU135" s="168"/>
      <c r="KV135" s="168"/>
      <c r="KW135" s="168"/>
      <c r="KX135" s="168"/>
      <c r="KY135" s="168"/>
      <c r="KZ135" s="168"/>
      <c r="LA135" s="168"/>
      <c r="LB135" s="168"/>
      <c r="LC135" s="168"/>
      <c r="LD135" s="168"/>
      <c r="LE135" s="168"/>
      <c r="LF135" s="168"/>
      <c r="LG135" s="168"/>
      <c r="LH135" s="168"/>
      <c r="LI135" s="168"/>
      <c r="LJ135" s="168"/>
      <c r="LK135" s="168"/>
      <c r="LL135" s="168"/>
      <c r="LM135" s="168"/>
      <c r="LN135" s="168"/>
      <c r="LO135" s="168"/>
      <c r="LP135" s="168"/>
      <c r="LQ135" s="168"/>
      <c r="LR135" s="168"/>
      <c r="LS135" s="168"/>
      <c r="LT135" s="168"/>
      <c r="LU135" s="168"/>
      <c r="LV135" s="168"/>
      <c r="LW135" s="168"/>
      <c r="LX135" s="168"/>
      <c r="LY135" s="168"/>
      <c r="LZ135" s="168"/>
      <c r="MA135" s="168"/>
      <c r="MB135" s="168"/>
      <c r="MC135" s="168"/>
      <c r="MD135" s="168"/>
      <c r="ME135" s="168"/>
      <c r="MF135" s="168"/>
      <c r="MG135" s="168"/>
    </row>
    <row r="136" spans="1:345" s="168" customFormat="1" ht="26.4" x14ac:dyDescent="0.25">
      <c r="A136" s="400" t="s">
        <v>552</v>
      </c>
      <c r="B136" s="529" t="s">
        <v>234</v>
      </c>
      <c r="C136" s="527">
        <v>4.8</v>
      </c>
      <c r="D136" s="528" t="s">
        <v>187</v>
      </c>
      <c r="E136" s="529" t="s">
        <v>561</v>
      </c>
      <c r="F136" s="528" t="s">
        <v>8</v>
      </c>
      <c r="G136" s="528" t="s">
        <v>202</v>
      </c>
      <c r="H136" s="528" t="s">
        <v>202</v>
      </c>
      <c r="I136" s="528" t="s">
        <v>199</v>
      </c>
      <c r="J136" s="528" t="s">
        <v>203</v>
      </c>
      <c r="K136" s="529" t="s">
        <v>206</v>
      </c>
    </row>
    <row r="137" spans="1:345" s="168" customFormat="1" ht="26.4" x14ac:dyDescent="0.25">
      <c r="A137" s="400" t="s">
        <v>548</v>
      </c>
      <c r="B137" s="529" t="s">
        <v>685</v>
      </c>
      <c r="C137" s="527">
        <v>4.9000000000000004</v>
      </c>
      <c r="D137" s="528" t="s">
        <v>696</v>
      </c>
      <c r="E137" s="529" t="s">
        <v>561</v>
      </c>
      <c r="F137" s="528"/>
      <c r="G137" s="528" t="s">
        <v>202</v>
      </c>
      <c r="H137" s="528" t="s">
        <v>202</v>
      </c>
      <c r="I137" s="528"/>
      <c r="J137" s="528"/>
      <c r="K137" s="529" t="s">
        <v>206</v>
      </c>
    </row>
    <row r="138" spans="1:345" s="168" customFormat="1" ht="26.4" x14ac:dyDescent="0.25">
      <c r="A138" s="400" t="s">
        <v>553</v>
      </c>
      <c r="B138" s="530" t="s">
        <v>207</v>
      </c>
      <c r="C138" s="531">
        <v>4.9000000000000004</v>
      </c>
      <c r="D138" s="531" t="s">
        <v>563</v>
      </c>
      <c r="E138" s="530" t="s">
        <v>561</v>
      </c>
      <c r="F138" s="531" t="s">
        <v>8</v>
      </c>
      <c r="G138" s="531" t="s">
        <v>202</v>
      </c>
      <c r="H138" s="531" t="s">
        <v>148</v>
      </c>
      <c r="I138" s="531" t="s">
        <v>199</v>
      </c>
      <c r="J138" s="531" t="s">
        <v>203</v>
      </c>
      <c r="K138" s="530" t="s">
        <v>206</v>
      </c>
    </row>
    <row r="139" spans="1:345" s="166" customFormat="1" x14ac:dyDescent="0.25">
      <c r="A139" s="400" t="s">
        <v>558</v>
      </c>
      <c r="B139" s="526" t="s">
        <v>287</v>
      </c>
      <c r="C139" s="532">
        <v>5.2</v>
      </c>
      <c r="D139" s="532" t="s">
        <v>564</v>
      </c>
      <c r="E139" s="526"/>
      <c r="F139" s="532"/>
      <c r="G139" s="532"/>
      <c r="H139" s="532"/>
      <c r="I139" s="532" t="s">
        <v>199</v>
      </c>
      <c r="J139" s="532" t="s">
        <v>200</v>
      </c>
      <c r="K139" s="526" t="s">
        <v>616</v>
      </c>
      <c r="AA139" s="168"/>
      <c r="AB139" s="168"/>
      <c r="AC139" s="168"/>
      <c r="AD139" s="168"/>
      <c r="AE139" s="168"/>
      <c r="AF139" s="168"/>
      <c r="AG139" s="168"/>
      <c r="AH139" s="168"/>
      <c r="AI139" s="168"/>
      <c r="AJ139" s="168"/>
      <c r="AK139" s="168"/>
      <c r="AL139" s="168"/>
      <c r="AM139" s="168"/>
      <c r="AN139" s="168"/>
      <c r="AO139" s="168"/>
      <c r="AP139" s="168"/>
      <c r="AQ139" s="168"/>
      <c r="AR139" s="168"/>
      <c r="AS139" s="168"/>
      <c r="AT139" s="168"/>
      <c r="AU139" s="168"/>
      <c r="AV139" s="168"/>
      <c r="AW139" s="168"/>
      <c r="AX139" s="168"/>
      <c r="AY139" s="168"/>
      <c r="AZ139" s="168"/>
      <c r="BA139" s="168"/>
      <c r="BB139" s="168"/>
      <c r="BC139" s="168"/>
      <c r="BD139" s="168"/>
      <c r="BE139" s="168"/>
      <c r="BF139" s="168"/>
      <c r="BG139" s="168"/>
      <c r="BH139" s="168"/>
      <c r="BI139" s="168"/>
      <c r="BJ139" s="168"/>
      <c r="BK139" s="168"/>
      <c r="BL139" s="168"/>
      <c r="BM139" s="168"/>
      <c r="BN139" s="168"/>
      <c r="BO139" s="168"/>
      <c r="BP139" s="168"/>
      <c r="BQ139" s="168"/>
      <c r="BR139" s="168"/>
      <c r="BS139" s="168"/>
      <c r="BT139" s="168"/>
      <c r="BU139" s="168"/>
      <c r="BV139" s="168"/>
      <c r="BW139" s="168"/>
      <c r="BX139" s="168"/>
      <c r="BY139" s="168"/>
      <c r="BZ139" s="168"/>
      <c r="CA139" s="168"/>
      <c r="CB139" s="168"/>
      <c r="CC139" s="168"/>
      <c r="CD139" s="168"/>
      <c r="CE139" s="168"/>
      <c r="CF139" s="168"/>
      <c r="CG139" s="168"/>
      <c r="CH139" s="168"/>
      <c r="CI139" s="168"/>
      <c r="CJ139" s="168"/>
      <c r="CK139" s="168"/>
      <c r="CL139" s="168"/>
      <c r="CM139" s="168"/>
      <c r="CN139" s="168"/>
      <c r="CO139" s="168"/>
      <c r="CP139" s="168"/>
      <c r="CQ139" s="168"/>
      <c r="CR139" s="168"/>
      <c r="CS139" s="168"/>
      <c r="CT139" s="168"/>
      <c r="CU139" s="168"/>
      <c r="CV139" s="168"/>
      <c r="CW139" s="168"/>
      <c r="CX139" s="168"/>
      <c r="CY139" s="168"/>
      <c r="CZ139" s="168"/>
      <c r="DA139" s="168"/>
      <c r="DB139" s="168"/>
      <c r="DC139" s="168"/>
      <c r="DD139" s="168"/>
      <c r="DE139" s="168"/>
      <c r="DF139" s="168"/>
      <c r="DG139" s="168"/>
      <c r="DH139" s="168"/>
      <c r="DI139" s="168"/>
      <c r="DJ139" s="168"/>
      <c r="DK139" s="168"/>
      <c r="DL139" s="168"/>
      <c r="DM139" s="168"/>
      <c r="DN139" s="168"/>
      <c r="DO139" s="168"/>
      <c r="DP139" s="168"/>
      <c r="DQ139" s="168"/>
      <c r="DR139" s="168"/>
      <c r="DS139" s="168"/>
      <c r="DT139" s="168"/>
      <c r="DU139" s="168"/>
      <c r="DV139" s="168"/>
      <c r="DW139" s="168"/>
      <c r="DX139" s="168"/>
      <c r="DY139" s="168"/>
      <c r="DZ139" s="168"/>
      <c r="EA139" s="168"/>
      <c r="EB139" s="168"/>
      <c r="EC139" s="168"/>
      <c r="ED139" s="168"/>
      <c r="EE139" s="168"/>
      <c r="EF139" s="168"/>
      <c r="EG139" s="168"/>
      <c r="EH139" s="168"/>
      <c r="EI139" s="168"/>
      <c r="EJ139" s="168"/>
      <c r="EK139" s="168"/>
      <c r="EL139" s="168"/>
      <c r="EM139" s="168"/>
      <c r="EN139" s="168"/>
      <c r="EO139" s="168"/>
      <c r="EP139" s="168"/>
      <c r="EQ139" s="168"/>
      <c r="ER139" s="168"/>
      <c r="ES139" s="168"/>
      <c r="ET139" s="168"/>
      <c r="EU139" s="168"/>
      <c r="EV139" s="168"/>
      <c r="EW139" s="168"/>
      <c r="EX139" s="168"/>
      <c r="EY139" s="168"/>
      <c r="EZ139" s="168"/>
      <c r="FA139" s="168"/>
      <c r="FB139" s="168"/>
      <c r="FC139" s="168"/>
      <c r="FD139" s="168"/>
      <c r="FE139" s="168"/>
      <c r="FF139" s="168"/>
      <c r="FG139" s="168"/>
      <c r="FH139" s="168"/>
      <c r="FI139" s="168"/>
      <c r="FJ139" s="168"/>
      <c r="FK139" s="168"/>
      <c r="FL139" s="168"/>
      <c r="FM139" s="168"/>
      <c r="FN139" s="168"/>
      <c r="FO139" s="168"/>
      <c r="FP139" s="168"/>
      <c r="FQ139" s="168"/>
      <c r="FR139" s="168"/>
      <c r="FS139" s="168"/>
      <c r="FT139" s="168"/>
      <c r="FU139" s="168"/>
      <c r="FV139" s="168"/>
      <c r="FW139" s="168"/>
      <c r="FX139" s="168"/>
      <c r="FY139" s="168"/>
      <c r="FZ139" s="168"/>
      <c r="GA139" s="168"/>
      <c r="GB139" s="168"/>
      <c r="GC139" s="168"/>
      <c r="GD139" s="168"/>
      <c r="GE139" s="168"/>
      <c r="GF139" s="168"/>
      <c r="GG139" s="168"/>
      <c r="GH139" s="168"/>
      <c r="GI139" s="168"/>
      <c r="GJ139" s="168"/>
      <c r="GK139" s="168"/>
      <c r="GL139" s="168"/>
      <c r="GM139" s="168"/>
      <c r="GN139" s="168"/>
      <c r="GO139" s="168"/>
      <c r="GP139" s="168"/>
      <c r="GQ139" s="168"/>
      <c r="GR139" s="168"/>
      <c r="GS139" s="168"/>
      <c r="GT139" s="168"/>
      <c r="GU139" s="168"/>
      <c r="GV139" s="168"/>
      <c r="GW139" s="168"/>
      <c r="GX139" s="168"/>
      <c r="GY139" s="168"/>
      <c r="GZ139" s="168"/>
      <c r="HA139" s="168"/>
      <c r="HB139" s="168"/>
      <c r="HC139" s="168"/>
      <c r="HD139" s="168"/>
      <c r="HE139" s="168"/>
      <c r="HF139" s="168"/>
      <c r="HG139" s="168"/>
      <c r="HH139" s="168"/>
      <c r="HI139" s="168"/>
      <c r="HJ139" s="168"/>
      <c r="HK139" s="168"/>
      <c r="HL139" s="168"/>
      <c r="HM139" s="168"/>
      <c r="HN139" s="168"/>
      <c r="HO139" s="168"/>
      <c r="HP139" s="168"/>
      <c r="HQ139" s="168"/>
      <c r="HR139" s="168"/>
      <c r="HS139" s="168"/>
      <c r="HT139" s="168"/>
      <c r="HU139" s="168"/>
      <c r="HV139" s="168"/>
      <c r="HW139" s="168"/>
      <c r="HX139" s="168"/>
      <c r="HY139" s="168"/>
      <c r="HZ139" s="168"/>
      <c r="IA139" s="168"/>
      <c r="IB139" s="168"/>
      <c r="IC139" s="168"/>
      <c r="ID139" s="168"/>
      <c r="IE139" s="168"/>
      <c r="IF139" s="168"/>
      <c r="IG139" s="168"/>
      <c r="IH139" s="168"/>
      <c r="II139" s="168"/>
      <c r="IJ139" s="168"/>
      <c r="IK139" s="168"/>
      <c r="IL139" s="168"/>
      <c r="IM139" s="168"/>
      <c r="IN139" s="168"/>
      <c r="IO139" s="168"/>
      <c r="IP139" s="168"/>
      <c r="IQ139" s="168"/>
      <c r="IR139" s="168"/>
      <c r="IS139" s="168"/>
      <c r="IT139" s="168"/>
      <c r="IU139" s="168"/>
      <c r="IV139" s="168"/>
      <c r="IW139" s="168"/>
      <c r="IX139" s="168"/>
      <c r="IY139" s="168"/>
      <c r="IZ139" s="168"/>
      <c r="JA139" s="168"/>
      <c r="JB139" s="168"/>
      <c r="JC139" s="168"/>
      <c r="JD139" s="168"/>
      <c r="JE139" s="168"/>
      <c r="JF139" s="168"/>
      <c r="JG139" s="168"/>
      <c r="JH139" s="168"/>
      <c r="JI139" s="168"/>
      <c r="JJ139" s="168"/>
      <c r="JK139" s="168"/>
      <c r="JL139" s="168"/>
      <c r="JM139" s="168"/>
      <c r="JN139" s="168"/>
      <c r="JO139" s="168"/>
      <c r="JP139" s="168"/>
      <c r="JQ139" s="168"/>
      <c r="JR139" s="168"/>
      <c r="JS139" s="168"/>
      <c r="JT139" s="168"/>
      <c r="JU139" s="168"/>
      <c r="JV139" s="168"/>
      <c r="JW139" s="168"/>
      <c r="JX139" s="168"/>
      <c r="JY139" s="168"/>
      <c r="JZ139" s="168"/>
      <c r="KA139" s="168"/>
      <c r="KB139" s="168"/>
      <c r="KC139" s="168"/>
      <c r="KD139" s="168"/>
      <c r="KE139" s="168"/>
      <c r="KF139" s="168"/>
      <c r="KG139" s="168"/>
      <c r="KH139" s="168"/>
      <c r="KI139" s="168"/>
      <c r="KJ139" s="168"/>
      <c r="KK139" s="168"/>
      <c r="KL139" s="168"/>
      <c r="KM139" s="168"/>
      <c r="KN139" s="168"/>
      <c r="KO139" s="168"/>
      <c r="KP139" s="168"/>
      <c r="KQ139" s="168"/>
      <c r="KR139" s="168"/>
      <c r="KS139" s="168"/>
      <c r="KT139" s="168"/>
      <c r="KU139" s="168"/>
      <c r="KV139" s="168"/>
      <c r="KW139" s="168"/>
      <c r="KX139" s="168"/>
      <c r="KY139" s="168"/>
      <c r="KZ139" s="168"/>
      <c r="LA139" s="168"/>
      <c r="LB139" s="168"/>
      <c r="LC139" s="168"/>
      <c r="LD139" s="168"/>
      <c r="LE139" s="168"/>
      <c r="LF139" s="168"/>
      <c r="LG139" s="168"/>
      <c r="LH139" s="168"/>
      <c r="LI139" s="168"/>
      <c r="LJ139" s="168"/>
      <c r="LK139" s="168"/>
      <c r="LL139" s="168"/>
      <c r="LM139" s="168"/>
      <c r="LN139" s="168"/>
      <c r="LO139" s="168"/>
      <c r="LP139" s="168"/>
      <c r="LQ139" s="168"/>
      <c r="LR139" s="168"/>
      <c r="LS139" s="168"/>
      <c r="LT139" s="168"/>
      <c r="LU139" s="168"/>
      <c r="LV139" s="168"/>
      <c r="LW139" s="168"/>
      <c r="LX139" s="168"/>
      <c r="LY139" s="168"/>
      <c r="LZ139" s="168"/>
      <c r="MA139" s="168"/>
      <c r="MB139" s="168"/>
      <c r="MC139" s="168"/>
      <c r="MD139" s="168"/>
      <c r="ME139" s="168"/>
      <c r="MF139" s="168"/>
      <c r="MG139" s="168"/>
    </row>
    <row r="140" spans="1:345" s="166" customFormat="1" x14ac:dyDescent="0.25">
      <c r="A140" s="400" t="s">
        <v>555</v>
      </c>
      <c r="B140" s="530" t="s">
        <v>687</v>
      </c>
      <c r="C140" s="521">
        <v>4.9000000000000004</v>
      </c>
      <c r="D140" s="522" t="s">
        <v>564</v>
      </c>
      <c r="E140" s="520"/>
      <c r="F140" s="522"/>
      <c r="G140" s="522"/>
      <c r="H140" s="522"/>
      <c r="I140" s="522"/>
      <c r="J140" s="522"/>
      <c r="K140" s="520" t="s">
        <v>615</v>
      </c>
      <c r="AA140" s="168"/>
      <c r="AB140" s="168"/>
      <c r="AC140" s="168"/>
      <c r="AD140" s="168"/>
      <c r="AE140" s="168"/>
      <c r="AF140" s="168"/>
      <c r="AG140" s="168"/>
      <c r="AH140" s="168"/>
      <c r="AI140" s="168"/>
      <c r="AJ140" s="168"/>
      <c r="AK140" s="168"/>
      <c r="AL140" s="168"/>
      <c r="AM140" s="168"/>
      <c r="AN140" s="168"/>
      <c r="AO140" s="168"/>
      <c r="AP140" s="168"/>
      <c r="AQ140" s="168"/>
      <c r="AR140" s="168"/>
      <c r="AS140" s="168"/>
      <c r="AT140" s="168"/>
      <c r="AU140" s="168"/>
      <c r="AV140" s="168"/>
      <c r="AW140" s="168"/>
      <c r="AX140" s="168"/>
      <c r="AY140" s="168"/>
      <c r="AZ140" s="168"/>
      <c r="BA140" s="168"/>
      <c r="BB140" s="168"/>
      <c r="BC140" s="168"/>
      <c r="BD140" s="168"/>
      <c r="BE140" s="168"/>
      <c r="BF140" s="168"/>
      <c r="BG140" s="168"/>
      <c r="BH140" s="168"/>
      <c r="BI140" s="168"/>
      <c r="BJ140" s="168"/>
      <c r="BK140" s="168"/>
      <c r="BL140" s="168"/>
      <c r="BM140" s="168"/>
      <c r="BN140" s="168"/>
      <c r="BO140" s="168"/>
      <c r="BP140" s="168"/>
      <c r="BQ140" s="168"/>
      <c r="BR140" s="168"/>
      <c r="BS140" s="168"/>
      <c r="BT140" s="168"/>
      <c r="BU140" s="168"/>
      <c r="BV140" s="168"/>
      <c r="BW140" s="168"/>
      <c r="BX140" s="168"/>
      <c r="BY140" s="168"/>
      <c r="BZ140" s="168"/>
      <c r="CA140" s="168"/>
      <c r="CB140" s="168"/>
      <c r="CC140" s="168"/>
      <c r="CD140" s="168"/>
      <c r="CE140" s="168"/>
      <c r="CF140" s="168"/>
      <c r="CG140" s="168"/>
      <c r="CH140" s="168"/>
      <c r="CI140" s="168"/>
      <c r="CJ140" s="168"/>
      <c r="CK140" s="168"/>
      <c r="CL140" s="168"/>
      <c r="CM140" s="168"/>
      <c r="CN140" s="168"/>
      <c r="CO140" s="168"/>
      <c r="CP140" s="168"/>
      <c r="CQ140" s="168"/>
      <c r="CR140" s="168"/>
      <c r="CS140" s="168"/>
      <c r="CT140" s="168"/>
      <c r="CU140" s="168"/>
      <c r="CV140" s="168"/>
      <c r="CW140" s="168"/>
      <c r="CX140" s="168"/>
      <c r="CY140" s="168"/>
      <c r="CZ140" s="168"/>
      <c r="DA140" s="168"/>
      <c r="DB140" s="168"/>
      <c r="DC140" s="168"/>
      <c r="DD140" s="168"/>
      <c r="DE140" s="168"/>
      <c r="DF140" s="168"/>
      <c r="DG140" s="168"/>
      <c r="DH140" s="168"/>
      <c r="DI140" s="168"/>
      <c r="DJ140" s="168"/>
      <c r="DK140" s="168"/>
      <c r="DL140" s="168"/>
      <c r="DM140" s="168"/>
      <c r="DN140" s="168"/>
      <c r="DO140" s="168"/>
      <c r="DP140" s="168"/>
      <c r="DQ140" s="168"/>
      <c r="DR140" s="168"/>
      <c r="DS140" s="168"/>
      <c r="DT140" s="168"/>
      <c r="DU140" s="168"/>
      <c r="DV140" s="168"/>
      <c r="DW140" s="168"/>
      <c r="DX140" s="168"/>
      <c r="DY140" s="168"/>
      <c r="DZ140" s="168"/>
      <c r="EA140" s="168"/>
      <c r="EB140" s="168"/>
      <c r="EC140" s="168"/>
      <c r="ED140" s="168"/>
      <c r="EE140" s="168"/>
      <c r="EF140" s="168"/>
      <c r="EG140" s="168"/>
      <c r="EH140" s="168"/>
      <c r="EI140" s="168"/>
      <c r="EJ140" s="168"/>
      <c r="EK140" s="168"/>
      <c r="EL140" s="168"/>
      <c r="EM140" s="168"/>
      <c r="EN140" s="168"/>
      <c r="EO140" s="168"/>
      <c r="EP140" s="168"/>
      <c r="EQ140" s="168"/>
      <c r="ER140" s="168"/>
      <c r="ES140" s="168"/>
      <c r="ET140" s="168"/>
      <c r="EU140" s="168"/>
      <c r="EV140" s="168"/>
      <c r="EW140" s="168"/>
      <c r="EX140" s="168"/>
      <c r="EY140" s="168"/>
      <c r="EZ140" s="168"/>
      <c r="FA140" s="168"/>
      <c r="FB140" s="168"/>
      <c r="FC140" s="168"/>
      <c r="FD140" s="168"/>
      <c r="FE140" s="168"/>
      <c r="FF140" s="168"/>
      <c r="FG140" s="168"/>
      <c r="FH140" s="168"/>
      <c r="FI140" s="168"/>
      <c r="FJ140" s="168"/>
      <c r="FK140" s="168"/>
      <c r="FL140" s="168"/>
      <c r="FM140" s="168"/>
      <c r="FN140" s="168"/>
      <c r="FO140" s="168"/>
      <c r="FP140" s="168"/>
      <c r="FQ140" s="168"/>
      <c r="FR140" s="168"/>
      <c r="FS140" s="168"/>
      <c r="FT140" s="168"/>
      <c r="FU140" s="168"/>
      <c r="FV140" s="168"/>
      <c r="FW140" s="168"/>
      <c r="FX140" s="168"/>
      <c r="FY140" s="168"/>
      <c r="FZ140" s="168"/>
      <c r="GA140" s="168"/>
      <c r="GB140" s="168"/>
      <c r="GC140" s="168"/>
      <c r="GD140" s="168"/>
      <c r="GE140" s="168"/>
      <c r="GF140" s="168"/>
      <c r="GG140" s="168"/>
      <c r="GH140" s="168"/>
      <c r="GI140" s="168"/>
      <c r="GJ140" s="168"/>
      <c r="GK140" s="168"/>
      <c r="GL140" s="168"/>
      <c r="GM140" s="168"/>
      <c r="GN140" s="168"/>
      <c r="GO140" s="168"/>
      <c r="GP140" s="168"/>
      <c r="GQ140" s="168"/>
      <c r="GR140" s="168"/>
      <c r="GS140" s="168"/>
      <c r="GT140" s="168"/>
      <c r="GU140" s="168"/>
      <c r="GV140" s="168"/>
      <c r="GW140" s="168"/>
      <c r="GX140" s="168"/>
      <c r="GY140" s="168"/>
      <c r="GZ140" s="168"/>
      <c r="HA140" s="168"/>
      <c r="HB140" s="168"/>
      <c r="HC140" s="168"/>
      <c r="HD140" s="168"/>
      <c r="HE140" s="168"/>
      <c r="HF140" s="168"/>
      <c r="HG140" s="168"/>
      <c r="HH140" s="168"/>
      <c r="HI140" s="168"/>
      <c r="HJ140" s="168"/>
      <c r="HK140" s="168"/>
      <c r="HL140" s="168"/>
      <c r="HM140" s="168"/>
      <c r="HN140" s="168"/>
      <c r="HO140" s="168"/>
      <c r="HP140" s="168"/>
      <c r="HQ140" s="168"/>
      <c r="HR140" s="168"/>
      <c r="HS140" s="168"/>
      <c r="HT140" s="168"/>
      <c r="HU140" s="168"/>
      <c r="HV140" s="168"/>
      <c r="HW140" s="168"/>
      <c r="HX140" s="168"/>
      <c r="HY140" s="168"/>
      <c r="HZ140" s="168"/>
      <c r="IA140" s="168"/>
      <c r="IB140" s="168"/>
      <c r="IC140" s="168"/>
      <c r="ID140" s="168"/>
      <c r="IE140" s="168"/>
      <c r="IF140" s="168"/>
      <c r="IG140" s="168"/>
      <c r="IH140" s="168"/>
      <c r="II140" s="168"/>
      <c r="IJ140" s="168"/>
      <c r="IK140" s="168"/>
      <c r="IL140" s="168"/>
      <c r="IM140" s="168"/>
      <c r="IN140" s="168"/>
      <c r="IO140" s="168"/>
      <c r="IP140" s="168"/>
      <c r="IQ140" s="168"/>
      <c r="IR140" s="168"/>
      <c r="IS140" s="168"/>
      <c r="IT140" s="168"/>
      <c r="IU140" s="168"/>
      <c r="IV140" s="168"/>
      <c r="IW140" s="168"/>
      <c r="IX140" s="168"/>
      <c r="IY140" s="168"/>
      <c r="IZ140" s="168"/>
      <c r="JA140" s="168"/>
      <c r="JB140" s="168"/>
      <c r="JC140" s="168"/>
      <c r="JD140" s="168"/>
      <c r="JE140" s="168"/>
      <c r="JF140" s="168"/>
      <c r="JG140" s="168"/>
      <c r="JH140" s="168"/>
      <c r="JI140" s="168"/>
      <c r="JJ140" s="168"/>
      <c r="JK140" s="168"/>
      <c r="JL140" s="168"/>
      <c r="JM140" s="168"/>
      <c r="JN140" s="168"/>
      <c r="JO140" s="168"/>
      <c r="JP140" s="168"/>
      <c r="JQ140" s="168"/>
      <c r="JR140" s="168"/>
      <c r="JS140" s="168"/>
      <c r="JT140" s="168"/>
      <c r="JU140" s="168"/>
      <c r="JV140" s="168"/>
      <c r="JW140" s="168"/>
      <c r="JX140" s="168"/>
      <c r="JY140" s="168"/>
      <c r="JZ140" s="168"/>
      <c r="KA140" s="168"/>
      <c r="KB140" s="168"/>
      <c r="KC140" s="168"/>
      <c r="KD140" s="168"/>
      <c r="KE140" s="168"/>
      <c r="KF140" s="168"/>
      <c r="KG140" s="168"/>
      <c r="KH140" s="168"/>
      <c r="KI140" s="168"/>
      <c r="KJ140" s="168"/>
      <c r="KK140" s="168"/>
      <c r="KL140" s="168"/>
      <c r="KM140" s="168"/>
      <c r="KN140" s="168"/>
      <c r="KO140" s="168"/>
      <c r="KP140" s="168"/>
      <c r="KQ140" s="168"/>
      <c r="KR140" s="168"/>
      <c r="KS140" s="168"/>
      <c r="KT140" s="168"/>
      <c r="KU140" s="168"/>
      <c r="KV140" s="168"/>
      <c r="KW140" s="168"/>
      <c r="KX140" s="168"/>
      <c r="KY140" s="168"/>
      <c r="KZ140" s="168"/>
      <c r="LA140" s="168"/>
      <c r="LB140" s="168"/>
      <c r="LC140" s="168"/>
      <c r="LD140" s="168"/>
      <c r="LE140" s="168"/>
      <c r="LF140" s="168"/>
      <c r="LG140" s="168"/>
      <c r="LH140" s="168"/>
      <c r="LI140" s="168"/>
      <c r="LJ140" s="168"/>
      <c r="LK140" s="168"/>
      <c r="LL140" s="168"/>
      <c r="LM140" s="168"/>
      <c r="LN140" s="168"/>
      <c r="LO140" s="168"/>
      <c r="LP140" s="168"/>
      <c r="LQ140" s="168"/>
      <c r="LR140" s="168"/>
      <c r="LS140" s="168"/>
      <c r="LT140" s="168"/>
      <c r="LU140" s="168"/>
      <c r="LV140" s="168"/>
      <c r="LW140" s="168"/>
      <c r="LX140" s="168"/>
      <c r="LY140" s="168"/>
      <c r="LZ140" s="168"/>
      <c r="MA140" s="168"/>
      <c r="MB140" s="168"/>
      <c r="MC140" s="168"/>
      <c r="MD140" s="168"/>
      <c r="ME140" s="168"/>
      <c r="MF140" s="168"/>
      <c r="MG140" s="168"/>
    </row>
    <row r="141" spans="1:345" s="166" customFormat="1" x14ac:dyDescent="0.25">
      <c r="A141" s="400" t="s">
        <v>556</v>
      </c>
      <c r="B141" s="529" t="s">
        <v>688</v>
      </c>
      <c r="C141" s="527">
        <v>4.9000000000000004</v>
      </c>
      <c r="D141" s="528" t="s">
        <v>564</v>
      </c>
      <c r="E141" s="529"/>
      <c r="F141" s="528"/>
      <c r="G141" s="528"/>
      <c r="H141" s="528"/>
      <c r="I141" s="528"/>
      <c r="J141" s="528"/>
      <c r="K141" s="529" t="s">
        <v>615</v>
      </c>
      <c r="AA141" s="168"/>
      <c r="AB141" s="168"/>
      <c r="AC141" s="168"/>
      <c r="AD141" s="168"/>
      <c r="AE141" s="168"/>
      <c r="AF141" s="168"/>
      <c r="AG141" s="168"/>
      <c r="AH141" s="168"/>
      <c r="AI141" s="168"/>
      <c r="AJ141" s="168"/>
      <c r="AK141" s="168"/>
      <c r="AL141" s="168"/>
      <c r="AM141" s="168"/>
      <c r="AN141" s="168"/>
      <c r="AO141" s="168"/>
      <c r="AP141" s="168"/>
      <c r="AQ141" s="168"/>
      <c r="AR141" s="168"/>
      <c r="AS141" s="168"/>
      <c r="AT141" s="168"/>
      <c r="AU141" s="168"/>
      <c r="AV141" s="168"/>
      <c r="AW141" s="168"/>
      <c r="AX141" s="168"/>
      <c r="AY141" s="168"/>
      <c r="AZ141" s="168"/>
      <c r="BA141" s="168"/>
      <c r="BB141" s="168"/>
      <c r="BC141" s="168"/>
      <c r="BD141" s="168"/>
      <c r="BE141" s="168"/>
      <c r="BF141" s="168"/>
      <c r="BG141" s="168"/>
      <c r="BH141" s="168"/>
      <c r="BI141" s="168"/>
      <c r="BJ141" s="168"/>
      <c r="BK141" s="168"/>
      <c r="BL141" s="168"/>
      <c r="BM141" s="168"/>
      <c r="BN141" s="168"/>
      <c r="BO141" s="168"/>
      <c r="BP141" s="168"/>
      <c r="BQ141" s="168"/>
      <c r="BR141" s="168"/>
      <c r="BS141" s="168"/>
      <c r="BT141" s="168"/>
      <c r="BU141" s="168"/>
      <c r="BV141" s="168"/>
      <c r="BW141" s="168"/>
      <c r="BX141" s="168"/>
      <c r="BY141" s="168"/>
      <c r="BZ141" s="168"/>
      <c r="CA141" s="168"/>
      <c r="CB141" s="168"/>
      <c r="CC141" s="168"/>
      <c r="CD141" s="168"/>
      <c r="CE141" s="168"/>
      <c r="CF141" s="168"/>
      <c r="CG141" s="168"/>
      <c r="CH141" s="168"/>
      <c r="CI141" s="168"/>
      <c r="CJ141" s="168"/>
      <c r="CK141" s="168"/>
      <c r="CL141" s="168"/>
      <c r="CM141" s="168"/>
      <c r="CN141" s="168"/>
      <c r="CO141" s="168"/>
      <c r="CP141" s="168"/>
      <c r="CQ141" s="168"/>
      <c r="CR141" s="168"/>
      <c r="CS141" s="168"/>
      <c r="CT141" s="168"/>
      <c r="CU141" s="168"/>
      <c r="CV141" s="168"/>
      <c r="CW141" s="168"/>
      <c r="CX141" s="168"/>
      <c r="CY141" s="168"/>
      <c r="CZ141" s="168"/>
      <c r="DA141" s="168"/>
      <c r="DB141" s="168"/>
      <c r="DC141" s="168"/>
      <c r="DD141" s="168"/>
      <c r="DE141" s="168"/>
      <c r="DF141" s="168"/>
      <c r="DG141" s="168"/>
      <c r="DH141" s="168"/>
      <c r="DI141" s="168"/>
      <c r="DJ141" s="168"/>
      <c r="DK141" s="168"/>
      <c r="DL141" s="168"/>
      <c r="DM141" s="168"/>
      <c r="DN141" s="168"/>
      <c r="DO141" s="168"/>
      <c r="DP141" s="168"/>
      <c r="DQ141" s="168"/>
      <c r="DR141" s="168"/>
      <c r="DS141" s="168"/>
      <c r="DT141" s="168"/>
      <c r="DU141" s="168"/>
      <c r="DV141" s="168"/>
      <c r="DW141" s="168"/>
      <c r="DX141" s="168"/>
      <c r="DY141" s="168"/>
      <c r="DZ141" s="168"/>
      <c r="EA141" s="168"/>
      <c r="EB141" s="168"/>
      <c r="EC141" s="168"/>
      <c r="ED141" s="168"/>
      <c r="EE141" s="168"/>
      <c r="EF141" s="168"/>
      <c r="EG141" s="168"/>
      <c r="EH141" s="168"/>
      <c r="EI141" s="168"/>
      <c r="EJ141" s="168"/>
      <c r="EK141" s="168"/>
      <c r="EL141" s="168"/>
      <c r="EM141" s="168"/>
      <c r="EN141" s="168"/>
      <c r="EO141" s="168"/>
      <c r="EP141" s="168"/>
      <c r="EQ141" s="168"/>
      <c r="ER141" s="168"/>
      <c r="ES141" s="168"/>
      <c r="ET141" s="168"/>
      <c r="EU141" s="168"/>
      <c r="EV141" s="168"/>
      <c r="EW141" s="168"/>
      <c r="EX141" s="168"/>
      <c r="EY141" s="168"/>
      <c r="EZ141" s="168"/>
      <c r="FA141" s="168"/>
      <c r="FB141" s="168"/>
      <c r="FC141" s="168"/>
      <c r="FD141" s="168"/>
      <c r="FE141" s="168"/>
      <c r="FF141" s="168"/>
      <c r="FG141" s="168"/>
      <c r="FH141" s="168"/>
      <c r="FI141" s="168"/>
      <c r="FJ141" s="168"/>
      <c r="FK141" s="168"/>
      <c r="FL141" s="168"/>
      <c r="FM141" s="168"/>
      <c r="FN141" s="168"/>
      <c r="FO141" s="168"/>
      <c r="FP141" s="168"/>
      <c r="FQ141" s="168"/>
      <c r="FR141" s="168"/>
      <c r="FS141" s="168"/>
      <c r="FT141" s="168"/>
      <c r="FU141" s="168"/>
      <c r="FV141" s="168"/>
      <c r="FW141" s="168"/>
      <c r="FX141" s="168"/>
      <c r="FY141" s="168"/>
      <c r="FZ141" s="168"/>
      <c r="GA141" s="168"/>
      <c r="GB141" s="168"/>
      <c r="GC141" s="168"/>
      <c r="GD141" s="168"/>
      <c r="GE141" s="168"/>
      <c r="GF141" s="168"/>
      <c r="GG141" s="168"/>
      <c r="GH141" s="168"/>
      <c r="GI141" s="168"/>
      <c r="GJ141" s="168"/>
      <c r="GK141" s="168"/>
      <c r="GL141" s="168"/>
      <c r="GM141" s="168"/>
      <c r="GN141" s="168"/>
      <c r="GO141" s="168"/>
      <c r="GP141" s="168"/>
      <c r="GQ141" s="168"/>
      <c r="GR141" s="168"/>
      <c r="GS141" s="168"/>
      <c r="GT141" s="168"/>
      <c r="GU141" s="168"/>
      <c r="GV141" s="168"/>
      <c r="GW141" s="168"/>
      <c r="GX141" s="168"/>
      <c r="GY141" s="168"/>
      <c r="GZ141" s="168"/>
      <c r="HA141" s="168"/>
      <c r="HB141" s="168"/>
      <c r="HC141" s="168"/>
      <c r="HD141" s="168"/>
      <c r="HE141" s="168"/>
      <c r="HF141" s="168"/>
      <c r="HG141" s="168"/>
      <c r="HH141" s="168"/>
      <c r="HI141" s="168"/>
      <c r="HJ141" s="168"/>
      <c r="HK141" s="168"/>
      <c r="HL141" s="168"/>
      <c r="HM141" s="168"/>
      <c r="HN141" s="168"/>
      <c r="HO141" s="168"/>
      <c r="HP141" s="168"/>
      <c r="HQ141" s="168"/>
      <c r="HR141" s="168"/>
      <c r="HS141" s="168"/>
      <c r="HT141" s="168"/>
      <c r="HU141" s="168"/>
      <c r="HV141" s="168"/>
      <c r="HW141" s="168"/>
      <c r="HX141" s="168"/>
      <c r="HY141" s="168"/>
      <c r="HZ141" s="168"/>
      <c r="IA141" s="168"/>
      <c r="IB141" s="168"/>
      <c r="IC141" s="168"/>
      <c r="ID141" s="168"/>
      <c r="IE141" s="168"/>
      <c r="IF141" s="168"/>
      <c r="IG141" s="168"/>
      <c r="IH141" s="168"/>
      <c r="II141" s="168"/>
      <c r="IJ141" s="168"/>
      <c r="IK141" s="168"/>
      <c r="IL141" s="168"/>
      <c r="IM141" s="168"/>
      <c r="IN141" s="168"/>
      <c r="IO141" s="168"/>
      <c r="IP141" s="168"/>
      <c r="IQ141" s="168"/>
      <c r="IR141" s="168"/>
      <c r="IS141" s="168"/>
      <c r="IT141" s="168"/>
      <c r="IU141" s="168"/>
      <c r="IV141" s="168"/>
      <c r="IW141" s="168"/>
      <c r="IX141" s="168"/>
      <c r="IY141" s="168"/>
      <c r="IZ141" s="168"/>
      <c r="JA141" s="168"/>
      <c r="JB141" s="168"/>
      <c r="JC141" s="168"/>
      <c r="JD141" s="168"/>
      <c r="JE141" s="168"/>
      <c r="JF141" s="168"/>
      <c r="JG141" s="168"/>
      <c r="JH141" s="168"/>
      <c r="JI141" s="168"/>
      <c r="JJ141" s="168"/>
      <c r="JK141" s="168"/>
      <c r="JL141" s="168"/>
      <c r="JM141" s="168"/>
      <c r="JN141" s="168"/>
      <c r="JO141" s="168"/>
      <c r="JP141" s="168"/>
      <c r="JQ141" s="168"/>
      <c r="JR141" s="168"/>
      <c r="JS141" s="168"/>
      <c r="JT141" s="168"/>
      <c r="JU141" s="168"/>
      <c r="JV141" s="168"/>
      <c r="JW141" s="168"/>
      <c r="JX141" s="168"/>
      <c r="JY141" s="168"/>
      <c r="JZ141" s="168"/>
      <c r="KA141" s="168"/>
      <c r="KB141" s="168"/>
      <c r="KC141" s="168"/>
      <c r="KD141" s="168"/>
      <c r="KE141" s="168"/>
      <c r="KF141" s="168"/>
      <c r="KG141" s="168"/>
      <c r="KH141" s="168"/>
      <c r="KI141" s="168"/>
      <c r="KJ141" s="168"/>
      <c r="KK141" s="168"/>
      <c r="KL141" s="168"/>
      <c r="KM141" s="168"/>
      <c r="KN141" s="168"/>
      <c r="KO141" s="168"/>
      <c r="KP141" s="168"/>
      <c r="KQ141" s="168"/>
      <c r="KR141" s="168"/>
      <c r="KS141" s="168"/>
      <c r="KT141" s="168"/>
      <c r="KU141" s="168"/>
      <c r="KV141" s="168"/>
      <c r="KW141" s="168"/>
      <c r="KX141" s="168"/>
      <c r="KY141" s="168"/>
      <c r="KZ141" s="168"/>
      <c r="LA141" s="168"/>
      <c r="LB141" s="168"/>
      <c r="LC141" s="168"/>
      <c r="LD141" s="168"/>
      <c r="LE141" s="168"/>
      <c r="LF141" s="168"/>
      <c r="LG141" s="168"/>
      <c r="LH141" s="168"/>
      <c r="LI141" s="168"/>
      <c r="LJ141" s="168"/>
      <c r="LK141" s="168"/>
      <c r="LL141" s="168"/>
      <c r="LM141" s="168"/>
      <c r="LN141" s="168"/>
      <c r="LO141" s="168"/>
      <c r="LP141" s="168"/>
      <c r="LQ141" s="168"/>
      <c r="LR141" s="168"/>
      <c r="LS141" s="168"/>
      <c r="LT141" s="168"/>
      <c r="LU141" s="168"/>
      <c r="LV141" s="168"/>
      <c r="LW141" s="168"/>
      <c r="LX141" s="168"/>
      <c r="LY141" s="168"/>
      <c r="LZ141" s="168"/>
      <c r="MA141" s="168"/>
      <c r="MB141" s="168"/>
      <c r="MC141" s="168"/>
      <c r="MD141" s="168"/>
      <c r="ME141" s="168"/>
      <c r="MF141" s="168"/>
      <c r="MG141" s="168"/>
    </row>
    <row r="142" spans="1:345" s="168" customFormat="1" ht="13.8" thickBot="1" x14ac:dyDescent="0.3">
      <c r="A142" s="400" t="s">
        <v>557</v>
      </c>
      <c r="B142" s="533" t="s">
        <v>689</v>
      </c>
      <c r="C142" s="534">
        <v>4.9000000000000004</v>
      </c>
      <c r="D142" s="535" t="s">
        <v>564</v>
      </c>
      <c r="E142" s="533"/>
      <c r="F142" s="535"/>
      <c r="G142" s="535"/>
      <c r="H142" s="535"/>
      <c r="I142" s="535"/>
      <c r="J142" s="535"/>
      <c r="K142" s="533" t="s">
        <v>615</v>
      </c>
    </row>
    <row r="143" spans="1:345" x14ac:dyDescent="0.25">
      <c r="B143" s="211"/>
    </row>
    <row r="144" spans="1:345" x14ac:dyDescent="0.25">
      <c r="B144" s="211"/>
      <c r="J144" s="171" t="s">
        <v>27</v>
      </c>
    </row>
    <row r="145" spans="2:2" x14ac:dyDescent="0.25">
      <c r="B145" s="212"/>
    </row>
    <row r="146" spans="2:2" x14ac:dyDescent="0.25">
      <c r="B146" s="212"/>
    </row>
    <row r="147" spans="2:2" x14ac:dyDescent="0.25">
      <c r="B147" s="212"/>
    </row>
    <row r="148" spans="2:2" x14ac:dyDescent="0.25">
      <c r="B148" s="212"/>
    </row>
    <row r="149" spans="2:2" x14ac:dyDescent="0.25">
      <c r="B149" s="212"/>
    </row>
    <row r="150" spans="2:2" x14ac:dyDescent="0.25">
      <c r="B150" s="212"/>
    </row>
  </sheetData>
  <sortState ref="A4:K142">
    <sortCondition ref="B4:B142"/>
  </sortState>
  <mergeCells count="1">
    <mergeCell ref="B1:K1"/>
  </mergeCells>
  <phoneticPr fontId="0" type="noConversion"/>
  <conditionalFormatting sqref="B4:K142">
    <cfRule type="expression" dxfId="8" priority="1">
      <formula>MOD(ROW(),2)=0</formula>
    </cfRule>
  </conditionalFormatting>
  <pageMargins left="0.5" right="0.5" top="0.5" bottom="0.5" header="0.3" footer="0.3"/>
  <pageSetup paperSize="5" scale="85" fitToHeight="0" orientation="portrait" horizontalDpi="4294967293" verticalDpi="4294967293" r:id="rId1"/>
  <headerFooter differentFirst="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2">
    <pageSetUpPr fitToPage="1"/>
  </sheetPr>
  <dimension ref="A1:G34"/>
  <sheetViews>
    <sheetView zoomScaleNormal="100" workbookViewId="0">
      <selection activeCell="E35" sqref="E35"/>
    </sheetView>
  </sheetViews>
  <sheetFormatPr defaultColWidth="9.109375" defaultRowHeight="13.2" x14ac:dyDescent="0.25"/>
  <cols>
    <col min="1" max="1" width="34.44140625" style="64" customWidth="1"/>
    <col min="2" max="2" width="38" style="31" customWidth="1"/>
    <col min="3" max="3" width="14.44140625" style="31" customWidth="1"/>
    <col min="4" max="4" width="30.44140625" style="31" customWidth="1"/>
    <col min="5" max="5" width="42" style="31" customWidth="1"/>
    <col min="6" max="16384" width="9.109375" style="31"/>
  </cols>
  <sheetData>
    <row r="1" spans="1:7" s="1" customFormat="1" ht="15" customHeight="1" thickBot="1" x14ac:dyDescent="0.3">
      <c r="A1" s="736" t="s">
        <v>334</v>
      </c>
      <c r="B1" s="736"/>
      <c r="C1" s="736"/>
      <c r="D1" s="736"/>
      <c r="E1" s="736"/>
    </row>
    <row r="2" spans="1:7" x14ac:dyDescent="0.25">
      <c r="A2" s="215" t="s">
        <v>13</v>
      </c>
      <c r="B2" s="163" t="s">
        <v>16</v>
      </c>
      <c r="C2" s="163" t="s">
        <v>14</v>
      </c>
      <c r="D2" s="163" t="s">
        <v>15</v>
      </c>
      <c r="E2" s="163" t="s">
        <v>19</v>
      </c>
    </row>
    <row r="3" spans="1:7" s="36" customFormat="1" x14ac:dyDescent="0.25">
      <c r="A3" s="657" t="s">
        <v>155</v>
      </c>
      <c r="B3" s="356" t="s">
        <v>265</v>
      </c>
      <c r="C3" s="356" t="s">
        <v>335</v>
      </c>
      <c r="D3" s="357" t="s">
        <v>266</v>
      </c>
      <c r="E3" s="358" t="s">
        <v>17</v>
      </c>
    </row>
    <row r="4" spans="1:7" s="36" customFormat="1" x14ac:dyDescent="0.25">
      <c r="A4" s="657" t="s">
        <v>24</v>
      </c>
      <c r="B4" s="356" t="s">
        <v>336</v>
      </c>
      <c r="C4" s="360" t="s">
        <v>337</v>
      </c>
      <c r="D4" s="362" t="s">
        <v>338</v>
      </c>
      <c r="E4" s="362" t="s">
        <v>25</v>
      </c>
    </row>
    <row r="5" spans="1:7" s="36" customFormat="1" x14ac:dyDescent="0.25">
      <c r="A5" s="657" t="s">
        <v>267</v>
      </c>
      <c r="B5" s="356" t="s">
        <v>156</v>
      </c>
      <c r="C5" s="356" t="s">
        <v>26</v>
      </c>
      <c r="D5" s="357" t="s">
        <v>268</v>
      </c>
      <c r="E5" s="358" t="s">
        <v>269</v>
      </c>
    </row>
    <row r="6" spans="1:7" s="36" customFormat="1" x14ac:dyDescent="0.25">
      <c r="A6" s="657" t="s">
        <v>270</v>
      </c>
      <c r="B6" s="356" t="s">
        <v>157</v>
      </c>
      <c r="C6" s="360" t="s">
        <v>158</v>
      </c>
      <c r="D6" s="358" t="s">
        <v>271</v>
      </c>
      <c r="E6" s="361" t="s">
        <v>159</v>
      </c>
    </row>
    <row r="7" spans="1:7" s="36" customFormat="1" x14ac:dyDescent="0.25">
      <c r="A7" s="657" t="s">
        <v>272</v>
      </c>
      <c r="B7" s="356" t="s">
        <v>339</v>
      </c>
      <c r="C7" s="363" t="s">
        <v>340</v>
      </c>
      <c r="D7" s="364" t="s">
        <v>341</v>
      </c>
      <c r="E7" s="365" t="s">
        <v>160</v>
      </c>
    </row>
    <row r="8" spans="1:7" s="36" customFormat="1" x14ac:dyDescent="0.25">
      <c r="A8" s="657" t="s">
        <v>319</v>
      </c>
      <c r="B8" s="356" t="s">
        <v>320</v>
      </c>
      <c r="C8" s="360" t="s">
        <v>321</v>
      </c>
      <c r="D8" s="362" t="s">
        <v>322</v>
      </c>
      <c r="E8" s="362" t="s">
        <v>18</v>
      </c>
    </row>
    <row r="9" spans="1:7" s="209" customFormat="1" x14ac:dyDescent="0.25">
      <c r="A9" s="657" t="s">
        <v>410</v>
      </c>
      <c r="B9" s="356" t="s">
        <v>363</v>
      </c>
      <c r="C9" s="360" t="s">
        <v>364</v>
      </c>
      <c r="D9" s="362" t="s">
        <v>365</v>
      </c>
      <c r="E9" s="361" t="s">
        <v>366</v>
      </c>
    </row>
    <row r="10" spans="1:7" s="36" customFormat="1" x14ac:dyDescent="0.25">
      <c r="A10" s="657" t="s">
        <v>28</v>
      </c>
      <c r="B10" s="356" t="s">
        <v>235</v>
      </c>
      <c r="C10" s="363" t="s">
        <v>236</v>
      </c>
      <c r="D10" s="355" t="s">
        <v>237</v>
      </c>
      <c r="E10" s="355" t="s">
        <v>72</v>
      </c>
    </row>
    <row r="11" spans="1:7" s="36" customFormat="1" x14ac:dyDescent="0.25">
      <c r="A11" s="657" t="s">
        <v>212</v>
      </c>
      <c r="B11" s="356" t="s">
        <v>342</v>
      </c>
      <c r="C11" s="363" t="s">
        <v>343</v>
      </c>
      <c r="D11" s="355" t="s">
        <v>344</v>
      </c>
      <c r="E11" s="355" t="s">
        <v>213</v>
      </c>
    </row>
    <row r="12" spans="1:7" s="209" customFormat="1" x14ac:dyDescent="0.25">
      <c r="A12" s="657" t="s">
        <v>357</v>
      </c>
      <c r="B12" s="356" t="s">
        <v>411</v>
      </c>
      <c r="C12" s="363" t="s">
        <v>412</v>
      </c>
      <c r="D12" s="355" t="s">
        <v>413</v>
      </c>
      <c r="E12" s="355" t="s">
        <v>414</v>
      </c>
    </row>
    <row r="13" spans="1:7" s="36" customFormat="1" x14ac:dyDescent="0.25">
      <c r="A13" s="657" t="s">
        <v>23</v>
      </c>
      <c r="B13" s="356" t="s">
        <v>345</v>
      </c>
      <c r="C13" s="356" t="s">
        <v>347</v>
      </c>
      <c r="D13" s="358" t="s">
        <v>346</v>
      </c>
      <c r="E13" s="358" t="s">
        <v>348</v>
      </c>
      <c r="G13" s="354"/>
    </row>
    <row r="14" spans="1:7" s="36" customFormat="1" x14ac:dyDescent="0.25">
      <c r="A14" s="657" t="s">
        <v>349</v>
      </c>
      <c r="B14" s="356" t="s">
        <v>350</v>
      </c>
      <c r="C14" s="363" t="s">
        <v>352</v>
      </c>
      <c r="D14" s="364" t="s">
        <v>351</v>
      </c>
      <c r="E14" s="355" t="s">
        <v>166</v>
      </c>
    </row>
    <row r="15" spans="1:7" s="36" customFormat="1" ht="26.4" x14ac:dyDescent="0.25">
      <c r="A15" s="658" t="s">
        <v>167</v>
      </c>
      <c r="B15" s="366" t="s">
        <v>168</v>
      </c>
      <c r="C15" s="367" t="s">
        <v>273</v>
      </c>
      <c r="D15" s="368" t="s">
        <v>169</v>
      </c>
      <c r="E15" s="368" t="s">
        <v>170</v>
      </c>
    </row>
    <row r="16" spans="1:7" s="36" customFormat="1" x14ac:dyDescent="0.25">
      <c r="A16" s="657" t="s">
        <v>358</v>
      </c>
      <c r="B16" s="356" t="s">
        <v>359</v>
      </c>
      <c r="C16" s="359" t="s">
        <v>361</v>
      </c>
      <c r="D16" s="355" t="s">
        <v>360</v>
      </c>
      <c r="E16" s="355" t="s">
        <v>362</v>
      </c>
    </row>
    <row r="17" spans="1:5" s="36" customFormat="1" x14ac:dyDescent="0.25">
      <c r="A17" s="739" t="s">
        <v>171</v>
      </c>
      <c r="B17" s="356" t="s">
        <v>172</v>
      </c>
      <c r="C17" s="363" t="s">
        <v>173</v>
      </c>
      <c r="D17" s="737" t="s">
        <v>275</v>
      </c>
      <c r="E17" s="738" t="s">
        <v>174</v>
      </c>
    </row>
    <row r="18" spans="1:5" s="36" customFormat="1" x14ac:dyDescent="0.25">
      <c r="A18" s="739"/>
      <c r="B18" s="356" t="s">
        <v>175</v>
      </c>
      <c r="C18" s="360" t="s">
        <v>176</v>
      </c>
      <c r="D18" s="737"/>
      <c r="E18" s="738"/>
    </row>
    <row r="19" spans="1:5" s="36" customFormat="1" x14ac:dyDescent="0.25">
      <c r="A19" s="739"/>
      <c r="B19" s="356" t="s">
        <v>177</v>
      </c>
      <c r="C19" s="360" t="s">
        <v>178</v>
      </c>
      <c r="D19" s="737"/>
      <c r="E19" s="738"/>
    </row>
    <row r="20" spans="1:5" s="36" customFormat="1" x14ac:dyDescent="0.25">
      <c r="A20" s="739"/>
      <c r="B20" s="356" t="s">
        <v>179</v>
      </c>
      <c r="C20" s="360" t="s">
        <v>180</v>
      </c>
      <c r="D20" s="737"/>
      <c r="E20" s="738"/>
    </row>
    <row r="21" spans="1:5" s="209" customFormat="1" x14ac:dyDescent="0.25">
      <c r="A21" s="739"/>
      <c r="B21" s="356" t="s">
        <v>274</v>
      </c>
      <c r="C21" s="360" t="s">
        <v>371</v>
      </c>
      <c r="D21" s="737"/>
      <c r="E21" s="738"/>
    </row>
    <row r="22" spans="1:5" s="209" customFormat="1" x14ac:dyDescent="0.25">
      <c r="A22" s="657" t="s">
        <v>354</v>
      </c>
      <c r="B22" s="356" t="s">
        <v>355</v>
      </c>
      <c r="C22" s="360" t="s">
        <v>356</v>
      </c>
      <c r="D22" s="454" t="s">
        <v>373</v>
      </c>
      <c r="E22" s="444"/>
    </row>
    <row r="23" spans="1:5" s="36" customFormat="1" x14ac:dyDescent="0.25">
      <c r="A23" s="657" t="s">
        <v>161</v>
      </c>
      <c r="B23" s="356" t="s">
        <v>162</v>
      </c>
      <c r="C23" s="363" t="s">
        <v>163</v>
      </c>
      <c r="D23" s="355" t="s">
        <v>164</v>
      </c>
      <c r="E23" s="355" t="s">
        <v>165</v>
      </c>
    </row>
    <row r="24" spans="1:5" s="209" customFormat="1" x14ac:dyDescent="0.25">
      <c r="A24" s="657" t="s">
        <v>367</v>
      </c>
      <c r="B24" s="356" t="s">
        <v>368</v>
      </c>
      <c r="C24" s="363" t="s">
        <v>369</v>
      </c>
      <c r="D24" s="355" t="s">
        <v>370</v>
      </c>
      <c r="E24" s="355"/>
    </row>
    <row r="25" spans="1:5" s="36" customFormat="1" ht="13.8" thickBot="1" x14ac:dyDescent="0.3">
      <c r="A25" s="659" t="s">
        <v>214</v>
      </c>
      <c r="B25" s="369" t="s">
        <v>215</v>
      </c>
      <c r="C25" s="370" t="s">
        <v>353</v>
      </c>
      <c r="D25" s="371" t="s">
        <v>216</v>
      </c>
      <c r="E25" s="371" t="s">
        <v>217</v>
      </c>
    </row>
    <row r="34" spans="4:4" x14ac:dyDescent="0.25">
      <c r="D34" s="31" t="s">
        <v>27</v>
      </c>
    </row>
  </sheetData>
  <mergeCells count="4">
    <mergeCell ref="A1:E1"/>
    <mergeCell ref="D17:D21"/>
    <mergeCell ref="E17:E21"/>
    <mergeCell ref="A17:A21"/>
  </mergeCells>
  <phoneticPr fontId="13" type="noConversion"/>
  <conditionalFormatting sqref="A3:E25">
    <cfRule type="expression" dxfId="7" priority="1">
      <formula>MOD(ROW(),2)=0</formula>
    </cfRule>
  </conditionalFormatting>
  <hyperlinks>
    <hyperlink ref="E17" r:id="rId1" xr:uid="{00000000-0004-0000-2000-000003000000}"/>
    <hyperlink ref="E8" r:id="rId2" xr:uid="{00000000-0004-0000-2000-000005000000}"/>
    <hyperlink ref="E4" r:id="rId3" xr:uid="{00000000-0004-0000-2000-000006000000}"/>
    <hyperlink ref="E5" r:id="rId4" xr:uid="{00000000-0004-0000-2000-000007000000}"/>
    <hyperlink ref="E15" r:id="rId5" xr:uid="{00000000-0004-0000-2000-00000A000000}"/>
    <hyperlink ref="D15" r:id="rId6" xr:uid="{00000000-0004-0000-2000-00000B000000}"/>
    <hyperlink ref="D23" r:id="rId7" xr:uid="{00000000-0004-0000-2000-00000C000000}"/>
    <hyperlink ref="E7" r:id="rId8" xr:uid="{00000000-0004-0000-2000-00000D000000}"/>
    <hyperlink ref="E6" r:id="rId9" xr:uid="{00000000-0004-0000-2000-00000E000000}"/>
    <hyperlink ref="E23" r:id="rId10" xr:uid="{00000000-0004-0000-2000-00000F000000}"/>
    <hyperlink ref="E3" r:id="rId11" xr:uid="{00000000-0004-0000-2000-000010000000}"/>
    <hyperlink ref="D25" r:id="rId12" xr:uid="{00000000-0004-0000-2000-000011000000}"/>
    <hyperlink ref="E11" r:id="rId13" xr:uid="{00000000-0004-0000-2000-000012000000}"/>
    <hyperlink ref="E10" r:id="rId14" xr:uid="{00000000-0004-0000-2000-000013000000}"/>
    <hyperlink ref="D10" r:id="rId15" xr:uid="{00000000-0004-0000-2000-000014000000}"/>
    <hyperlink ref="D6" r:id="rId16" display="mailto:lucas.owen@basf.com" xr:uid="{00000000-0004-0000-2000-000015000000}"/>
    <hyperlink ref="D7" r:id="rId17" xr:uid="{DBA58BB9-4819-4F6F-AE66-AA9813E22009}"/>
    <hyperlink ref="D11" r:id="rId18" xr:uid="{C196FF91-B09C-4EE9-9B42-F765B760FCC6}"/>
    <hyperlink ref="E13" r:id="rId19" xr:uid="{2C5BE9F1-B5C3-4D85-B728-9B3F14AFDDD3}"/>
    <hyperlink ref="D16" r:id="rId20" xr:uid="{9590A264-D99B-49A7-93CD-4DD507BD52C7}"/>
    <hyperlink ref="E9" r:id="rId21" xr:uid="{210C7353-2C28-4CC8-9ED4-B0C004AF2472}"/>
    <hyperlink ref="D22" r:id="rId22" xr:uid="{CDA0A008-0F80-477B-A607-BB72F00C5516}"/>
  </hyperlinks>
  <pageMargins left="0.5" right="0.5" top="0.5" bottom="0.5" header="0.3" footer="0.3"/>
  <pageSetup paperSize="5" orientation="landscape" horizontalDpi="4294967293" verticalDpi="4294967293" r:id="rId23"/>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13">
    <pageSetUpPr fitToPage="1"/>
  </sheetPr>
  <dimension ref="A1:D11"/>
  <sheetViews>
    <sheetView workbookViewId="0"/>
  </sheetViews>
  <sheetFormatPr defaultColWidth="9.109375" defaultRowHeight="13.2" x14ac:dyDescent="0.25"/>
  <cols>
    <col min="1" max="1" width="12.6640625" style="35" customWidth="1"/>
    <col min="2" max="2" width="41" style="35" customWidth="1"/>
    <col min="3" max="3" width="52.109375" style="34" customWidth="1"/>
    <col min="4" max="4" width="24.6640625" style="35" customWidth="1"/>
    <col min="5" max="16384" width="9.109375" style="35"/>
  </cols>
  <sheetData>
    <row r="1" spans="1:4" s="32" customFormat="1" ht="13.5" customHeight="1" thickBot="1" x14ac:dyDescent="0.3">
      <c r="A1" s="164" t="s">
        <v>333</v>
      </c>
      <c r="B1" s="165"/>
      <c r="C1" s="165"/>
      <c r="D1" s="42"/>
    </row>
    <row r="2" spans="1:4" s="33" customFormat="1" x14ac:dyDescent="0.25">
      <c r="A2" s="59" t="s">
        <v>29</v>
      </c>
      <c r="B2" s="59" t="s">
        <v>30</v>
      </c>
      <c r="C2" s="60" t="s">
        <v>31</v>
      </c>
      <c r="D2" s="37"/>
    </row>
    <row r="3" spans="1:4" s="58" customFormat="1" hidden="1" x14ac:dyDescent="0.25">
      <c r="A3" s="56" t="s">
        <v>42</v>
      </c>
      <c r="B3" s="56" t="s">
        <v>43</v>
      </c>
      <c r="C3" s="57" t="s">
        <v>44</v>
      </c>
    </row>
    <row r="4" spans="1:4" s="58" customFormat="1" x14ac:dyDescent="0.25">
      <c r="A4" s="334" t="s">
        <v>576</v>
      </c>
      <c r="B4" s="334" t="s">
        <v>318</v>
      </c>
      <c r="C4" s="335" t="s">
        <v>296</v>
      </c>
    </row>
    <row r="5" spans="1:4" x14ac:dyDescent="0.25">
      <c r="A5" s="38" t="s">
        <v>32</v>
      </c>
      <c r="B5" s="38" t="s">
        <v>181</v>
      </c>
      <c r="C5" s="39" t="s">
        <v>182</v>
      </c>
    </row>
    <row r="6" spans="1:4" x14ac:dyDescent="0.25">
      <c r="A6" s="334" t="s">
        <v>282</v>
      </c>
      <c r="B6" s="334"/>
      <c r="C6" s="335" t="s">
        <v>295</v>
      </c>
    </row>
    <row r="7" spans="1:4" x14ac:dyDescent="0.25">
      <c r="A7" s="38" t="s">
        <v>183</v>
      </c>
      <c r="B7" s="40" t="s">
        <v>184</v>
      </c>
      <c r="C7" s="39" t="s">
        <v>185</v>
      </c>
    </row>
    <row r="8" spans="1:4" x14ac:dyDescent="0.25">
      <c r="A8" s="38" t="s">
        <v>10</v>
      </c>
      <c r="B8" s="40" t="s">
        <v>186</v>
      </c>
      <c r="C8" s="39" t="s">
        <v>185</v>
      </c>
    </row>
    <row r="9" spans="1:4" x14ac:dyDescent="0.25">
      <c r="A9" s="38" t="s">
        <v>187</v>
      </c>
      <c r="B9" s="40" t="s">
        <v>188</v>
      </c>
      <c r="C9" s="39" t="s">
        <v>294</v>
      </c>
    </row>
    <row r="10" spans="1:4" x14ac:dyDescent="0.25">
      <c r="A10" s="38" t="s">
        <v>73</v>
      </c>
      <c r="B10" s="41"/>
      <c r="C10" s="39" t="s">
        <v>185</v>
      </c>
    </row>
    <row r="11" spans="1:4" x14ac:dyDescent="0.25">
      <c r="A11" s="38" t="s">
        <v>189</v>
      </c>
      <c r="B11" s="38"/>
      <c r="C11" s="39" t="s">
        <v>190</v>
      </c>
    </row>
  </sheetData>
  <sortState ref="A4:C20">
    <sortCondition ref="A3:A19"/>
  </sortState>
  <pageMargins left="0.5" right="0.5" top="0.5" bottom="0.5" header="0.3" footer="0.3"/>
  <pageSetup paperSize="5" orientation="landscape"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5E6FD-0786-42E4-9352-B3F4E25E316D}">
  <dimension ref="A1:N81"/>
  <sheetViews>
    <sheetView zoomScaleNormal="100" workbookViewId="0">
      <selection activeCell="A5" sqref="A3:XFD5"/>
    </sheetView>
  </sheetViews>
  <sheetFormatPr defaultColWidth="9.109375" defaultRowHeight="13.2" x14ac:dyDescent="0.25"/>
  <cols>
    <col min="1" max="1" width="25.77734375" style="352" customWidth="1"/>
    <col min="2" max="2" width="10.5546875" style="351" customWidth="1"/>
    <col min="3" max="3" width="10.5546875" style="352" customWidth="1"/>
    <col min="4" max="5" width="7.77734375" style="351" customWidth="1"/>
    <col min="6" max="6" width="9.77734375" style="351" customWidth="1"/>
    <col min="7" max="8" width="7.77734375" style="351" customWidth="1"/>
    <col min="9" max="9" width="9.77734375" style="351" customWidth="1"/>
    <col min="10" max="16384" width="9.109375" style="350"/>
  </cols>
  <sheetData>
    <row r="1" spans="1:14" ht="45" customHeight="1" thickBot="1" x14ac:dyDescent="0.3">
      <c r="A1" s="661" t="s">
        <v>1251</v>
      </c>
      <c r="B1" s="661"/>
      <c r="C1" s="661"/>
      <c r="D1" s="661"/>
      <c r="E1" s="661"/>
      <c r="F1" s="661"/>
      <c r="G1" s="661"/>
      <c r="H1" s="661"/>
      <c r="I1" s="661"/>
    </row>
    <row r="2" spans="1:14" ht="44.7" customHeight="1" thickBot="1" x14ac:dyDescent="0.3">
      <c r="A2" s="594"/>
      <c r="B2" s="594"/>
      <c r="C2" s="595"/>
      <c r="D2" s="662" t="s">
        <v>1249</v>
      </c>
      <c r="E2" s="663"/>
      <c r="F2" s="664"/>
      <c r="G2" s="662" t="s">
        <v>1250</v>
      </c>
      <c r="H2" s="663"/>
      <c r="I2" s="663"/>
    </row>
    <row r="3" spans="1:14" ht="57.6" customHeight="1" x14ac:dyDescent="0.25">
      <c r="A3" s="89" t="s">
        <v>149</v>
      </c>
      <c r="B3" s="543" t="s">
        <v>327</v>
      </c>
      <c r="C3" s="434" t="s">
        <v>68</v>
      </c>
      <c r="D3" s="536" t="s">
        <v>331</v>
      </c>
      <c r="E3" s="537" t="s">
        <v>1209</v>
      </c>
      <c r="F3" s="538" t="s">
        <v>697</v>
      </c>
      <c r="G3" s="503" t="s">
        <v>332</v>
      </c>
      <c r="H3" s="537" t="s">
        <v>1209</v>
      </c>
      <c r="I3" s="537" t="s">
        <v>697</v>
      </c>
    </row>
    <row r="4" spans="1:14" ht="13.2" hidden="1" customHeight="1" x14ac:dyDescent="0.25">
      <c r="A4" s="513" t="s">
        <v>42</v>
      </c>
      <c r="B4" s="514" t="s">
        <v>43</v>
      </c>
      <c r="C4" s="515" t="s">
        <v>44</v>
      </c>
      <c r="D4" s="596" t="s">
        <v>46</v>
      </c>
      <c r="E4" s="515" t="s">
        <v>49</v>
      </c>
      <c r="F4" s="597" t="s">
        <v>48</v>
      </c>
      <c r="G4" s="514" t="s">
        <v>195</v>
      </c>
      <c r="H4" s="514" t="s">
        <v>1181</v>
      </c>
      <c r="I4" s="515" t="s">
        <v>197</v>
      </c>
    </row>
    <row r="5" spans="1:14" x14ac:dyDescent="0.25">
      <c r="A5" s="508" t="s">
        <v>1162</v>
      </c>
      <c r="B5" s="351" t="s">
        <v>1163</v>
      </c>
      <c r="C5" s="508" t="s">
        <v>576</v>
      </c>
      <c r="D5" s="612">
        <v>56.429200000000002</v>
      </c>
      <c r="E5" s="509">
        <v>2</v>
      </c>
      <c r="F5" s="598">
        <v>28.571428571428569</v>
      </c>
      <c r="G5" s="609"/>
      <c r="H5" s="510"/>
      <c r="I5" s="510"/>
    </row>
    <row r="6" spans="1:14" x14ac:dyDescent="0.25">
      <c r="A6" s="511" t="s">
        <v>1246</v>
      </c>
      <c r="B6" s="351" t="s">
        <v>1163</v>
      </c>
      <c r="C6" s="511" t="s">
        <v>588</v>
      </c>
      <c r="D6" s="613">
        <v>57.393000000000001</v>
      </c>
      <c r="E6" s="351">
        <v>1</v>
      </c>
      <c r="F6" s="599">
        <v>71.428571428571431</v>
      </c>
      <c r="G6" s="608"/>
      <c r="H6" s="510"/>
      <c r="I6" s="510"/>
      <c r="M6" s="350" t="s">
        <v>27</v>
      </c>
    </row>
    <row r="7" spans="1:14" x14ac:dyDescent="0.25">
      <c r="A7" s="511" t="s">
        <v>313</v>
      </c>
      <c r="B7" s="351" t="s">
        <v>1163</v>
      </c>
      <c r="C7" s="511" t="s">
        <v>187</v>
      </c>
      <c r="D7" s="613">
        <v>57.407899999999998</v>
      </c>
      <c r="E7" s="351">
        <v>2</v>
      </c>
      <c r="F7" s="599">
        <v>57.142857142857139</v>
      </c>
      <c r="G7" s="608">
        <v>64</v>
      </c>
      <c r="H7" s="510"/>
      <c r="I7" s="510">
        <v>0</v>
      </c>
    </row>
    <row r="8" spans="1:14" x14ac:dyDescent="0.25">
      <c r="A8" s="352" t="s">
        <v>1165</v>
      </c>
      <c r="B8" s="351" t="s">
        <v>1163</v>
      </c>
      <c r="C8" s="512" t="s">
        <v>187</v>
      </c>
      <c r="D8" s="614"/>
      <c r="F8" s="599"/>
      <c r="G8" s="607">
        <v>65.900000000000006</v>
      </c>
      <c r="H8" s="510">
        <v>1</v>
      </c>
      <c r="I8" s="510">
        <v>50</v>
      </c>
    </row>
    <row r="9" spans="1:14" x14ac:dyDescent="0.25">
      <c r="A9" s="511" t="s">
        <v>276</v>
      </c>
      <c r="B9" s="351" t="s">
        <v>1163</v>
      </c>
      <c r="C9" s="511" t="s">
        <v>187</v>
      </c>
      <c r="D9" s="614">
        <v>55.269199999999998</v>
      </c>
      <c r="F9" s="599">
        <v>57.142857142857139</v>
      </c>
      <c r="G9" s="606">
        <v>67.8</v>
      </c>
      <c r="H9" s="510">
        <v>1</v>
      </c>
      <c r="I9" s="510">
        <v>75</v>
      </c>
    </row>
    <row r="10" spans="1:14" x14ac:dyDescent="0.25">
      <c r="A10" s="352" t="s">
        <v>1164</v>
      </c>
      <c r="B10" s="351" t="s">
        <v>1163</v>
      </c>
      <c r="C10" s="512" t="s">
        <v>187</v>
      </c>
      <c r="D10" s="614"/>
      <c r="F10" s="599"/>
      <c r="G10" s="605">
        <v>70.5</v>
      </c>
      <c r="H10" s="510">
        <v>1</v>
      </c>
      <c r="I10" s="510">
        <v>100</v>
      </c>
    </row>
    <row r="11" spans="1:14" x14ac:dyDescent="0.25">
      <c r="A11" s="549" t="s">
        <v>627</v>
      </c>
      <c r="B11" s="351" t="s">
        <v>1163</v>
      </c>
      <c r="C11" s="549" t="s">
        <v>187</v>
      </c>
      <c r="D11" s="613">
        <v>56.867899999999999</v>
      </c>
      <c r="E11" s="351">
        <v>1</v>
      </c>
      <c r="F11" s="599">
        <v>57.142857142857139</v>
      </c>
      <c r="G11" s="608">
        <v>66.400000000000006</v>
      </c>
      <c r="H11" s="510">
        <v>1</v>
      </c>
      <c r="I11" s="510">
        <v>25</v>
      </c>
    </row>
    <row r="12" spans="1:14" x14ac:dyDescent="0.25">
      <c r="A12" s="352" t="s">
        <v>278</v>
      </c>
      <c r="B12" s="351" t="s">
        <v>1163</v>
      </c>
      <c r="C12" s="512" t="s">
        <v>187</v>
      </c>
      <c r="D12" s="614">
        <v>52.321800000000003</v>
      </c>
      <c r="F12" s="599">
        <v>14.285714285714285</v>
      </c>
      <c r="G12" s="605">
        <v>69.099999999999994</v>
      </c>
      <c r="H12" s="510">
        <v>1</v>
      </c>
      <c r="I12" s="510">
        <v>50</v>
      </c>
    </row>
    <row r="13" spans="1:14" x14ac:dyDescent="0.25">
      <c r="A13" s="511" t="s">
        <v>277</v>
      </c>
      <c r="B13" s="351" t="s">
        <v>1163</v>
      </c>
      <c r="C13" s="511" t="s">
        <v>187</v>
      </c>
      <c r="D13" s="613">
        <v>57.443600000000004</v>
      </c>
      <c r="E13" s="351">
        <v>1</v>
      </c>
      <c r="F13" s="599">
        <v>57.142857142857139</v>
      </c>
      <c r="G13" s="606">
        <v>67.900000000000006</v>
      </c>
      <c r="H13" s="510">
        <v>3</v>
      </c>
      <c r="I13" s="510">
        <v>75</v>
      </c>
      <c r="N13" s="350" t="s">
        <v>27</v>
      </c>
    </row>
    <row r="14" spans="1:14" x14ac:dyDescent="0.25">
      <c r="A14" s="352" t="s">
        <v>617</v>
      </c>
      <c r="B14" s="351" t="s">
        <v>1163</v>
      </c>
      <c r="C14" s="512" t="s">
        <v>187</v>
      </c>
      <c r="D14" s="614">
        <v>56.34</v>
      </c>
      <c r="E14" s="351">
        <v>1</v>
      </c>
      <c r="F14" s="599">
        <v>57.142857142857139</v>
      </c>
      <c r="G14" s="607"/>
      <c r="H14" s="510"/>
      <c r="I14" s="510"/>
    </row>
    <row r="15" spans="1:14" ht="13.8" thickBot="1" x14ac:dyDescent="0.3">
      <c r="A15" s="506" t="s">
        <v>636</v>
      </c>
      <c r="B15" s="507" t="s">
        <v>1163</v>
      </c>
      <c r="C15" s="516" t="s">
        <v>575</v>
      </c>
      <c r="D15" s="615">
        <v>59.308199999999999</v>
      </c>
      <c r="E15" s="507">
        <v>1</v>
      </c>
      <c r="F15" s="600">
        <v>85.714285714285708</v>
      </c>
      <c r="G15" s="610"/>
      <c r="H15" s="517"/>
      <c r="I15" s="517"/>
    </row>
    <row r="16" spans="1:14" x14ac:dyDescent="0.25">
      <c r="A16" s="511" t="s">
        <v>1035</v>
      </c>
      <c r="B16" s="351" t="s">
        <v>1166</v>
      </c>
      <c r="C16" s="511" t="s">
        <v>576</v>
      </c>
      <c r="D16" s="614"/>
      <c r="F16" s="599"/>
      <c r="G16" s="606">
        <v>62.6</v>
      </c>
      <c r="H16" s="510">
        <v>1</v>
      </c>
      <c r="I16" s="510">
        <v>66.666666666666657</v>
      </c>
    </row>
    <row r="17" spans="1:9" x14ac:dyDescent="0.25">
      <c r="A17" s="511" t="s">
        <v>683</v>
      </c>
      <c r="B17" s="351" t="s">
        <v>1166</v>
      </c>
      <c r="C17" s="511" t="s">
        <v>696</v>
      </c>
      <c r="D17" s="614">
        <v>59.857999999999997</v>
      </c>
      <c r="F17" s="599">
        <v>50</v>
      </c>
      <c r="G17" s="606">
        <v>65</v>
      </c>
      <c r="H17" s="510">
        <v>1</v>
      </c>
      <c r="I17" s="510">
        <v>83.333333333333343</v>
      </c>
    </row>
    <row r="18" spans="1:9" x14ac:dyDescent="0.25">
      <c r="A18" s="352" t="s">
        <v>644</v>
      </c>
      <c r="B18" s="351" t="s">
        <v>1166</v>
      </c>
      <c r="C18" s="512" t="s">
        <v>696</v>
      </c>
      <c r="D18" s="613">
        <v>65.387</v>
      </c>
      <c r="E18" s="351">
        <v>1</v>
      </c>
      <c r="F18" s="599">
        <v>75</v>
      </c>
      <c r="G18" s="605">
        <v>65.5</v>
      </c>
      <c r="H18" s="510">
        <v>1</v>
      </c>
      <c r="I18" s="510">
        <v>83.333333333333343</v>
      </c>
    </row>
    <row r="19" spans="1:9" x14ac:dyDescent="0.25">
      <c r="A19" s="352" t="s">
        <v>639</v>
      </c>
      <c r="B19" s="351" t="s">
        <v>1166</v>
      </c>
      <c r="C19" s="512" t="s">
        <v>187</v>
      </c>
      <c r="D19" s="613">
        <v>64.363299999999995</v>
      </c>
      <c r="E19" s="351">
        <v>1</v>
      </c>
      <c r="F19" s="599">
        <v>75</v>
      </c>
      <c r="G19" s="605">
        <v>65.2</v>
      </c>
      <c r="H19" s="510"/>
      <c r="I19" s="510">
        <v>37.5</v>
      </c>
    </row>
    <row r="20" spans="1:9" x14ac:dyDescent="0.25">
      <c r="A20" s="511" t="s">
        <v>972</v>
      </c>
      <c r="B20" s="351" t="s">
        <v>1166</v>
      </c>
      <c r="C20" s="511" t="s">
        <v>187</v>
      </c>
      <c r="D20" s="614"/>
      <c r="F20" s="599"/>
      <c r="G20" s="606">
        <v>67</v>
      </c>
      <c r="H20" s="510">
        <v>3</v>
      </c>
      <c r="I20" s="510">
        <v>62.5</v>
      </c>
    </row>
    <row r="21" spans="1:9" x14ac:dyDescent="0.25">
      <c r="A21" s="352" t="s">
        <v>1167</v>
      </c>
      <c r="B21" s="351" t="s">
        <v>1166</v>
      </c>
      <c r="C21" s="512" t="s">
        <v>187</v>
      </c>
      <c r="D21" s="613">
        <v>66.045500000000004</v>
      </c>
      <c r="E21" s="351">
        <v>2</v>
      </c>
      <c r="F21" s="599">
        <v>100</v>
      </c>
      <c r="G21" s="607"/>
      <c r="H21" s="510"/>
      <c r="I21" s="510"/>
    </row>
    <row r="22" spans="1:9" x14ac:dyDescent="0.25">
      <c r="A22" s="511" t="s">
        <v>614</v>
      </c>
      <c r="B22" s="351" t="s">
        <v>1166</v>
      </c>
      <c r="C22" s="511" t="s">
        <v>563</v>
      </c>
      <c r="D22" s="613">
        <v>63.444600000000001</v>
      </c>
      <c r="E22" s="351">
        <v>2</v>
      </c>
      <c r="F22" s="599">
        <v>87.5</v>
      </c>
      <c r="G22" s="606">
        <v>71.099999999999994</v>
      </c>
      <c r="H22" s="510">
        <v>1</v>
      </c>
      <c r="I22" s="510">
        <v>87.5</v>
      </c>
    </row>
    <row r="23" spans="1:9" x14ac:dyDescent="0.25">
      <c r="A23" s="352" t="s">
        <v>671</v>
      </c>
      <c r="B23" s="351" t="s">
        <v>1166</v>
      </c>
      <c r="C23" s="512" t="s">
        <v>563</v>
      </c>
      <c r="D23" s="613">
        <v>64.514099999999999</v>
      </c>
      <c r="E23" s="351">
        <v>1</v>
      </c>
      <c r="F23" s="599">
        <v>100</v>
      </c>
      <c r="G23" s="607"/>
      <c r="H23" s="510"/>
      <c r="I23" s="510"/>
    </row>
    <row r="24" spans="1:9" x14ac:dyDescent="0.25">
      <c r="A24" s="511" t="s">
        <v>1168</v>
      </c>
      <c r="B24" s="351" t="s">
        <v>1166</v>
      </c>
      <c r="C24" s="511" t="s">
        <v>563</v>
      </c>
      <c r="D24" s="613">
        <v>67.337400000000002</v>
      </c>
      <c r="E24" s="351">
        <v>2</v>
      </c>
      <c r="F24" s="599">
        <v>100</v>
      </c>
      <c r="G24" s="608"/>
      <c r="H24" s="510"/>
      <c r="I24" s="510"/>
    </row>
    <row r="25" spans="1:9" x14ac:dyDescent="0.25">
      <c r="A25" s="352" t="s">
        <v>279</v>
      </c>
      <c r="B25" s="351" t="s">
        <v>1166</v>
      </c>
      <c r="C25" s="512" t="s">
        <v>563</v>
      </c>
      <c r="D25" s="613">
        <v>64.904600000000002</v>
      </c>
      <c r="E25" s="351">
        <v>1</v>
      </c>
      <c r="F25" s="599">
        <v>87.5</v>
      </c>
      <c r="G25" s="605">
        <v>67.3</v>
      </c>
      <c r="H25" s="510">
        <v>2</v>
      </c>
      <c r="I25" s="510">
        <v>75</v>
      </c>
    </row>
    <row r="26" spans="1:9" ht="13.8" thickBot="1" x14ac:dyDescent="0.3">
      <c r="A26" s="511" t="s">
        <v>204</v>
      </c>
      <c r="B26" s="351" t="s">
        <v>1166</v>
      </c>
      <c r="C26" s="511" t="s">
        <v>563</v>
      </c>
      <c r="D26" s="613">
        <v>65.159199999999998</v>
      </c>
      <c r="E26" s="351">
        <v>3</v>
      </c>
      <c r="F26" s="599">
        <v>87.5</v>
      </c>
      <c r="G26" s="606">
        <v>68.2</v>
      </c>
      <c r="H26" s="510">
        <v>2</v>
      </c>
      <c r="I26" s="510">
        <v>75</v>
      </c>
    </row>
    <row r="27" spans="1:9" x14ac:dyDescent="0.25">
      <c r="A27" s="590" t="s">
        <v>1179</v>
      </c>
      <c r="B27" s="591" t="s">
        <v>1182</v>
      </c>
      <c r="C27" s="592" t="s">
        <v>187</v>
      </c>
      <c r="D27" s="616"/>
      <c r="E27" s="591"/>
      <c r="F27" s="601"/>
      <c r="G27" s="611">
        <v>62.2</v>
      </c>
      <c r="H27" s="593">
        <v>1</v>
      </c>
      <c r="I27" s="593">
        <v>62.5</v>
      </c>
    </row>
    <row r="28" spans="1:9" x14ac:dyDescent="0.25">
      <c r="A28" s="549" t="s">
        <v>219</v>
      </c>
      <c r="B28" s="351" t="s">
        <v>1182</v>
      </c>
      <c r="C28" s="549" t="s">
        <v>187</v>
      </c>
      <c r="D28" s="613">
        <v>58.3354</v>
      </c>
      <c r="F28" s="599">
        <v>50</v>
      </c>
      <c r="G28" s="606">
        <v>63.3</v>
      </c>
      <c r="H28" s="510">
        <v>3</v>
      </c>
      <c r="I28" s="510">
        <v>62.5</v>
      </c>
    </row>
    <row r="29" spans="1:9" x14ac:dyDescent="0.25">
      <c r="A29" s="352" t="s">
        <v>1026</v>
      </c>
      <c r="B29" s="351" t="s">
        <v>1182</v>
      </c>
      <c r="C29" s="512" t="s">
        <v>187</v>
      </c>
      <c r="D29" s="614"/>
      <c r="F29" s="599"/>
      <c r="G29" s="607">
        <v>59.7</v>
      </c>
      <c r="H29" s="510">
        <v>2</v>
      </c>
      <c r="I29" s="510">
        <v>37.5</v>
      </c>
    </row>
    <row r="30" spans="1:9" x14ac:dyDescent="0.25">
      <c r="A30" s="511" t="s">
        <v>642</v>
      </c>
      <c r="B30" s="351" t="s">
        <v>1182</v>
      </c>
      <c r="C30" s="511" t="s">
        <v>187</v>
      </c>
      <c r="D30" s="613">
        <v>63.574199999999998</v>
      </c>
      <c r="E30" s="351">
        <v>1</v>
      </c>
      <c r="F30" s="599">
        <v>100</v>
      </c>
      <c r="G30" s="608">
        <v>59.9</v>
      </c>
      <c r="H30" s="510">
        <v>1</v>
      </c>
      <c r="I30" s="510">
        <v>37.5</v>
      </c>
    </row>
    <row r="31" spans="1:9" x14ac:dyDescent="0.25">
      <c r="A31" s="352" t="s">
        <v>311</v>
      </c>
      <c r="B31" s="351" t="s">
        <v>1182</v>
      </c>
      <c r="C31" s="512" t="s">
        <v>187</v>
      </c>
      <c r="D31" s="613">
        <v>61.902000000000001</v>
      </c>
      <c r="E31" s="351">
        <v>3</v>
      </c>
      <c r="F31" s="599">
        <v>87.5</v>
      </c>
      <c r="G31" s="605">
        <v>61.3</v>
      </c>
      <c r="H31" s="510">
        <v>3</v>
      </c>
      <c r="I31" s="510">
        <v>62.5</v>
      </c>
    </row>
    <row r="32" spans="1:9" x14ac:dyDescent="0.25">
      <c r="A32" s="549" t="s">
        <v>285</v>
      </c>
      <c r="B32" s="351" t="s">
        <v>1182</v>
      </c>
      <c r="C32" s="549" t="s">
        <v>187</v>
      </c>
      <c r="D32" s="613">
        <v>65.197500000000005</v>
      </c>
      <c r="E32" s="351">
        <v>2</v>
      </c>
      <c r="F32" s="599">
        <v>100</v>
      </c>
      <c r="G32" s="606">
        <v>61.1</v>
      </c>
      <c r="H32" s="510">
        <v>2</v>
      </c>
      <c r="I32" s="510">
        <v>62.5</v>
      </c>
    </row>
    <row r="33" spans="1:9" x14ac:dyDescent="0.25">
      <c r="A33" s="352" t="s">
        <v>310</v>
      </c>
      <c r="B33" s="351" t="s">
        <v>1182</v>
      </c>
      <c r="C33" s="512" t="s">
        <v>187</v>
      </c>
      <c r="D33" s="613">
        <v>63.4422</v>
      </c>
      <c r="E33" s="351">
        <v>3</v>
      </c>
      <c r="F33" s="599">
        <v>87.5</v>
      </c>
      <c r="G33" s="607">
        <v>60.5</v>
      </c>
      <c r="H33" s="510">
        <v>2</v>
      </c>
      <c r="I33" s="510">
        <v>50</v>
      </c>
    </row>
    <row r="34" spans="1:9" x14ac:dyDescent="0.25">
      <c r="A34" s="549" t="s">
        <v>1024</v>
      </c>
      <c r="B34" s="351" t="s">
        <v>1182</v>
      </c>
      <c r="C34" s="549" t="s">
        <v>187</v>
      </c>
      <c r="D34" s="614"/>
      <c r="F34" s="599"/>
      <c r="G34" s="606">
        <v>61.1</v>
      </c>
      <c r="H34" s="510">
        <v>2</v>
      </c>
      <c r="I34" s="510">
        <v>62.5</v>
      </c>
    </row>
    <row r="35" spans="1:9" x14ac:dyDescent="0.25">
      <c r="A35" s="352" t="s">
        <v>1180</v>
      </c>
      <c r="B35" s="351" t="s">
        <v>1182</v>
      </c>
      <c r="C35" s="352" t="s">
        <v>563</v>
      </c>
      <c r="D35" s="613">
        <v>60.553899999999999</v>
      </c>
      <c r="E35" s="351">
        <v>2</v>
      </c>
      <c r="F35" s="599">
        <v>62.5</v>
      </c>
      <c r="G35" s="607"/>
    </row>
    <row r="36" spans="1:9" ht="13.8" thickBot="1" x14ac:dyDescent="0.3">
      <c r="A36" s="352" t="s">
        <v>657</v>
      </c>
      <c r="B36" s="351" t="s">
        <v>1182</v>
      </c>
      <c r="C36" s="352" t="s">
        <v>563</v>
      </c>
      <c r="D36" s="613">
        <v>61.762</v>
      </c>
      <c r="E36" s="351">
        <v>1</v>
      </c>
      <c r="F36" s="599">
        <v>75</v>
      </c>
      <c r="G36" s="607"/>
    </row>
    <row r="37" spans="1:9" x14ac:dyDescent="0.25">
      <c r="A37" s="590" t="s">
        <v>1040</v>
      </c>
      <c r="B37" s="591" t="s">
        <v>1169</v>
      </c>
      <c r="C37" s="592" t="s">
        <v>576</v>
      </c>
      <c r="D37" s="616"/>
      <c r="E37" s="591"/>
      <c r="F37" s="601"/>
      <c r="G37" s="611">
        <v>58.9</v>
      </c>
      <c r="H37" s="593">
        <v>1</v>
      </c>
      <c r="I37" s="593">
        <v>66.666666666666657</v>
      </c>
    </row>
    <row r="38" spans="1:9" x14ac:dyDescent="0.25">
      <c r="A38" s="511" t="s">
        <v>1038</v>
      </c>
      <c r="B38" s="351" t="s">
        <v>1169</v>
      </c>
      <c r="C38" s="511" t="s">
        <v>576</v>
      </c>
      <c r="D38" s="614"/>
      <c r="F38" s="599"/>
      <c r="G38" s="606">
        <v>60.5</v>
      </c>
      <c r="H38" s="510">
        <v>1</v>
      </c>
      <c r="I38" s="510">
        <v>33.333333333333329</v>
      </c>
    </row>
    <row r="39" spans="1:9" x14ac:dyDescent="0.25">
      <c r="A39" s="352" t="s">
        <v>1039</v>
      </c>
      <c r="B39" s="351" t="s">
        <v>1169</v>
      </c>
      <c r="C39" s="512" t="s">
        <v>576</v>
      </c>
      <c r="D39" s="614"/>
      <c r="F39" s="599"/>
      <c r="G39" s="605">
        <v>60.4</v>
      </c>
      <c r="H39" s="510">
        <v>1</v>
      </c>
      <c r="I39" s="510">
        <v>66.666666666666657</v>
      </c>
    </row>
    <row r="40" spans="1:9" x14ac:dyDescent="0.25">
      <c r="A40" s="511" t="s">
        <v>1041</v>
      </c>
      <c r="B40" s="351" t="s">
        <v>1169</v>
      </c>
      <c r="C40" s="511" t="s">
        <v>576</v>
      </c>
      <c r="D40" s="614"/>
      <c r="F40" s="599"/>
      <c r="G40" s="606">
        <v>58.7</v>
      </c>
      <c r="H40" s="510">
        <v>1</v>
      </c>
      <c r="I40" s="510">
        <v>33.333333333333329</v>
      </c>
    </row>
    <row r="41" spans="1:9" x14ac:dyDescent="0.25">
      <c r="A41" s="352" t="s">
        <v>651</v>
      </c>
      <c r="B41" s="351" t="s">
        <v>1169</v>
      </c>
      <c r="C41" s="512" t="s">
        <v>576</v>
      </c>
      <c r="D41" s="614">
        <v>60.525300000000001</v>
      </c>
      <c r="F41" s="599">
        <v>50</v>
      </c>
      <c r="G41" s="605">
        <v>60.8</v>
      </c>
      <c r="H41" s="510">
        <v>1</v>
      </c>
      <c r="I41" s="510">
        <v>33.333333333333329</v>
      </c>
    </row>
    <row r="42" spans="1:9" x14ac:dyDescent="0.25">
      <c r="A42" s="511" t="s">
        <v>1044</v>
      </c>
      <c r="B42" s="351" t="s">
        <v>1169</v>
      </c>
      <c r="C42" s="511" t="s">
        <v>576</v>
      </c>
      <c r="D42" s="614"/>
      <c r="F42" s="599"/>
      <c r="G42" s="606">
        <v>55.9</v>
      </c>
      <c r="H42" s="510">
        <v>1</v>
      </c>
      <c r="I42" s="510">
        <v>0</v>
      </c>
    </row>
    <row r="43" spans="1:9" x14ac:dyDescent="0.25">
      <c r="A43" s="352" t="s">
        <v>308</v>
      </c>
      <c r="B43" s="351" t="s">
        <v>1169</v>
      </c>
      <c r="C43" s="512" t="s">
        <v>576</v>
      </c>
      <c r="D43" s="614">
        <v>60.523499999999999</v>
      </c>
      <c r="F43" s="599">
        <v>25</v>
      </c>
      <c r="G43" s="605">
        <v>63.2</v>
      </c>
      <c r="H43" s="510">
        <v>1</v>
      </c>
      <c r="I43" s="510">
        <v>66.666666666666657</v>
      </c>
    </row>
    <row r="44" spans="1:9" x14ac:dyDescent="0.25">
      <c r="A44" s="511" t="s">
        <v>662</v>
      </c>
      <c r="B44" s="351" t="s">
        <v>1169</v>
      </c>
      <c r="C44" s="511" t="s">
        <v>696</v>
      </c>
      <c r="D44" s="613">
        <v>66.351699999999994</v>
      </c>
      <c r="E44" s="351">
        <v>1</v>
      </c>
      <c r="F44" s="599">
        <v>75</v>
      </c>
      <c r="G44" s="608"/>
      <c r="H44" s="510"/>
      <c r="I44" s="510"/>
    </row>
    <row r="45" spans="1:9" x14ac:dyDescent="0.25">
      <c r="A45" s="352" t="s">
        <v>1171</v>
      </c>
      <c r="B45" s="351" t="s">
        <v>1169</v>
      </c>
      <c r="C45" s="512" t="s">
        <v>696</v>
      </c>
      <c r="D45" s="614"/>
      <c r="F45" s="599"/>
      <c r="G45" s="607">
        <v>58.4</v>
      </c>
      <c r="H45" s="510">
        <v>1</v>
      </c>
      <c r="I45" s="510">
        <v>33.333333333333329</v>
      </c>
    </row>
    <row r="46" spans="1:9" x14ac:dyDescent="0.25">
      <c r="A46" s="511" t="s">
        <v>1170</v>
      </c>
      <c r="B46" s="351" t="s">
        <v>1169</v>
      </c>
      <c r="C46" s="511" t="s">
        <v>696</v>
      </c>
      <c r="D46" s="614"/>
      <c r="F46" s="599"/>
      <c r="G46" s="608">
        <v>57.3</v>
      </c>
      <c r="H46" s="510">
        <v>1</v>
      </c>
      <c r="I46" s="510">
        <v>0</v>
      </c>
    </row>
    <row r="47" spans="1:9" x14ac:dyDescent="0.25">
      <c r="A47" s="352" t="s">
        <v>317</v>
      </c>
      <c r="B47" s="351" t="s">
        <v>1169</v>
      </c>
      <c r="C47" s="512" t="s">
        <v>696</v>
      </c>
      <c r="D47" s="613">
        <v>65.578400000000002</v>
      </c>
      <c r="E47" s="351">
        <v>2</v>
      </c>
      <c r="F47" s="599">
        <v>87.5</v>
      </c>
      <c r="G47" s="605">
        <v>61.3</v>
      </c>
      <c r="H47" s="510">
        <v>2</v>
      </c>
      <c r="I47" s="510">
        <v>66.666666666666657</v>
      </c>
    </row>
    <row r="48" spans="1:9" x14ac:dyDescent="0.25">
      <c r="A48" s="511" t="s">
        <v>650</v>
      </c>
      <c r="B48" s="351" t="s">
        <v>1169</v>
      </c>
      <c r="C48" s="511" t="s">
        <v>696</v>
      </c>
      <c r="D48" s="613">
        <v>65.005700000000004</v>
      </c>
      <c r="E48" s="351">
        <v>1</v>
      </c>
      <c r="F48" s="599">
        <v>75</v>
      </c>
      <c r="G48" s="606">
        <v>60.8</v>
      </c>
      <c r="H48" s="510">
        <v>1</v>
      </c>
      <c r="I48" s="510">
        <v>100</v>
      </c>
    </row>
    <row r="49" spans="1:9" x14ac:dyDescent="0.25">
      <c r="A49" s="352" t="s">
        <v>234</v>
      </c>
      <c r="B49" s="351" t="s">
        <v>1169</v>
      </c>
      <c r="C49" s="512" t="s">
        <v>187</v>
      </c>
      <c r="D49" s="613">
        <v>63.166800000000002</v>
      </c>
      <c r="F49" s="599">
        <v>37.5</v>
      </c>
      <c r="G49" s="605">
        <v>63.8</v>
      </c>
      <c r="H49" s="510">
        <v>2</v>
      </c>
      <c r="I49" s="510">
        <v>60</v>
      </c>
    </row>
    <row r="50" spans="1:9" x14ac:dyDescent="0.25">
      <c r="A50" s="511" t="s">
        <v>302</v>
      </c>
      <c r="B50" s="351" t="s">
        <v>1169</v>
      </c>
      <c r="C50" s="511" t="s">
        <v>187</v>
      </c>
      <c r="D50" s="614">
        <v>57.704500000000003</v>
      </c>
      <c r="F50" s="599">
        <v>12.5</v>
      </c>
      <c r="G50" s="606">
        <v>62.7</v>
      </c>
      <c r="H50" s="510">
        <v>1</v>
      </c>
      <c r="I50" s="510">
        <v>50</v>
      </c>
    </row>
    <row r="51" spans="1:9" x14ac:dyDescent="0.25">
      <c r="A51" s="352" t="s">
        <v>1175</v>
      </c>
      <c r="B51" s="351" t="s">
        <v>1169</v>
      </c>
      <c r="C51" s="512" t="s">
        <v>187</v>
      </c>
      <c r="D51" s="613">
        <v>66.403199999999998</v>
      </c>
      <c r="E51" s="351">
        <v>2</v>
      </c>
      <c r="F51" s="599">
        <v>75</v>
      </c>
      <c r="G51" s="607"/>
      <c r="H51" s="510"/>
      <c r="I51" s="510"/>
    </row>
    <row r="52" spans="1:9" x14ac:dyDescent="0.25">
      <c r="A52" s="511" t="s">
        <v>606</v>
      </c>
      <c r="B52" s="351" t="s">
        <v>1169</v>
      </c>
      <c r="C52" s="511" t="s">
        <v>187</v>
      </c>
      <c r="D52" s="613">
        <v>67.081699999999998</v>
      </c>
      <c r="E52" s="351">
        <v>1</v>
      </c>
      <c r="F52" s="599">
        <v>62.5</v>
      </c>
      <c r="G52" s="608"/>
      <c r="H52" s="510"/>
      <c r="I52" s="510"/>
    </row>
    <row r="53" spans="1:9" x14ac:dyDescent="0.25">
      <c r="A53" s="352" t="s">
        <v>601</v>
      </c>
      <c r="B53" s="351" t="s">
        <v>1169</v>
      </c>
      <c r="C53" s="512" t="s">
        <v>187</v>
      </c>
      <c r="D53" s="614">
        <v>62.057499999999997</v>
      </c>
      <c r="F53" s="599">
        <v>37.5</v>
      </c>
      <c r="G53" s="605">
        <v>62.4</v>
      </c>
      <c r="H53" s="510">
        <v>1</v>
      </c>
      <c r="I53" s="510">
        <v>50</v>
      </c>
    </row>
    <row r="54" spans="1:9" x14ac:dyDescent="0.25">
      <c r="A54" s="511" t="s">
        <v>1174</v>
      </c>
      <c r="B54" s="351" t="s">
        <v>1169</v>
      </c>
      <c r="C54" s="511" t="s">
        <v>187</v>
      </c>
      <c r="D54" s="614"/>
      <c r="F54" s="599"/>
      <c r="G54" s="606">
        <v>62.6</v>
      </c>
      <c r="H54" s="510">
        <v>1</v>
      </c>
      <c r="I54" s="510">
        <v>70</v>
      </c>
    </row>
    <row r="55" spans="1:9" x14ac:dyDescent="0.25">
      <c r="A55" s="352" t="s">
        <v>315</v>
      </c>
      <c r="B55" s="351" t="s">
        <v>1169</v>
      </c>
      <c r="C55" s="512" t="s">
        <v>187</v>
      </c>
      <c r="D55" s="613">
        <v>68.365499999999997</v>
      </c>
      <c r="E55" s="351">
        <v>2</v>
      </c>
      <c r="F55" s="599">
        <v>100</v>
      </c>
      <c r="G55" s="605">
        <v>65</v>
      </c>
      <c r="H55" s="510">
        <v>2</v>
      </c>
      <c r="I55" s="510">
        <v>80</v>
      </c>
    </row>
    <row r="56" spans="1:9" x14ac:dyDescent="0.25">
      <c r="A56" s="511" t="s">
        <v>1173</v>
      </c>
      <c r="B56" s="351" t="s">
        <v>1169</v>
      </c>
      <c r="C56" s="511" t="s">
        <v>187</v>
      </c>
      <c r="D56" s="614"/>
      <c r="F56" s="599"/>
      <c r="G56" s="606">
        <v>66.099999999999994</v>
      </c>
      <c r="H56" s="510">
        <v>1</v>
      </c>
      <c r="I56" s="510">
        <v>80</v>
      </c>
    </row>
    <row r="57" spans="1:9" x14ac:dyDescent="0.25">
      <c r="A57" s="352" t="s">
        <v>1003</v>
      </c>
      <c r="B57" s="351" t="s">
        <v>1169</v>
      </c>
      <c r="C57" s="512" t="s">
        <v>187</v>
      </c>
      <c r="D57" s="614"/>
      <c r="F57" s="599"/>
      <c r="G57" s="605">
        <v>62.9</v>
      </c>
      <c r="H57" s="510">
        <v>1</v>
      </c>
      <c r="I57" s="510">
        <v>60</v>
      </c>
    </row>
    <row r="58" spans="1:9" x14ac:dyDescent="0.25">
      <c r="A58" s="511" t="s">
        <v>1001</v>
      </c>
      <c r="B58" s="351" t="s">
        <v>1169</v>
      </c>
      <c r="C58" s="511" t="s">
        <v>187</v>
      </c>
      <c r="D58" s="614"/>
      <c r="F58" s="599"/>
      <c r="G58" s="606">
        <v>63.1</v>
      </c>
      <c r="H58" s="510">
        <v>1</v>
      </c>
      <c r="I58" s="510">
        <v>50</v>
      </c>
    </row>
    <row r="59" spans="1:9" x14ac:dyDescent="0.25">
      <c r="A59" s="352" t="s">
        <v>303</v>
      </c>
      <c r="B59" s="351" t="s">
        <v>1169</v>
      </c>
      <c r="C59" s="512" t="s">
        <v>187</v>
      </c>
      <c r="D59" s="613">
        <v>65.262500000000003</v>
      </c>
      <c r="E59" s="351">
        <v>1</v>
      </c>
      <c r="F59" s="599">
        <v>75</v>
      </c>
      <c r="G59" s="607"/>
      <c r="H59" s="510"/>
      <c r="I59" s="510"/>
    </row>
    <row r="60" spans="1:9" x14ac:dyDescent="0.25">
      <c r="A60" s="511" t="s">
        <v>1172</v>
      </c>
      <c r="B60" s="351" t="s">
        <v>1169</v>
      </c>
      <c r="C60" s="511" t="s">
        <v>187</v>
      </c>
      <c r="D60" s="613">
        <v>65.168099999999995</v>
      </c>
      <c r="E60" s="351">
        <v>3</v>
      </c>
      <c r="F60" s="599">
        <v>62.5</v>
      </c>
      <c r="G60" s="608"/>
      <c r="H60" s="510"/>
      <c r="I60" s="510"/>
    </row>
    <row r="61" spans="1:9" x14ac:dyDescent="0.25">
      <c r="A61" s="352" t="s">
        <v>999</v>
      </c>
      <c r="B61" s="351" t="s">
        <v>1169</v>
      </c>
      <c r="C61" s="512" t="s">
        <v>187</v>
      </c>
      <c r="D61" s="614"/>
      <c r="F61" s="599"/>
      <c r="G61" s="605">
        <v>63.5</v>
      </c>
      <c r="H61" s="510">
        <v>1</v>
      </c>
      <c r="I61" s="510">
        <v>80</v>
      </c>
    </row>
    <row r="62" spans="1:9" x14ac:dyDescent="0.25">
      <c r="A62" s="511" t="s">
        <v>1002</v>
      </c>
      <c r="B62" s="351" t="s">
        <v>1169</v>
      </c>
      <c r="C62" s="511" t="s">
        <v>187</v>
      </c>
      <c r="D62" s="614"/>
      <c r="F62" s="599"/>
      <c r="G62" s="606">
        <v>62.9</v>
      </c>
      <c r="H62" s="510">
        <v>1</v>
      </c>
      <c r="I62" s="510">
        <v>40</v>
      </c>
    </row>
    <row r="63" spans="1:9" x14ac:dyDescent="0.25">
      <c r="A63" s="352" t="s">
        <v>641</v>
      </c>
      <c r="B63" s="351" t="s">
        <v>1169</v>
      </c>
      <c r="C63" s="512" t="s">
        <v>187</v>
      </c>
      <c r="D63" s="613">
        <v>68.495900000000006</v>
      </c>
      <c r="E63" s="351">
        <v>1</v>
      </c>
      <c r="F63" s="599">
        <v>87.5</v>
      </c>
      <c r="G63" s="607"/>
      <c r="H63" s="510"/>
      <c r="I63" s="510"/>
    </row>
    <row r="64" spans="1:9" x14ac:dyDescent="0.25">
      <c r="A64" s="549" t="s">
        <v>305</v>
      </c>
      <c r="B64" s="351" t="s">
        <v>1169</v>
      </c>
      <c r="C64" s="549" t="s">
        <v>187</v>
      </c>
      <c r="D64" s="613">
        <v>65.962599999999995</v>
      </c>
      <c r="E64" s="351">
        <v>1</v>
      </c>
      <c r="F64" s="599">
        <v>87.5</v>
      </c>
      <c r="G64" s="606">
        <v>66.7</v>
      </c>
      <c r="H64" s="510">
        <v>1</v>
      </c>
      <c r="I64" s="510">
        <v>100</v>
      </c>
    </row>
    <row r="65" spans="1:9" x14ac:dyDescent="0.25">
      <c r="A65" s="352" t="s">
        <v>301</v>
      </c>
      <c r="B65" s="351" t="s">
        <v>1169</v>
      </c>
      <c r="C65" s="512" t="s">
        <v>187</v>
      </c>
      <c r="D65" s="613">
        <v>69.004000000000005</v>
      </c>
      <c r="E65" s="351">
        <v>1</v>
      </c>
      <c r="F65" s="599">
        <v>100</v>
      </c>
      <c r="G65" s="605">
        <v>62.5</v>
      </c>
      <c r="H65" s="510">
        <v>2</v>
      </c>
      <c r="I65" s="510">
        <v>60</v>
      </c>
    </row>
    <row r="66" spans="1:9" x14ac:dyDescent="0.25">
      <c r="A66" s="511" t="s">
        <v>300</v>
      </c>
      <c r="B66" s="351" t="s">
        <v>1169</v>
      </c>
      <c r="C66" s="511" t="s">
        <v>187</v>
      </c>
      <c r="D66" s="614">
        <v>61.531300000000002</v>
      </c>
      <c r="F66" s="599">
        <v>50</v>
      </c>
      <c r="G66" s="606">
        <v>62</v>
      </c>
      <c r="H66" s="510">
        <v>3</v>
      </c>
      <c r="I66" s="510">
        <v>50</v>
      </c>
    </row>
    <row r="67" spans="1:9" x14ac:dyDescent="0.25">
      <c r="A67" s="352" t="s">
        <v>297</v>
      </c>
      <c r="B67" s="351" t="s">
        <v>1169</v>
      </c>
      <c r="C67" s="512" t="s">
        <v>187</v>
      </c>
      <c r="D67" s="613">
        <v>64.908900000000003</v>
      </c>
      <c r="E67" s="351">
        <v>2</v>
      </c>
      <c r="F67" s="599">
        <v>62.5</v>
      </c>
      <c r="G67" s="605">
        <v>66.3</v>
      </c>
      <c r="H67" s="510">
        <v>1</v>
      </c>
      <c r="I67" s="510">
        <v>70</v>
      </c>
    </row>
    <row r="68" spans="1:9" x14ac:dyDescent="0.25">
      <c r="A68" s="511" t="s">
        <v>569</v>
      </c>
      <c r="B68" s="351" t="s">
        <v>1169</v>
      </c>
      <c r="C68" s="511" t="s">
        <v>187</v>
      </c>
      <c r="D68" s="613">
        <v>65.780299999999997</v>
      </c>
      <c r="E68" s="351">
        <v>2</v>
      </c>
      <c r="F68" s="599">
        <v>75</v>
      </c>
      <c r="G68" s="608">
        <v>58.9</v>
      </c>
      <c r="H68" s="510"/>
      <c r="I68" s="510">
        <v>10</v>
      </c>
    </row>
    <row r="69" spans="1:9" x14ac:dyDescent="0.25">
      <c r="A69" s="352" t="s">
        <v>568</v>
      </c>
      <c r="B69" s="351" t="s">
        <v>1169</v>
      </c>
      <c r="C69" s="512" t="s">
        <v>187</v>
      </c>
      <c r="D69" s="613">
        <v>66.468599999999995</v>
      </c>
      <c r="E69" s="351">
        <v>1</v>
      </c>
      <c r="F69" s="599">
        <v>75</v>
      </c>
      <c r="G69" s="607">
        <v>58.7</v>
      </c>
      <c r="H69" s="510"/>
      <c r="I69" s="510">
        <v>40</v>
      </c>
    </row>
    <row r="70" spans="1:9" x14ac:dyDescent="0.25">
      <c r="A70" s="511" t="s">
        <v>620</v>
      </c>
      <c r="B70" s="351" t="s">
        <v>1169</v>
      </c>
      <c r="C70" s="511" t="s">
        <v>187</v>
      </c>
      <c r="D70" s="613">
        <v>65.198800000000006</v>
      </c>
      <c r="E70" s="351">
        <v>1</v>
      </c>
      <c r="F70" s="599">
        <v>75</v>
      </c>
      <c r="G70" s="606">
        <v>63.8</v>
      </c>
      <c r="H70" s="510">
        <v>1</v>
      </c>
      <c r="I70" s="510">
        <v>70</v>
      </c>
    </row>
    <row r="71" spans="1:9" x14ac:dyDescent="0.25">
      <c r="A71" s="352" t="s">
        <v>619</v>
      </c>
      <c r="B71" s="351" t="s">
        <v>1169</v>
      </c>
      <c r="C71" s="512" t="s">
        <v>187</v>
      </c>
      <c r="D71" s="613">
        <v>67.522300000000001</v>
      </c>
      <c r="E71" s="351">
        <v>1</v>
      </c>
      <c r="F71" s="599">
        <v>75</v>
      </c>
      <c r="G71" s="607">
        <v>61</v>
      </c>
      <c r="H71" s="510"/>
      <c r="I71" s="510">
        <v>50</v>
      </c>
    </row>
    <row r="72" spans="1:9" x14ac:dyDescent="0.25">
      <c r="A72" s="352" t="s">
        <v>1178</v>
      </c>
      <c r="B72" s="351" t="s">
        <v>1169</v>
      </c>
      <c r="C72" s="512" t="s">
        <v>563</v>
      </c>
      <c r="D72" s="613">
        <v>66.648099999999999</v>
      </c>
      <c r="E72" s="351">
        <v>2</v>
      </c>
      <c r="F72" s="599">
        <v>87.5</v>
      </c>
      <c r="G72" s="607"/>
      <c r="H72" s="510"/>
      <c r="I72" s="510"/>
    </row>
    <row r="73" spans="1:9" x14ac:dyDescent="0.25">
      <c r="A73" s="511" t="s">
        <v>672</v>
      </c>
      <c r="B73" s="351" t="s">
        <v>1169</v>
      </c>
      <c r="C73" s="511" t="s">
        <v>563</v>
      </c>
      <c r="D73" s="613">
        <v>65.219399999999993</v>
      </c>
      <c r="E73" s="351">
        <v>1</v>
      </c>
      <c r="F73" s="599">
        <v>75</v>
      </c>
      <c r="G73" s="608"/>
      <c r="H73" s="510"/>
      <c r="I73" s="510"/>
    </row>
    <row r="74" spans="1:9" x14ac:dyDescent="0.25">
      <c r="A74" s="352" t="s">
        <v>592</v>
      </c>
      <c r="B74" s="351" t="s">
        <v>1169</v>
      </c>
      <c r="C74" s="512" t="s">
        <v>563</v>
      </c>
      <c r="D74" s="613">
        <v>66.590999999999994</v>
      </c>
      <c r="E74" s="351">
        <v>1</v>
      </c>
      <c r="F74" s="599">
        <v>75</v>
      </c>
      <c r="G74" s="607"/>
      <c r="H74" s="510"/>
      <c r="I74" s="510"/>
    </row>
    <row r="75" spans="1:9" x14ac:dyDescent="0.25">
      <c r="A75" s="511" t="s">
        <v>591</v>
      </c>
      <c r="B75" s="351" t="s">
        <v>1169</v>
      </c>
      <c r="C75" s="511" t="s">
        <v>563</v>
      </c>
      <c r="D75" s="613">
        <v>66.079099999999997</v>
      </c>
      <c r="E75" s="351">
        <v>1</v>
      </c>
      <c r="F75" s="599">
        <v>62.5</v>
      </c>
      <c r="G75" s="608"/>
      <c r="H75" s="510"/>
      <c r="I75" s="510"/>
    </row>
    <row r="76" spans="1:9" x14ac:dyDescent="0.25">
      <c r="A76" s="352" t="s">
        <v>1173</v>
      </c>
      <c r="B76" s="351" t="s">
        <v>1169</v>
      </c>
      <c r="C76" s="512" t="s">
        <v>563</v>
      </c>
      <c r="D76" s="613">
        <v>66.241299999999995</v>
      </c>
      <c r="E76" s="351">
        <v>1</v>
      </c>
      <c r="F76" s="599">
        <v>75</v>
      </c>
      <c r="G76" s="607"/>
      <c r="H76" s="510"/>
      <c r="I76" s="510"/>
    </row>
    <row r="77" spans="1:9" x14ac:dyDescent="0.25">
      <c r="A77" s="352" t="s">
        <v>1177</v>
      </c>
      <c r="B77" s="351" t="s">
        <v>1169</v>
      </c>
      <c r="C77" s="512" t="s">
        <v>563</v>
      </c>
      <c r="D77" s="613">
        <v>69.692099999999996</v>
      </c>
      <c r="E77" s="351">
        <v>2</v>
      </c>
      <c r="F77" s="599">
        <v>87.5</v>
      </c>
      <c r="G77" s="607"/>
      <c r="H77" s="510"/>
      <c r="I77" s="510"/>
    </row>
    <row r="78" spans="1:9" x14ac:dyDescent="0.25">
      <c r="A78" s="511" t="s">
        <v>1247</v>
      </c>
      <c r="B78" s="351" t="s">
        <v>1169</v>
      </c>
      <c r="C78" s="511" t="s">
        <v>563</v>
      </c>
      <c r="D78" s="613">
        <v>66.0929</v>
      </c>
      <c r="E78" s="351">
        <v>1</v>
      </c>
      <c r="F78" s="599">
        <v>62.5</v>
      </c>
      <c r="G78" s="608"/>
      <c r="H78" s="510"/>
      <c r="I78" s="510"/>
    </row>
    <row r="79" spans="1:9" x14ac:dyDescent="0.25">
      <c r="A79" s="511" t="s">
        <v>306</v>
      </c>
      <c r="B79" s="351" t="s">
        <v>1169</v>
      </c>
      <c r="C79" s="511" t="s">
        <v>563</v>
      </c>
      <c r="D79" s="613">
        <v>69.578000000000003</v>
      </c>
      <c r="E79" s="351">
        <v>1</v>
      </c>
      <c r="F79" s="599">
        <v>100</v>
      </c>
      <c r="G79" s="608"/>
      <c r="H79" s="510"/>
      <c r="I79" s="510"/>
    </row>
    <row r="80" spans="1:9" x14ac:dyDescent="0.25">
      <c r="A80" s="352" t="s">
        <v>655</v>
      </c>
      <c r="B80" s="351" t="s">
        <v>1169</v>
      </c>
      <c r="C80" s="512" t="s">
        <v>563</v>
      </c>
      <c r="D80" s="613">
        <v>67.567499999999995</v>
      </c>
      <c r="E80" s="351">
        <v>1</v>
      </c>
      <c r="F80" s="599">
        <v>75</v>
      </c>
      <c r="G80" s="607"/>
      <c r="H80" s="510"/>
      <c r="I80" s="510"/>
    </row>
    <row r="81" spans="1:9" x14ac:dyDescent="0.25">
      <c r="A81" s="511" t="s">
        <v>1176</v>
      </c>
      <c r="B81" s="351" t="s">
        <v>1169</v>
      </c>
      <c r="C81" s="511" t="s">
        <v>563</v>
      </c>
      <c r="D81" s="613">
        <v>68.456900000000005</v>
      </c>
      <c r="E81" s="351">
        <v>3</v>
      </c>
      <c r="F81" s="599">
        <v>100</v>
      </c>
      <c r="G81" s="608"/>
      <c r="H81" s="510"/>
      <c r="I81" s="510"/>
    </row>
  </sheetData>
  <sortState ref="A5:I81">
    <sortCondition ref="B5:B81"/>
    <sortCondition ref="C5:C81"/>
    <sortCondition ref="A5:A81"/>
  </sortState>
  <mergeCells count="3">
    <mergeCell ref="A1:I1"/>
    <mergeCell ref="D2:F2"/>
    <mergeCell ref="G2:I2"/>
  </mergeCells>
  <conditionalFormatting sqref="E5:E81 H5:H81">
    <cfRule type="notContainsBlanks" dxfId="550" priority="2">
      <formula>LEN(TRIM(E5))&gt;0</formula>
    </cfRule>
  </conditionalFormatting>
  <pageMargins left="0.5" right="0.5" top="0.5" bottom="0.5" header="0.3" footer="0.3"/>
  <pageSetup scale="91" orientation="portrait" r:id="rId1"/>
  <headerFooter differentFirst="1"/>
  <rowBreaks count="1" manualBreakCount="1">
    <brk id="36" max="8" man="1"/>
  </rowBreaks>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C30"/>
  <sheetViews>
    <sheetView zoomScaleNormal="100" workbookViewId="0">
      <selection activeCell="H32" sqref="H32"/>
    </sheetView>
  </sheetViews>
  <sheetFormatPr defaultColWidth="8.88671875" defaultRowHeight="13.2" x14ac:dyDescent="0.25"/>
  <cols>
    <col min="1" max="1" width="25.77734375" style="206" customWidth="1"/>
    <col min="2" max="2" width="10.6640625" style="207" customWidth="1"/>
    <col min="3" max="3" width="10.6640625" style="207" hidden="1" customWidth="1"/>
    <col min="4" max="9" width="5.33203125" style="3" customWidth="1"/>
    <col min="10" max="15" width="5.33203125" style="43" customWidth="1"/>
    <col min="16" max="21" width="4.77734375" style="43" customWidth="1"/>
    <col min="22" max="26" width="4.77734375" style="3" customWidth="1"/>
    <col min="27" max="27" width="4.77734375" style="222" customWidth="1"/>
    <col min="28" max="16384" width="8.88671875" style="206"/>
  </cols>
  <sheetData>
    <row r="1" spans="1:27" ht="30" customHeight="1" thickBot="1" x14ac:dyDescent="0.3">
      <c r="A1" s="668" t="s">
        <v>1253</v>
      </c>
      <c r="B1" s="668"/>
      <c r="C1" s="668"/>
      <c r="D1" s="668"/>
      <c r="E1" s="668"/>
      <c r="F1" s="668"/>
      <c r="G1" s="668"/>
      <c r="H1" s="668"/>
      <c r="I1" s="668"/>
      <c r="J1" s="668"/>
      <c r="K1" s="668"/>
      <c r="L1" s="668"/>
      <c r="M1" s="668"/>
      <c r="N1" s="668"/>
      <c r="O1" s="668"/>
      <c r="P1" s="668"/>
      <c r="Q1" s="668"/>
      <c r="R1" s="668"/>
      <c r="S1" s="668"/>
      <c r="T1" s="668"/>
      <c r="U1" s="668"/>
      <c r="V1" s="668"/>
      <c r="W1" s="668"/>
      <c r="X1" s="668"/>
      <c r="Y1" s="668"/>
      <c r="Z1" s="668"/>
      <c r="AA1" s="668"/>
    </row>
    <row r="2" spans="1:27" ht="40.200000000000003" customHeight="1" x14ac:dyDescent="0.25">
      <c r="A2" s="48" t="s">
        <v>149</v>
      </c>
      <c r="B2" s="47" t="s">
        <v>68</v>
      </c>
      <c r="C2" s="47"/>
      <c r="D2" s="669" t="s">
        <v>50</v>
      </c>
      <c r="E2" s="670"/>
      <c r="F2" s="670"/>
      <c r="G2" s="670"/>
      <c r="H2" s="670"/>
      <c r="I2" s="671"/>
      <c r="J2" s="669" t="s">
        <v>51</v>
      </c>
      <c r="K2" s="670"/>
      <c r="L2" s="670"/>
      <c r="M2" s="670"/>
      <c r="N2" s="670"/>
      <c r="O2" s="671"/>
      <c r="P2" s="669" t="s">
        <v>52</v>
      </c>
      <c r="Q2" s="670"/>
      <c r="R2" s="670"/>
      <c r="S2" s="670"/>
      <c r="T2" s="670"/>
      <c r="U2" s="671"/>
      <c r="V2" s="672" t="s">
        <v>222</v>
      </c>
      <c r="W2" s="673"/>
      <c r="X2" s="673"/>
      <c r="Y2" s="673"/>
      <c r="Z2" s="673"/>
      <c r="AA2" s="673"/>
    </row>
    <row r="3" spans="1:27" ht="20.100000000000001" customHeight="1" x14ac:dyDescent="0.25">
      <c r="A3" s="113"/>
      <c r="B3" s="112"/>
      <c r="C3" s="112"/>
      <c r="D3" s="665" t="s">
        <v>69</v>
      </c>
      <c r="E3" s="666"/>
      <c r="F3" s="666" t="s">
        <v>70</v>
      </c>
      <c r="G3" s="666"/>
      <c r="H3" s="666" t="s">
        <v>71</v>
      </c>
      <c r="I3" s="667"/>
      <c r="J3" s="666" t="s">
        <v>69</v>
      </c>
      <c r="K3" s="666"/>
      <c r="L3" s="666" t="s">
        <v>70</v>
      </c>
      <c r="M3" s="666"/>
      <c r="N3" s="666" t="s">
        <v>71</v>
      </c>
      <c r="O3" s="666"/>
      <c r="P3" s="665" t="s">
        <v>69</v>
      </c>
      <c r="Q3" s="666"/>
      <c r="R3" s="666" t="s">
        <v>70</v>
      </c>
      <c r="S3" s="666"/>
      <c r="T3" s="666" t="s">
        <v>71</v>
      </c>
      <c r="U3" s="667"/>
      <c r="V3" s="665" t="s">
        <v>69</v>
      </c>
      <c r="W3" s="666"/>
      <c r="X3" s="666" t="s">
        <v>70</v>
      </c>
      <c r="Y3" s="666"/>
      <c r="Z3" s="666" t="s">
        <v>71</v>
      </c>
      <c r="AA3" s="666"/>
    </row>
    <row r="4" spans="1:27" ht="78.75" hidden="1" customHeight="1" x14ac:dyDescent="0.25">
      <c r="A4" s="113" t="s">
        <v>40</v>
      </c>
      <c r="B4" s="112" t="s">
        <v>68</v>
      </c>
      <c r="C4" s="112"/>
      <c r="D4" s="278" t="s">
        <v>77</v>
      </c>
      <c r="E4" s="279" t="s">
        <v>80</v>
      </c>
      <c r="F4" s="279" t="s">
        <v>78</v>
      </c>
      <c r="G4" s="279" t="s">
        <v>81</v>
      </c>
      <c r="H4" s="279" t="s">
        <v>79</v>
      </c>
      <c r="I4" s="280" t="s">
        <v>82</v>
      </c>
      <c r="J4" s="279" t="s">
        <v>120</v>
      </c>
      <c r="K4" s="279" t="s">
        <v>121</v>
      </c>
      <c r="L4" s="279" t="s">
        <v>122</v>
      </c>
      <c r="M4" s="279" t="s">
        <v>123</v>
      </c>
      <c r="N4" s="279" t="s">
        <v>124</v>
      </c>
      <c r="O4" s="279" t="s">
        <v>125</v>
      </c>
      <c r="P4" s="278" t="s">
        <v>83</v>
      </c>
      <c r="Q4" s="279" t="s">
        <v>84</v>
      </c>
      <c r="R4" s="279" t="s">
        <v>85</v>
      </c>
      <c r="S4" s="279" t="s">
        <v>86</v>
      </c>
      <c r="T4" s="279" t="s">
        <v>87</v>
      </c>
      <c r="U4" s="280" t="s">
        <v>88</v>
      </c>
      <c r="V4" s="278" t="s">
        <v>89</v>
      </c>
      <c r="W4" s="272" t="s">
        <v>245</v>
      </c>
      <c r="X4" s="279" t="s">
        <v>90</v>
      </c>
      <c r="Y4" s="279" t="s">
        <v>246</v>
      </c>
      <c r="Z4" s="279" t="s">
        <v>91</v>
      </c>
      <c r="AA4" s="279" t="s">
        <v>251</v>
      </c>
    </row>
    <row r="5" spans="1:27" x14ac:dyDescent="0.25">
      <c r="A5" s="114" t="str">
        <f t="shared" ref="A5:A13" si="0">VLOOKUP(C5,VL_SOY_2020,2,FALSE)</f>
        <v>Credenz CZ 3930 GTLL</v>
      </c>
      <c r="B5" s="114" t="str">
        <f t="shared" ref="B5:B13" si="1">VLOOKUP(C5,VL_SOY_2020,4,FALSE)</f>
        <v>RR, LL</v>
      </c>
      <c r="C5" s="192" t="s">
        <v>458</v>
      </c>
      <c r="D5" s="414">
        <v>59.308199999999999</v>
      </c>
      <c r="E5" s="410" t="s">
        <v>702</v>
      </c>
      <c r="F5" s="416"/>
      <c r="G5" s="413"/>
      <c r="H5" s="418"/>
      <c r="I5" s="410"/>
      <c r="J5" s="414">
        <v>13.8101</v>
      </c>
      <c r="K5" s="415" t="s">
        <v>702</v>
      </c>
      <c r="L5" s="416"/>
      <c r="M5" s="417"/>
      <c r="N5" s="418"/>
      <c r="O5" s="415"/>
      <c r="P5" s="96">
        <v>37.650799999999997</v>
      </c>
      <c r="Q5" s="410" t="s">
        <v>707</v>
      </c>
      <c r="R5" s="193"/>
      <c r="S5" s="413"/>
      <c r="T5" s="94"/>
      <c r="U5" s="410"/>
      <c r="V5" s="414">
        <v>1.6667000000000001</v>
      </c>
      <c r="W5" s="415" t="s">
        <v>703</v>
      </c>
      <c r="X5" s="416"/>
      <c r="Y5" s="417"/>
      <c r="Z5" s="418"/>
      <c r="AA5" s="415"/>
    </row>
    <row r="6" spans="1:27" x14ac:dyDescent="0.25">
      <c r="A6" s="446" t="str">
        <f t="shared" si="0"/>
        <v>AgriGold G3722RX</v>
      </c>
      <c r="B6" s="446" t="str">
        <f t="shared" si="1"/>
        <v>R2X</v>
      </c>
      <c r="C6" s="446" t="s">
        <v>421</v>
      </c>
      <c r="D6" s="414">
        <v>57.443600000000004</v>
      </c>
      <c r="E6" s="410" t="s">
        <v>707</v>
      </c>
      <c r="F6" s="418">
        <v>57.998600000000003</v>
      </c>
      <c r="G6" s="410" t="s">
        <v>707</v>
      </c>
      <c r="H6" s="418"/>
      <c r="I6" s="410"/>
      <c r="J6" s="414">
        <v>13.344799999999999</v>
      </c>
      <c r="K6" s="415" t="s">
        <v>704</v>
      </c>
      <c r="L6" s="418">
        <v>12.949199999999999</v>
      </c>
      <c r="M6" s="415" t="s">
        <v>702</v>
      </c>
      <c r="N6" s="418"/>
      <c r="O6" s="415"/>
      <c r="P6" s="96">
        <v>38.603200000000001</v>
      </c>
      <c r="Q6" s="410" t="s">
        <v>702</v>
      </c>
      <c r="R6" s="94">
        <v>37.765300000000003</v>
      </c>
      <c r="S6" s="410" t="s">
        <v>702</v>
      </c>
      <c r="T6" s="94"/>
      <c r="U6" s="410"/>
      <c r="V6" s="414">
        <v>1.5</v>
      </c>
      <c r="W6" s="415" t="s">
        <v>706</v>
      </c>
      <c r="X6" s="418">
        <v>1.5</v>
      </c>
      <c r="Y6" s="415" t="s">
        <v>704</v>
      </c>
      <c r="Z6" s="418"/>
      <c r="AA6" s="415"/>
    </row>
    <row r="7" spans="1:27" x14ac:dyDescent="0.25">
      <c r="A7" s="84" t="str">
        <f t="shared" si="0"/>
        <v>Local Seed Co. LS3976X**</v>
      </c>
      <c r="B7" s="84" t="str">
        <f t="shared" si="1"/>
        <v>R2X</v>
      </c>
      <c r="C7" s="84" t="s">
        <v>495</v>
      </c>
      <c r="D7" s="414">
        <v>57.407899999999998</v>
      </c>
      <c r="E7" s="410" t="s">
        <v>707</v>
      </c>
      <c r="F7" s="418">
        <v>60.264000000000003</v>
      </c>
      <c r="G7" s="410" t="s">
        <v>702</v>
      </c>
      <c r="H7" s="418"/>
      <c r="I7" s="410"/>
      <c r="J7" s="414">
        <v>12.848100000000001</v>
      </c>
      <c r="K7" s="415" t="s">
        <v>706</v>
      </c>
      <c r="L7" s="418">
        <v>12.6008</v>
      </c>
      <c r="M7" s="415" t="s">
        <v>707</v>
      </c>
      <c r="N7" s="418"/>
      <c r="O7" s="415"/>
      <c r="P7" s="96">
        <v>36.936500000000002</v>
      </c>
      <c r="Q7" s="410" t="s">
        <v>703</v>
      </c>
      <c r="R7" s="94">
        <v>36.185200000000002</v>
      </c>
      <c r="S7" s="410" t="s">
        <v>704</v>
      </c>
      <c r="T7" s="94"/>
      <c r="U7" s="410"/>
      <c r="V7" s="414">
        <v>2.0952000000000002</v>
      </c>
      <c r="W7" s="415" t="s">
        <v>702</v>
      </c>
      <c r="X7" s="418">
        <v>2.0693999999999999</v>
      </c>
      <c r="Y7" s="415" t="s">
        <v>702</v>
      </c>
      <c r="Z7" s="418"/>
      <c r="AA7" s="415"/>
    </row>
    <row r="8" spans="1:27" x14ac:dyDescent="0.25">
      <c r="A8" s="446" t="str">
        <f t="shared" si="0"/>
        <v>Local Seed Co. LS3906GL</v>
      </c>
      <c r="B8" s="446" t="str">
        <f t="shared" si="1"/>
        <v>GT, LL</v>
      </c>
      <c r="C8" s="446" t="s">
        <v>493</v>
      </c>
      <c r="D8" s="414">
        <v>57.393000000000001</v>
      </c>
      <c r="E8" s="410" t="s">
        <v>707</v>
      </c>
      <c r="F8" s="418"/>
      <c r="G8" s="410"/>
      <c r="H8" s="418"/>
      <c r="I8" s="410"/>
      <c r="J8" s="414">
        <v>13.32</v>
      </c>
      <c r="K8" s="415" t="s">
        <v>704</v>
      </c>
      <c r="L8" s="418"/>
      <c r="M8" s="415"/>
      <c r="N8" s="418"/>
      <c r="O8" s="415"/>
      <c r="P8" s="96">
        <v>37.746000000000002</v>
      </c>
      <c r="Q8" s="410" t="s">
        <v>707</v>
      </c>
      <c r="R8" s="94"/>
      <c r="S8" s="410"/>
      <c r="T8" s="94"/>
      <c r="U8" s="410"/>
      <c r="V8" s="414">
        <v>1.881</v>
      </c>
      <c r="W8" s="415" t="s">
        <v>707</v>
      </c>
      <c r="X8" s="418"/>
      <c r="Y8" s="415"/>
      <c r="Z8" s="418"/>
      <c r="AA8" s="415"/>
    </row>
    <row r="9" spans="1:27" x14ac:dyDescent="0.25">
      <c r="A9" s="446" t="str">
        <f t="shared" si="0"/>
        <v>Asgrow AG38X8</v>
      </c>
      <c r="B9" s="446" t="str">
        <f t="shared" si="1"/>
        <v>R2X</v>
      </c>
      <c r="C9" s="446" t="s">
        <v>438</v>
      </c>
      <c r="D9" s="414">
        <v>56.867899999999999</v>
      </c>
      <c r="E9" s="410" t="s">
        <v>707</v>
      </c>
      <c r="F9" s="418"/>
      <c r="G9" s="410"/>
      <c r="H9" s="418"/>
      <c r="I9" s="410"/>
      <c r="J9" s="414">
        <v>12.4871</v>
      </c>
      <c r="K9" s="415" t="s">
        <v>705</v>
      </c>
      <c r="L9" s="418"/>
      <c r="M9" s="415"/>
      <c r="N9" s="418"/>
      <c r="O9" s="415"/>
      <c r="P9" s="96">
        <v>35.992100000000001</v>
      </c>
      <c r="Q9" s="410" t="s">
        <v>701</v>
      </c>
      <c r="R9" s="94"/>
      <c r="S9" s="410"/>
      <c r="T9" s="94"/>
      <c r="U9" s="410"/>
      <c r="V9" s="414">
        <v>1.2142999999999999</v>
      </c>
      <c r="W9" s="415" t="s">
        <v>705</v>
      </c>
      <c r="X9" s="418"/>
      <c r="Y9" s="415"/>
      <c r="Z9" s="418"/>
      <c r="AA9" s="415"/>
    </row>
    <row r="10" spans="1:27" x14ac:dyDescent="0.25">
      <c r="A10" s="446" t="str">
        <f t="shared" si="0"/>
        <v>Dyna-Gro S39EN19**</v>
      </c>
      <c r="B10" s="446" t="str">
        <f t="shared" si="1"/>
        <v>E3</v>
      </c>
      <c r="C10" s="446" t="s">
        <v>466</v>
      </c>
      <c r="D10" s="414">
        <v>56.429200000000002</v>
      </c>
      <c r="E10" s="410" t="s">
        <v>707</v>
      </c>
      <c r="F10" s="418">
        <v>58.450699999999998</v>
      </c>
      <c r="G10" s="410" t="s">
        <v>707</v>
      </c>
      <c r="H10" s="418"/>
      <c r="I10" s="410"/>
      <c r="J10" s="414">
        <v>12.8614</v>
      </c>
      <c r="K10" s="415" t="s">
        <v>706</v>
      </c>
      <c r="L10" s="418">
        <v>12.6097</v>
      </c>
      <c r="M10" s="415" t="s">
        <v>707</v>
      </c>
      <c r="N10" s="418"/>
      <c r="O10" s="415"/>
      <c r="P10" s="96">
        <v>33.5</v>
      </c>
      <c r="Q10" s="410" t="s">
        <v>705</v>
      </c>
      <c r="R10" s="94">
        <v>33.805599999999998</v>
      </c>
      <c r="S10" s="410" t="s">
        <v>701</v>
      </c>
      <c r="T10" s="94"/>
      <c r="U10" s="410"/>
      <c r="V10" s="414">
        <v>1.5713999999999999</v>
      </c>
      <c r="W10" s="415" t="s">
        <v>703</v>
      </c>
      <c r="X10" s="418">
        <v>1.5693999999999999</v>
      </c>
      <c r="Y10" s="415" t="s">
        <v>704</v>
      </c>
      <c r="Z10" s="418"/>
      <c r="AA10" s="415"/>
    </row>
    <row r="11" spans="1:27" x14ac:dyDescent="0.25">
      <c r="A11" s="84" t="str">
        <f t="shared" si="0"/>
        <v>AgriGold G3620RX</v>
      </c>
      <c r="B11" s="84" t="str">
        <f t="shared" si="1"/>
        <v>R2X</v>
      </c>
      <c r="C11" s="84" t="s">
        <v>420</v>
      </c>
      <c r="D11" s="414">
        <v>56.34</v>
      </c>
      <c r="E11" s="410" t="s">
        <v>707</v>
      </c>
      <c r="F11" s="418"/>
      <c r="G11" s="410"/>
      <c r="H11" s="418"/>
      <c r="I11" s="410"/>
      <c r="J11" s="414">
        <v>12.660500000000001</v>
      </c>
      <c r="K11" s="415" t="s">
        <v>706</v>
      </c>
      <c r="L11" s="418"/>
      <c r="M11" s="415"/>
      <c r="N11" s="418"/>
      <c r="O11" s="415"/>
      <c r="P11" s="96">
        <v>37.3889</v>
      </c>
      <c r="Q11" s="410" t="s">
        <v>707</v>
      </c>
      <c r="R11" s="94"/>
      <c r="S11" s="410"/>
      <c r="T11" s="94"/>
      <c r="U11" s="410"/>
      <c r="V11" s="414">
        <v>1.5713999999999999</v>
      </c>
      <c r="W11" s="415" t="s">
        <v>703</v>
      </c>
      <c r="X11" s="418"/>
      <c r="Y11" s="415"/>
      <c r="Z11" s="418"/>
      <c r="AA11" s="415"/>
    </row>
    <row r="12" spans="1:27" x14ac:dyDescent="0.25">
      <c r="A12" s="84" t="str">
        <f t="shared" si="0"/>
        <v>Asgrow AG39X7</v>
      </c>
      <c r="B12" s="84" t="str">
        <f t="shared" si="1"/>
        <v>R2X</v>
      </c>
      <c r="C12" s="84" t="s">
        <v>439</v>
      </c>
      <c r="D12" s="414">
        <v>55.269199999999998</v>
      </c>
      <c r="E12" s="410" t="s">
        <v>703</v>
      </c>
      <c r="F12" s="418">
        <v>56.6389</v>
      </c>
      <c r="G12" s="410" t="s">
        <v>704</v>
      </c>
      <c r="H12" s="418">
        <v>55.6755</v>
      </c>
      <c r="I12" s="410" t="s">
        <v>702</v>
      </c>
      <c r="J12" s="414">
        <v>12.481</v>
      </c>
      <c r="K12" s="415" t="s">
        <v>705</v>
      </c>
      <c r="L12" s="418">
        <v>12.2714</v>
      </c>
      <c r="M12" s="415" t="s">
        <v>704</v>
      </c>
      <c r="N12" s="418">
        <v>12.5474</v>
      </c>
      <c r="O12" s="415" t="s">
        <v>702</v>
      </c>
      <c r="P12" s="96">
        <v>37.381</v>
      </c>
      <c r="Q12" s="410" t="s">
        <v>707</v>
      </c>
      <c r="R12" s="94">
        <v>37.1389</v>
      </c>
      <c r="S12" s="410" t="s">
        <v>707</v>
      </c>
      <c r="T12" s="94">
        <v>37.666699999999999</v>
      </c>
      <c r="U12" s="410" t="s">
        <v>702</v>
      </c>
      <c r="V12" s="414">
        <v>1.5476000000000001</v>
      </c>
      <c r="W12" s="415" t="s">
        <v>701</v>
      </c>
      <c r="X12" s="418">
        <v>1.3889</v>
      </c>
      <c r="Y12" s="415" t="s">
        <v>704</v>
      </c>
      <c r="Z12" s="418">
        <v>1.3926000000000001</v>
      </c>
      <c r="AA12" s="415" t="s">
        <v>702</v>
      </c>
    </row>
    <row r="13" spans="1:27" x14ac:dyDescent="0.25">
      <c r="A13" s="83" t="str">
        <f t="shared" si="0"/>
        <v>Asgrow AG36X6</v>
      </c>
      <c r="B13" s="84" t="str">
        <f t="shared" si="1"/>
        <v>R2X</v>
      </c>
      <c r="C13" s="84" t="s">
        <v>437</v>
      </c>
      <c r="D13" s="419">
        <v>52.321800000000003</v>
      </c>
      <c r="E13" s="412" t="s">
        <v>701</v>
      </c>
      <c r="F13" s="421">
        <v>53.923999999999999</v>
      </c>
      <c r="G13" s="412" t="s">
        <v>701</v>
      </c>
      <c r="H13" s="421">
        <v>53.858800000000002</v>
      </c>
      <c r="I13" s="412" t="s">
        <v>702</v>
      </c>
      <c r="J13" s="419">
        <v>13.010999999999999</v>
      </c>
      <c r="K13" s="420" t="s">
        <v>703</v>
      </c>
      <c r="L13" s="421">
        <v>12.4594</v>
      </c>
      <c r="M13" s="420" t="s">
        <v>704</v>
      </c>
      <c r="N13" s="421">
        <v>12.777200000000001</v>
      </c>
      <c r="O13" s="420" t="s">
        <v>702</v>
      </c>
      <c r="P13" s="411">
        <v>34.015900000000002</v>
      </c>
      <c r="Q13" s="412" t="s">
        <v>705</v>
      </c>
      <c r="R13" s="409">
        <v>33.648099999999999</v>
      </c>
      <c r="S13" s="412" t="s">
        <v>701</v>
      </c>
      <c r="T13" s="409">
        <v>33.432099999999998</v>
      </c>
      <c r="U13" s="412" t="s">
        <v>704</v>
      </c>
      <c r="V13" s="419">
        <v>1.619</v>
      </c>
      <c r="W13" s="420" t="s">
        <v>703</v>
      </c>
      <c r="X13" s="421">
        <v>1.4861</v>
      </c>
      <c r="Y13" s="420" t="s">
        <v>704</v>
      </c>
      <c r="Z13" s="421">
        <v>1.4630000000000001</v>
      </c>
      <c r="AA13" s="420" t="s">
        <v>702</v>
      </c>
    </row>
    <row r="14" spans="1:27" ht="12.75" customHeight="1" x14ac:dyDescent="0.25">
      <c r="A14" s="186" t="s">
        <v>12</v>
      </c>
      <c r="B14" s="179"/>
      <c r="C14" s="190"/>
      <c r="D14" s="316">
        <v>56.531199999999998</v>
      </c>
      <c r="E14" s="293"/>
      <c r="F14" s="317">
        <v>57.455199999999998</v>
      </c>
      <c r="G14" s="293"/>
      <c r="H14" s="317">
        <v>54.767200000000003</v>
      </c>
      <c r="I14" s="294"/>
      <c r="J14" s="316">
        <v>12.980399999999999</v>
      </c>
      <c r="K14" s="317"/>
      <c r="L14" s="317">
        <v>12.578099999999999</v>
      </c>
      <c r="M14" s="317"/>
      <c r="N14" s="317">
        <v>12.6623</v>
      </c>
      <c r="O14" s="318"/>
      <c r="P14" s="292">
        <v>36.5794</v>
      </c>
      <c r="Q14" s="293"/>
      <c r="R14" s="293">
        <v>35.708599999999997</v>
      </c>
      <c r="S14" s="293"/>
      <c r="T14" s="293">
        <v>35.549399999999999</v>
      </c>
      <c r="U14" s="294"/>
      <c r="V14" s="295">
        <v>1.6295999999999999</v>
      </c>
      <c r="W14" s="296"/>
      <c r="X14" s="296">
        <v>1.6028</v>
      </c>
      <c r="Y14" s="296"/>
      <c r="Z14" s="296">
        <v>1.4278</v>
      </c>
      <c r="AA14" s="287"/>
    </row>
    <row r="15" spans="1:27" ht="12.75" customHeight="1" x14ac:dyDescent="0.25">
      <c r="A15" s="85" t="s">
        <v>65</v>
      </c>
      <c r="B15" s="88"/>
      <c r="C15" s="88"/>
      <c r="D15" s="301">
        <v>5.3787000000000003</v>
      </c>
      <c r="E15" s="299"/>
      <c r="F15" s="302">
        <v>3.8481999999999998</v>
      </c>
      <c r="G15" s="299"/>
      <c r="H15" s="302">
        <v>4.2</v>
      </c>
      <c r="I15" s="300"/>
      <c r="J15" s="301">
        <v>0.62619999999999998</v>
      </c>
      <c r="K15" s="302"/>
      <c r="L15" s="302">
        <v>0.56059999999999999</v>
      </c>
      <c r="M15" s="302"/>
      <c r="N15" s="302">
        <v>0.4017</v>
      </c>
      <c r="O15" s="303"/>
      <c r="P15" s="298">
        <v>3.0945</v>
      </c>
      <c r="Q15" s="299"/>
      <c r="R15" s="299">
        <v>3.1709000000000001</v>
      </c>
      <c r="S15" s="299"/>
      <c r="T15" s="299">
        <v>3.1745000000000001</v>
      </c>
      <c r="U15" s="300"/>
      <c r="V15" s="301">
        <v>0.2883</v>
      </c>
      <c r="W15" s="302"/>
      <c r="X15" s="302">
        <v>0.26150000000000001</v>
      </c>
      <c r="Y15" s="302"/>
      <c r="Z15" s="302">
        <v>0.2137</v>
      </c>
      <c r="AA15" s="288"/>
    </row>
    <row r="16" spans="1:27" ht="12.75" customHeight="1" x14ac:dyDescent="0.35">
      <c r="A16" s="86" t="s">
        <v>45</v>
      </c>
      <c r="B16" s="45"/>
      <c r="C16" s="45"/>
      <c r="D16" s="307">
        <v>3.53</v>
      </c>
      <c r="E16" s="305"/>
      <c r="F16" s="308">
        <v>2.39</v>
      </c>
      <c r="G16" s="305"/>
      <c r="H16" s="308" t="s">
        <v>699</v>
      </c>
      <c r="I16" s="306"/>
      <c r="J16" s="307">
        <v>0.43</v>
      </c>
      <c r="K16" s="308"/>
      <c r="L16" s="308">
        <v>0.37</v>
      </c>
      <c r="M16" s="308"/>
      <c r="N16" s="308" t="s">
        <v>699</v>
      </c>
      <c r="O16" s="309"/>
      <c r="P16" s="304">
        <v>1.36</v>
      </c>
      <c r="Q16" s="305"/>
      <c r="R16" s="305">
        <v>1.19</v>
      </c>
      <c r="S16" s="305"/>
      <c r="T16" s="305">
        <v>1.06</v>
      </c>
      <c r="U16" s="306"/>
      <c r="V16" s="307">
        <v>0.33</v>
      </c>
      <c r="W16" s="308"/>
      <c r="X16" s="308">
        <v>0.28999999999999998</v>
      </c>
      <c r="Y16" s="308"/>
      <c r="Z16" s="308" t="s">
        <v>699</v>
      </c>
      <c r="AA16" s="290"/>
    </row>
    <row r="17" spans="1:29" ht="12.75" customHeight="1" x14ac:dyDescent="0.25">
      <c r="A17" s="86" t="s">
        <v>66</v>
      </c>
      <c r="B17" s="45"/>
      <c r="C17" s="45"/>
      <c r="D17" s="304">
        <v>10.234453923</v>
      </c>
      <c r="E17" s="305"/>
      <c r="F17" s="305">
        <v>8.9149065343</v>
      </c>
      <c r="G17" s="305"/>
      <c r="H17" s="305">
        <v>10.097272975999999</v>
      </c>
      <c r="I17" s="306"/>
      <c r="J17" s="304">
        <v>5.4836405756</v>
      </c>
      <c r="K17" s="305"/>
      <c r="L17" s="305">
        <v>6.3802853157000001</v>
      </c>
      <c r="M17" s="305"/>
      <c r="N17" s="305">
        <v>5.4538955255000001</v>
      </c>
      <c r="O17" s="306"/>
      <c r="P17" s="304">
        <v>6.1008788154999998</v>
      </c>
      <c r="Q17" s="305"/>
      <c r="R17" s="305">
        <v>7.1295378465999999</v>
      </c>
      <c r="S17" s="305"/>
      <c r="T17" s="305">
        <v>7.8299013874999996</v>
      </c>
      <c r="U17" s="306"/>
      <c r="V17" s="304" t="s">
        <v>218</v>
      </c>
      <c r="W17" s="305"/>
      <c r="X17" s="305" t="s">
        <v>218</v>
      </c>
      <c r="Y17" s="305"/>
      <c r="Z17" s="305" t="s">
        <v>218</v>
      </c>
      <c r="AA17" s="289"/>
      <c r="AC17" s="208" t="s">
        <v>27</v>
      </c>
    </row>
    <row r="18" spans="1:29" ht="13.8" thickBot="1" x14ac:dyDescent="0.3">
      <c r="A18" s="182" t="s">
        <v>210</v>
      </c>
      <c r="B18" s="183"/>
      <c r="C18" s="183"/>
      <c r="D18" s="310">
        <f>6*3</f>
        <v>18</v>
      </c>
      <c r="E18" s="311"/>
      <c r="F18" s="311">
        <f>3*6*2</f>
        <v>36</v>
      </c>
      <c r="G18" s="311"/>
      <c r="H18" s="311">
        <f>3*6*3</f>
        <v>54</v>
      </c>
      <c r="I18" s="312"/>
      <c r="J18" s="310">
        <f>3*6*1</f>
        <v>18</v>
      </c>
      <c r="K18" s="311"/>
      <c r="L18" s="311">
        <f>3*6*2</f>
        <v>36</v>
      </c>
      <c r="M18" s="311"/>
      <c r="N18" s="311">
        <f>3*5*3</f>
        <v>45</v>
      </c>
      <c r="O18" s="312"/>
      <c r="P18" s="310">
        <f>3*6*1</f>
        <v>18</v>
      </c>
      <c r="Q18" s="311"/>
      <c r="R18" s="311">
        <f>3*6*2</f>
        <v>36</v>
      </c>
      <c r="S18" s="311"/>
      <c r="T18" s="311">
        <f>3*5*3</f>
        <v>45</v>
      </c>
      <c r="U18" s="312"/>
      <c r="V18" s="310">
        <f>3*6*1</f>
        <v>18</v>
      </c>
      <c r="W18" s="311"/>
      <c r="X18" s="311">
        <f>3*6*2</f>
        <v>36</v>
      </c>
      <c r="Y18" s="311"/>
      <c r="Z18" s="311">
        <f>3*5*3</f>
        <v>45</v>
      </c>
      <c r="AA18" s="291"/>
    </row>
    <row r="19" spans="1:29" s="207" customFormat="1" x14ac:dyDescent="0.25">
      <c r="A19" s="9"/>
      <c r="B19" s="9"/>
      <c r="C19" s="9"/>
      <c r="D19" s="14"/>
      <c r="E19" s="14"/>
      <c r="F19" s="14"/>
      <c r="G19" s="14"/>
      <c r="H19" s="14"/>
      <c r="I19" s="14"/>
      <c r="J19" s="43"/>
      <c r="K19" s="43"/>
      <c r="L19" s="43"/>
      <c r="M19" s="43"/>
      <c r="N19" s="43"/>
      <c r="O19" s="43"/>
      <c r="P19" s="43"/>
      <c r="Q19" s="43"/>
      <c r="R19" s="43"/>
      <c r="S19" s="43"/>
      <c r="T19" s="43"/>
      <c r="U19" s="43"/>
      <c r="V19" s="15"/>
      <c r="W19" s="15"/>
      <c r="X19" s="15"/>
      <c r="Y19" s="15"/>
      <c r="Z19" s="15"/>
      <c r="AA19" s="15"/>
    </row>
    <row r="20" spans="1:29" s="207" customFormat="1" x14ac:dyDescent="0.25">
      <c r="A20" s="13"/>
      <c r="B20" s="9"/>
      <c r="C20" s="9"/>
      <c r="D20" s="13"/>
      <c r="E20" s="13"/>
      <c r="F20" s="13"/>
      <c r="G20" s="13"/>
      <c r="H20" s="13"/>
      <c r="I20" s="13"/>
      <c r="J20" s="43"/>
      <c r="K20" s="43"/>
      <c r="L20" s="43"/>
      <c r="M20" s="43"/>
      <c r="N20" s="43"/>
      <c r="O20" s="43"/>
      <c r="P20" s="122"/>
      <c r="Q20" s="122"/>
      <c r="R20" s="122"/>
      <c r="S20" s="122"/>
      <c r="T20" s="122"/>
      <c r="U20" s="122"/>
      <c r="V20" s="43"/>
      <c r="W20" s="43"/>
      <c r="X20" s="43"/>
      <c r="Y20" s="43"/>
      <c r="Z20" s="43"/>
      <c r="AA20" s="4"/>
    </row>
    <row r="21" spans="1:29" s="207" customFormat="1" x14ac:dyDescent="0.25">
      <c r="A21" s="13"/>
      <c r="B21" s="10"/>
      <c r="C21" s="10"/>
      <c r="D21" s="13"/>
      <c r="E21" s="13"/>
      <c r="F21" s="13"/>
      <c r="G21" s="13"/>
      <c r="H21" s="13"/>
      <c r="I21" s="13"/>
      <c r="J21" s="43"/>
      <c r="K21" s="43"/>
      <c r="L21" s="43"/>
      <c r="M21" s="43"/>
      <c r="N21" s="43"/>
      <c r="O21" s="43"/>
      <c r="P21" s="123"/>
      <c r="Q21" s="123"/>
      <c r="R21" s="123"/>
      <c r="S21" s="123"/>
      <c r="T21" s="123"/>
      <c r="U21" s="123"/>
      <c r="V21" s="43"/>
      <c r="W21" s="43"/>
      <c r="X21" s="43"/>
      <c r="Y21" s="43"/>
      <c r="Z21" s="43"/>
      <c r="AA21" s="4"/>
    </row>
    <row r="22" spans="1:29" s="207" customFormat="1" x14ac:dyDescent="0.25">
      <c r="A22" s="13"/>
      <c r="B22" s="9"/>
      <c r="C22" s="9"/>
      <c r="D22" s="13"/>
      <c r="E22" s="13"/>
      <c r="F22" s="13"/>
      <c r="G22" s="13"/>
      <c r="H22" s="13"/>
      <c r="I22" s="13"/>
      <c r="J22" s="43"/>
      <c r="K22" s="43"/>
      <c r="L22" s="43"/>
      <c r="M22" s="43"/>
      <c r="N22" s="43"/>
      <c r="O22" s="43"/>
      <c r="P22" s="43"/>
      <c r="Q22" s="43"/>
      <c r="R22" s="43"/>
      <c r="S22" s="43"/>
      <c r="T22" s="43"/>
      <c r="U22" s="43"/>
      <c r="V22" s="43"/>
      <c r="W22" s="43"/>
      <c r="X22" s="43"/>
      <c r="Y22" s="43"/>
      <c r="Z22" s="43"/>
      <c r="AA22" s="4"/>
    </row>
    <row r="23" spans="1:29" s="207" customFormat="1" x14ac:dyDescent="0.25">
      <c r="A23" s="13"/>
      <c r="B23" s="9"/>
      <c r="C23" s="9"/>
      <c r="D23" s="13"/>
      <c r="E23" s="13"/>
      <c r="F23" s="13"/>
      <c r="G23" s="13"/>
      <c r="H23" s="13"/>
      <c r="I23" s="13"/>
      <c r="J23" s="43"/>
      <c r="K23" s="43"/>
      <c r="L23" s="43"/>
      <c r="M23" s="43"/>
      <c r="N23" s="43"/>
      <c r="O23" s="43"/>
      <c r="P23" s="43"/>
      <c r="Q23" s="43"/>
      <c r="R23" s="43"/>
      <c r="S23" s="43"/>
      <c r="T23" s="43"/>
      <c r="U23" s="43"/>
      <c r="V23" s="43"/>
      <c r="W23" s="43"/>
      <c r="X23" s="43"/>
      <c r="Y23" s="43"/>
      <c r="Z23" s="43"/>
      <c r="AA23" s="4"/>
    </row>
    <row r="24" spans="1:29" s="207" customFormat="1" x14ac:dyDescent="0.25">
      <c r="A24" s="13"/>
      <c r="B24" s="9"/>
      <c r="C24" s="9"/>
      <c r="D24" s="13"/>
      <c r="E24" s="13"/>
      <c r="F24" s="13"/>
      <c r="G24" s="13"/>
      <c r="H24" s="13"/>
      <c r="I24" s="13"/>
      <c r="J24" s="43"/>
      <c r="K24" s="43"/>
      <c r="L24" s="43"/>
      <c r="M24" s="43"/>
      <c r="N24" s="43"/>
      <c r="O24" s="43"/>
      <c r="P24" s="43"/>
      <c r="Q24" s="43"/>
      <c r="R24" s="43"/>
      <c r="S24" s="43"/>
      <c r="T24" s="43"/>
      <c r="U24" s="43"/>
      <c r="V24" s="43"/>
      <c r="W24" s="43"/>
      <c r="X24" s="43"/>
      <c r="Y24" s="43"/>
      <c r="Z24" s="43"/>
      <c r="AA24" s="4"/>
    </row>
    <row r="25" spans="1:29" s="207" customFormat="1" x14ac:dyDescent="0.25">
      <c r="A25" s="13"/>
      <c r="B25" s="10"/>
      <c r="C25" s="10"/>
      <c r="D25" s="13"/>
      <c r="E25" s="13"/>
      <c r="F25" s="13"/>
      <c r="G25" s="13"/>
      <c r="H25" s="13"/>
      <c r="I25" s="13"/>
      <c r="J25" s="43"/>
      <c r="K25" s="43"/>
      <c r="L25" s="43"/>
      <c r="M25" s="43"/>
      <c r="N25" s="43"/>
      <c r="O25" s="43"/>
      <c r="P25" s="43"/>
      <c r="Q25" s="43"/>
      <c r="R25" s="43"/>
      <c r="S25" s="43"/>
      <c r="T25" s="43"/>
      <c r="U25" s="43"/>
      <c r="V25" s="43"/>
      <c r="W25" s="43"/>
      <c r="X25" s="43"/>
      <c r="Y25" s="43"/>
      <c r="Z25" s="43"/>
      <c r="AA25" s="4"/>
    </row>
    <row r="26" spans="1:29" s="207" customFormat="1" x14ac:dyDescent="0.25">
      <c r="A26" s="13"/>
      <c r="B26" s="9"/>
      <c r="C26" s="9"/>
      <c r="D26" s="13"/>
      <c r="E26" s="13"/>
      <c r="F26" s="13"/>
      <c r="G26" s="13"/>
      <c r="H26" s="13"/>
      <c r="I26" s="13"/>
      <c r="J26" s="43"/>
      <c r="K26" s="43"/>
      <c r="L26" s="43"/>
      <c r="M26" s="43"/>
      <c r="N26" s="43"/>
      <c r="O26" s="43"/>
      <c r="P26" s="43"/>
      <c r="Q26" s="43"/>
      <c r="R26" s="43"/>
      <c r="S26" s="43"/>
      <c r="T26" s="43"/>
      <c r="U26" s="43"/>
      <c r="V26" s="43"/>
      <c r="W26" s="43"/>
      <c r="X26" s="43"/>
      <c r="Y26" s="43"/>
      <c r="Z26" s="43"/>
      <c r="AA26" s="4"/>
    </row>
    <row r="27" spans="1:29" s="207" customFormat="1" x14ac:dyDescent="0.25">
      <c r="A27" s="184"/>
      <c r="B27" s="10"/>
      <c r="C27" s="10"/>
      <c r="D27" s="184"/>
      <c r="E27" s="184"/>
      <c r="F27" s="184"/>
      <c r="G27" s="184"/>
      <c r="H27" s="184"/>
      <c r="I27" s="184"/>
      <c r="J27" s="63"/>
      <c r="K27" s="63"/>
      <c r="L27" s="63"/>
      <c r="M27" s="63"/>
      <c r="N27" s="63"/>
      <c r="O27" s="63"/>
      <c r="P27" s="63"/>
      <c r="Q27" s="63"/>
      <c r="R27" s="63"/>
      <c r="S27" s="63"/>
      <c r="T27" s="63"/>
      <c r="U27" s="63"/>
      <c r="V27" s="43"/>
      <c r="W27" s="43"/>
      <c r="X27" s="43"/>
      <c r="Y27" s="43"/>
      <c r="Z27" s="43"/>
      <c r="AA27" s="4"/>
    </row>
    <row r="28" spans="1:29" x14ac:dyDescent="0.25">
      <c r="A28" s="13"/>
      <c r="B28" s="10"/>
      <c r="C28" s="10"/>
      <c r="D28" s="13"/>
      <c r="E28" s="13"/>
      <c r="F28" s="13"/>
      <c r="G28" s="13"/>
      <c r="H28" s="13"/>
      <c r="I28" s="13"/>
      <c r="V28" s="43"/>
      <c r="W28" s="43"/>
      <c r="X28" s="43"/>
      <c r="Y28" s="43"/>
      <c r="Z28" s="43"/>
      <c r="AA28" s="4"/>
    </row>
    <row r="29" spans="1:29" ht="15.6" x14ac:dyDescent="0.25">
      <c r="A29" s="5"/>
      <c r="B29" s="9"/>
      <c r="C29" s="9"/>
      <c r="D29" s="124"/>
      <c r="E29" s="124"/>
      <c r="F29" s="124"/>
      <c r="G29" s="124"/>
      <c r="H29" s="124"/>
      <c r="I29" s="124"/>
      <c r="J29" s="8"/>
      <c r="K29" s="8"/>
      <c r="L29" s="8"/>
      <c r="M29" s="8"/>
      <c r="N29" s="8"/>
      <c r="O29" s="8"/>
      <c r="P29" s="8"/>
      <c r="Q29" s="8"/>
      <c r="R29" s="8"/>
      <c r="S29" s="8"/>
      <c r="T29" s="8"/>
      <c r="U29" s="8"/>
    </row>
    <row r="30" spans="1:29" x14ac:dyDescent="0.25">
      <c r="B30" s="208"/>
      <c r="C30" s="208"/>
    </row>
  </sheetData>
  <sortState ref="A5:AC13">
    <sortCondition descending="1" ref="D5:D13"/>
  </sortState>
  <mergeCells count="17">
    <mergeCell ref="Z3:AA3"/>
    <mergeCell ref="N3:O3"/>
    <mergeCell ref="P3:Q3"/>
    <mergeCell ref="R3:S3"/>
    <mergeCell ref="T3:U3"/>
    <mergeCell ref="V3:W3"/>
    <mergeCell ref="X3:Y3"/>
    <mergeCell ref="A1:AA1"/>
    <mergeCell ref="D2:I2"/>
    <mergeCell ref="J2:O2"/>
    <mergeCell ref="P2:U2"/>
    <mergeCell ref="V2:AA2"/>
    <mergeCell ref="D3:E3"/>
    <mergeCell ref="F3:G3"/>
    <mergeCell ref="H3:I3"/>
    <mergeCell ref="J3:K3"/>
    <mergeCell ref="L3:M3"/>
  </mergeCells>
  <conditionalFormatting sqref="E5:E13">
    <cfRule type="containsText" priority="35" stopIfTrue="1" operator="containsText" text="AA">
      <formula>NOT(ISERROR(SEARCH("AA",E5)))</formula>
    </cfRule>
    <cfRule type="containsText" dxfId="537" priority="36" operator="containsText" text="A">
      <formula>NOT(ISERROR(SEARCH("A",E5)))</formula>
    </cfRule>
  </conditionalFormatting>
  <conditionalFormatting sqref="D5:D13">
    <cfRule type="aboveAverage" dxfId="536" priority="34"/>
  </conditionalFormatting>
  <conditionalFormatting sqref="G5:G13">
    <cfRule type="containsText" priority="32" stopIfTrue="1" operator="containsText" text="AA">
      <formula>NOT(ISERROR(SEARCH("AA",G5)))</formula>
    </cfRule>
    <cfRule type="containsText" dxfId="535" priority="33" operator="containsText" text="A">
      <formula>NOT(ISERROR(SEARCH("A",G5)))</formula>
    </cfRule>
  </conditionalFormatting>
  <conditionalFormatting sqref="F5:F13">
    <cfRule type="aboveAverage" dxfId="534" priority="31"/>
  </conditionalFormatting>
  <conditionalFormatting sqref="I5:I13">
    <cfRule type="containsText" priority="29" stopIfTrue="1" operator="containsText" text="AA">
      <formula>NOT(ISERROR(SEARCH("AA",I5)))</formula>
    </cfRule>
    <cfRule type="containsText" dxfId="533" priority="30" operator="containsText" text="A">
      <formula>NOT(ISERROR(SEARCH("A",I5)))</formula>
    </cfRule>
  </conditionalFormatting>
  <conditionalFormatting sqref="H5:H13">
    <cfRule type="aboveAverage" dxfId="532" priority="28"/>
  </conditionalFormatting>
  <conditionalFormatting sqref="Q5:Q13">
    <cfRule type="containsText" priority="26" stopIfTrue="1" operator="containsText" text="AA">
      <formula>NOT(ISERROR(SEARCH("AA",Q5)))</formula>
    </cfRule>
    <cfRule type="containsText" dxfId="531" priority="27" operator="containsText" text="A">
      <formula>NOT(ISERROR(SEARCH("A",Q5)))</formula>
    </cfRule>
  </conditionalFormatting>
  <conditionalFormatting sqref="P5:P13">
    <cfRule type="aboveAverage" dxfId="530" priority="25"/>
  </conditionalFormatting>
  <conditionalFormatting sqref="S5:S13">
    <cfRule type="containsText" priority="23" stopIfTrue="1" operator="containsText" text="AA">
      <formula>NOT(ISERROR(SEARCH("AA",S5)))</formula>
    </cfRule>
    <cfRule type="containsText" dxfId="529" priority="24" operator="containsText" text="A">
      <formula>NOT(ISERROR(SEARCH("A",S5)))</formula>
    </cfRule>
  </conditionalFormatting>
  <conditionalFormatting sqref="R5:R13">
    <cfRule type="aboveAverage" dxfId="528" priority="22"/>
  </conditionalFormatting>
  <conditionalFormatting sqref="U5:U13">
    <cfRule type="containsText" priority="20" stopIfTrue="1" operator="containsText" text="AA">
      <formula>NOT(ISERROR(SEARCH("AA",U5)))</formula>
    </cfRule>
    <cfRule type="containsText" dxfId="527" priority="21" operator="containsText" text="A">
      <formula>NOT(ISERROR(SEARCH("A",U5)))</formula>
    </cfRule>
  </conditionalFormatting>
  <conditionalFormatting sqref="T5:T13">
    <cfRule type="aboveAverage" dxfId="526" priority="19"/>
  </conditionalFormatting>
  <conditionalFormatting sqref="K5:K13">
    <cfRule type="containsText" priority="17" stopIfTrue="1" operator="containsText" text="AA">
      <formula>NOT(ISERROR(SEARCH("AA",K5)))</formula>
    </cfRule>
    <cfRule type="containsText" dxfId="525" priority="18" operator="containsText" text="A">
      <formula>NOT(ISERROR(SEARCH("A",K5)))</formula>
    </cfRule>
  </conditionalFormatting>
  <conditionalFormatting sqref="J5:J13">
    <cfRule type="aboveAverage" dxfId="524" priority="16"/>
  </conditionalFormatting>
  <conditionalFormatting sqref="M5:M13">
    <cfRule type="containsText" priority="14" stopIfTrue="1" operator="containsText" text="AA">
      <formula>NOT(ISERROR(SEARCH("AA",M5)))</formula>
    </cfRule>
    <cfRule type="containsText" dxfId="523" priority="15" operator="containsText" text="A">
      <formula>NOT(ISERROR(SEARCH("A",M5)))</formula>
    </cfRule>
  </conditionalFormatting>
  <conditionalFormatting sqref="L5:L13">
    <cfRule type="aboveAverage" dxfId="522" priority="13"/>
  </conditionalFormatting>
  <conditionalFormatting sqref="O5:O13">
    <cfRule type="containsText" priority="11" stopIfTrue="1" operator="containsText" text="AA">
      <formula>NOT(ISERROR(SEARCH("AA",O5)))</formula>
    </cfRule>
    <cfRule type="containsText" dxfId="521" priority="12" operator="containsText" text="A">
      <formula>NOT(ISERROR(SEARCH("A",O5)))</formula>
    </cfRule>
  </conditionalFormatting>
  <conditionalFormatting sqref="N5:N13">
    <cfRule type="aboveAverage" dxfId="520" priority="10"/>
  </conditionalFormatting>
  <conditionalFormatting sqref="W5:W13">
    <cfRule type="containsText" priority="8" stopIfTrue="1" operator="containsText" text="AA">
      <formula>NOT(ISERROR(SEARCH("AA",W5)))</formula>
    </cfRule>
    <cfRule type="containsText" dxfId="519" priority="9" operator="containsText" text="A">
      <formula>NOT(ISERROR(SEARCH("A",W5)))</formula>
    </cfRule>
  </conditionalFormatting>
  <conditionalFormatting sqref="V5:V13">
    <cfRule type="aboveAverage" dxfId="518" priority="7"/>
  </conditionalFormatting>
  <conditionalFormatting sqref="Y5:Y13">
    <cfRule type="containsText" priority="5" stopIfTrue="1" operator="containsText" text="AA">
      <formula>NOT(ISERROR(SEARCH("AA",Y5)))</formula>
    </cfRule>
    <cfRule type="containsText" dxfId="517" priority="6" operator="containsText" text="A">
      <formula>NOT(ISERROR(SEARCH("A",Y5)))</formula>
    </cfRule>
  </conditionalFormatting>
  <conditionalFormatting sqref="X5:X13">
    <cfRule type="aboveAverage" dxfId="516" priority="4"/>
  </conditionalFormatting>
  <conditionalFormatting sqref="AA5:AA13">
    <cfRule type="containsText" priority="2" stopIfTrue="1" operator="containsText" text="AA">
      <formula>NOT(ISERROR(SEARCH("AA",AA5)))</formula>
    </cfRule>
    <cfRule type="containsText" dxfId="515" priority="3" operator="containsText" text="A">
      <formula>NOT(ISERROR(SEARCH("A",AA5)))</formula>
    </cfRule>
  </conditionalFormatting>
  <conditionalFormatting sqref="Z5:Z13">
    <cfRule type="aboveAverage" dxfId="514" priority="1"/>
  </conditionalFormatting>
  <conditionalFormatting sqref="A5:AA13">
    <cfRule type="expression" dxfId="513" priority="37">
      <formula>MOD(ROW(),2)=0</formula>
    </cfRule>
  </conditionalFormatting>
  <pageMargins left="0.5" right="0.5" top="0.5" bottom="0.5" header="0.3" footer="0.3"/>
  <pageSetup paperSize="5" fitToHeight="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C30"/>
  <sheetViews>
    <sheetView zoomScaleNormal="100" workbookViewId="0">
      <selection activeCell="A2" sqref="A1:A1048576"/>
    </sheetView>
  </sheetViews>
  <sheetFormatPr defaultColWidth="9.109375" defaultRowHeight="13.2" x14ac:dyDescent="0.25"/>
  <cols>
    <col min="1" max="1" width="25.77734375" style="206" customWidth="1"/>
    <col min="2" max="2" width="10.6640625" style="207" customWidth="1"/>
    <col min="3" max="3" width="10.6640625" style="207" hidden="1" customWidth="1"/>
    <col min="4" max="9" width="5.6640625" style="3" customWidth="1"/>
    <col min="10" max="15" width="5.6640625" style="43" customWidth="1"/>
    <col min="16" max="27" width="5.6640625" style="206" customWidth="1"/>
    <col min="28" max="16384" width="9.109375" style="206"/>
  </cols>
  <sheetData>
    <row r="1" spans="1:27" s="16" customFormat="1" ht="30" customHeight="1" thickBot="1" x14ac:dyDescent="0.3">
      <c r="A1" s="668" t="s">
        <v>1252</v>
      </c>
      <c r="B1" s="668"/>
      <c r="C1" s="668"/>
      <c r="D1" s="668"/>
      <c r="E1" s="668"/>
      <c r="F1" s="668"/>
      <c r="G1" s="668"/>
      <c r="H1" s="668"/>
      <c r="I1" s="668"/>
      <c r="J1" s="668"/>
      <c r="K1" s="668"/>
      <c r="L1" s="668"/>
      <c r="M1" s="668"/>
      <c r="N1" s="668"/>
      <c r="O1" s="668"/>
      <c r="P1" s="668"/>
      <c r="Q1" s="668"/>
      <c r="R1" s="668"/>
      <c r="S1" s="668"/>
      <c r="T1" s="668"/>
      <c r="U1" s="668"/>
      <c r="V1" s="668"/>
      <c r="W1" s="668"/>
      <c r="X1" s="668"/>
      <c r="Y1" s="668"/>
      <c r="Z1" s="668"/>
      <c r="AA1" s="668"/>
    </row>
    <row r="2" spans="1:27" ht="40.200000000000003" customHeight="1" x14ac:dyDescent="0.25">
      <c r="A2" s="48" t="s">
        <v>149</v>
      </c>
      <c r="B2" s="47" t="s">
        <v>68</v>
      </c>
      <c r="C2" s="47"/>
      <c r="D2" s="669" t="s">
        <v>50</v>
      </c>
      <c r="E2" s="670"/>
      <c r="F2" s="670"/>
      <c r="G2" s="670"/>
      <c r="H2" s="670"/>
      <c r="I2" s="671"/>
      <c r="J2" s="669" t="s">
        <v>209</v>
      </c>
      <c r="K2" s="670"/>
      <c r="L2" s="670"/>
      <c r="M2" s="670"/>
      <c r="N2" s="670"/>
      <c r="O2" s="671"/>
      <c r="P2" s="672" t="s">
        <v>223</v>
      </c>
      <c r="Q2" s="673"/>
      <c r="R2" s="673"/>
      <c r="S2" s="673"/>
      <c r="T2" s="673"/>
      <c r="U2" s="674"/>
      <c r="V2" s="672" t="s">
        <v>224</v>
      </c>
      <c r="W2" s="673"/>
      <c r="X2" s="673"/>
      <c r="Y2" s="673"/>
      <c r="Z2" s="673"/>
      <c r="AA2" s="673"/>
    </row>
    <row r="3" spans="1:27" ht="20.100000000000001" customHeight="1" x14ac:dyDescent="0.25">
      <c r="A3" s="113"/>
      <c r="B3" s="112"/>
      <c r="C3" s="112"/>
      <c r="D3" s="665" t="s">
        <v>69</v>
      </c>
      <c r="E3" s="666"/>
      <c r="F3" s="666" t="s">
        <v>70</v>
      </c>
      <c r="G3" s="666"/>
      <c r="H3" s="666" t="s">
        <v>71</v>
      </c>
      <c r="I3" s="667"/>
      <c r="J3" s="665" t="s">
        <v>69</v>
      </c>
      <c r="K3" s="666"/>
      <c r="L3" s="666" t="s">
        <v>70</v>
      </c>
      <c r="M3" s="666"/>
      <c r="N3" s="666" t="s">
        <v>71</v>
      </c>
      <c r="O3" s="667"/>
      <c r="P3" s="665" t="s">
        <v>69</v>
      </c>
      <c r="Q3" s="666"/>
      <c r="R3" s="666" t="s">
        <v>70</v>
      </c>
      <c r="S3" s="666"/>
      <c r="T3" s="666" t="s">
        <v>71</v>
      </c>
      <c r="U3" s="667"/>
      <c r="V3" s="665" t="s">
        <v>69</v>
      </c>
      <c r="W3" s="666"/>
      <c r="X3" s="666" t="s">
        <v>70</v>
      </c>
      <c r="Y3" s="666"/>
      <c r="Z3" s="666" t="s">
        <v>71</v>
      </c>
      <c r="AA3" s="666"/>
    </row>
    <row r="4" spans="1:27" ht="78.75" hidden="1" customHeight="1" x14ac:dyDescent="0.25">
      <c r="A4" s="113" t="s">
        <v>40</v>
      </c>
      <c r="B4" s="112" t="s">
        <v>68</v>
      </c>
      <c r="C4" s="112"/>
      <c r="D4" s="278" t="s">
        <v>77</v>
      </c>
      <c r="E4" s="279" t="s">
        <v>80</v>
      </c>
      <c r="F4" s="279" t="s">
        <v>78</v>
      </c>
      <c r="G4" s="279" t="s">
        <v>81</v>
      </c>
      <c r="H4" s="279" t="s">
        <v>79</v>
      </c>
      <c r="I4" s="280" t="s">
        <v>82</v>
      </c>
      <c r="J4" s="278" t="s">
        <v>126</v>
      </c>
      <c r="K4" s="279" t="s">
        <v>127</v>
      </c>
      <c r="L4" s="279" t="s">
        <v>128</v>
      </c>
      <c r="M4" s="279" t="s">
        <v>129</v>
      </c>
      <c r="N4" s="279" t="s">
        <v>252</v>
      </c>
      <c r="O4" s="280" t="s">
        <v>253</v>
      </c>
      <c r="P4" s="278" t="s">
        <v>247</v>
      </c>
      <c r="Q4" s="272" t="s">
        <v>257</v>
      </c>
      <c r="R4" s="279" t="s">
        <v>248</v>
      </c>
      <c r="S4" s="279" t="s">
        <v>254</v>
      </c>
      <c r="T4" s="279" t="s">
        <v>256</v>
      </c>
      <c r="U4" s="279" t="s">
        <v>255</v>
      </c>
      <c r="V4" s="278" t="s">
        <v>249</v>
      </c>
      <c r="W4" s="272" t="s">
        <v>258</v>
      </c>
      <c r="X4" s="279" t="s">
        <v>250</v>
      </c>
      <c r="Y4" s="279" t="s">
        <v>259</v>
      </c>
      <c r="Z4" s="279" t="s">
        <v>260</v>
      </c>
      <c r="AA4" s="279" t="s">
        <v>261</v>
      </c>
    </row>
    <row r="5" spans="1:27" x14ac:dyDescent="0.25">
      <c r="A5" s="114" t="str">
        <f t="shared" ref="A5:A13" si="0">VLOOKUP(C5,VL_SOY_2020,2,FALSE)</f>
        <v>Credenz CZ 3930 GTLL</v>
      </c>
      <c r="B5" s="114" t="str">
        <f t="shared" ref="B5:B13" si="1">VLOOKUP(C5,VL_SOY_2020,4,FALSE)</f>
        <v>RR, LL</v>
      </c>
      <c r="C5" s="192" t="s">
        <v>458</v>
      </c>
      <c r="D5" s="414">
        <v>59.308199999999999</v>
      </c>
      <c r="E5" s="410" t="s">
        <v>702</v>
      </c>
      <c r="F5" s="416"/>
      <c r="G5" s="413"/>
      <c r="H5" s="418"/>
      <c r="I5" s="410"/>
      <c r="J5" s="96">
        <v>134.19</v>
      </c>
      <c r="K5" s="410" t="s">
        <v>702</v>
      </c>
      <c r="L5" s="193"/>
      <c r="M5" s="413"/>
      <c r="N5" s="94"/>
      <c r="O5" s="410"/>
      <c r="P5" s="414">
        <v>38.0702</v>
      </c>
      <c r="Q5" s="415" t="s">
        <v>705</v>
      </c>
      <c r="R5" s="416"/>
      <c r="S5" s="417"/>
      <c r="T5" s="418"/>
      <c r="U5" s="415"/>
      <c r="V5" s="414">
        <v>23.439599999999999</v>
      </c>
      <c r="W5" s="415" t="s">
        <v>702</v>
      </c>
      <c r="X5" s="416"/>
      <c r="Y5" s="417"/>
      <c r="Z5" s="418"/>
      <c r="AA5" s="415"/>
    </row>
    <row r="6" spans="1:27" x14ac:dyDescent="0.25">
      <c r="A6" s="446" t="str">
        <f t="shared" si="0"/>
        <v>AgriGold G3722RX</v>
      </c>
      <c r="B6" s="446" t="str">
        <f t="shared" si="1"/>
        <v>R2X</v>
      </c>
      <c r="C6" s="446" t="s">
        <v>421</v>
      </c>
      <c r="D6" s="414">
        <v>57.443600000000004</v>
      </c>
      <c r="E6" s="410" t="s">
        <v>707</v>
      </c>
      <c r="F6" s="418">
        <v>57.998600000000003</v>
      </c>
      <c r="G6" s="410" t="s">
        <v>707</v>
      </c>
      <c r="H6" s="418"/>
      <c r="I6" s="410"/>
      <c r="J6" s="96">
        <v>129.66999999999999</v>
      </c>
      <c r="K6" s="410" t="s">
        <v>703</v>
      </c>
      <c r="L6" s="94">
        <v>124.31</v>
      </c>
      <c r="M6" s="410" t="s">
        <v>702</v>
      </c>
      <c r="N6" s="94"/>
      <c r="O6" s="410"/>
      <c r="P6" s="414">
        <v>41.363999999999997</v>
      </c>
      <c r="Q6" s="415" t="s">
        <v>702</v>
      </c>
      <c r="R6" s="418">
        <v>40.827800000000003</v>
      </c>
      <c r="S6" s="415" t="s">
        <v>702</v>
      </c>
      <c r="T6" s="418"/>
      <c r="U6" s="415"/>
      <c r="V6" s="414">
        <v>21.984200000000001</v>
      </c>
      <c r="W6" s="415" t="s">
        <v>710</v>
      </c>
      <c r="X6" s="418">
        <v>22.4438</v>
      </c>
      <c r="Y6" s="415" t="s">
        <v>701</v>
      </c>
      <c r="Z6" s="418"/>
      <c r="AA6" s="415"/>
    </row>
    <row r="7" spans="1:27" x14ac:dyDescent="0.25">
      <c r="A7" s="84" t="str">
        <f t="shared" si="0"/>
        <v>Local Seed Co. LS3976X**</v>
      </c>
      <c r="B7" s="84" t="str">
        <f t="shared" si="1"/>
        <v>R2X</v>
      </c>
      <c r="C7" s="84" t="s">
        <v>495</v>
      </c>
      <c r="D7" s="414">
        <v>57.407899999999998</v>
      </c>
      <c r="E7" s="410" t="s">
        <v>707</v>
      </c>
      <c r="F7" s="418">
        <v>60.264000000000003</v>
      </c>
      <c r="G7" s="410" t="s">
        <v>702</v>
      </c>
      <c r="H7" s="418"/>
      <c r="I7" s="410"/>
      <c r="J7" s="96">
        <v>128.13999999999999</v>
      </c>
      <c r="K7" s="410" t="s">
        <v>706</v>
      </c>
      <c r="L7" s="94">
        <v>123.58</v>
      </c>
      <c r="M7" s="410" t="s">
        <v>707</v>
      </c>
      <c r="N7" s="94"/>
      <c r="O7" s="410"/>
      <c r="P7" s="414">
        <v>39.8703</v>
      </c>
      <c r="Q7" s="415" t="s">
        <v>701</v>
      </c>
      <c r="R7" s="418">
        <v>38.453200000000002</v>
      </c>
      <c r="S7" s="415" t="s">
        <v>704</v>
      </c>
      <c r="T7" s="418"/>
      <c r="U7" s="415"/>
      <c r="V7" s="414">
        <v>23.554500000000001</v>
      </c>
      <c r="W7" s="415" t="s">
        <v>702</v>
      </c>
      <c r="X7" s="418">
        <v>24.052399999999999</v>
      </c>
      <c r="Y7" s="415" t="s">
        <v>702</v>
      </c>
      <c r="Z7" s="418"/>
      <c r="AA7" s="415"/>
    </row>
    <row r="8" spans="1:27" x14ac:dyDescent="0.25">
      <c r="A8" s="446" t="str">
        <f t="shared" si="0"/>
        <v>Local Seed Co. LS3906GL</v>
      </c>
      <c r="B8" s="446" t="str">
        <f t="shared" si="1"/>
        <v>GT, LL</v>
      </c>
      <c r="C8" s="446" t="s">
        <v>493</v>
      </c>
      <c r="D8" s="414">
        <v>57.393000000000001</v>
      </c>
      <c r="E8" s="410" t="s">
        <v>707</v>
      </c>
      <c r="F8" s="418"/>
      <c r="G8" s="410"/>
      <c r="H8" s="418"/>
      <c r="I8" s="410"/>
      <c r="J8" s="96">
        <v>129.62</v>
      </c>
      <c r="K8" s="410" t="s">
        <v>703</v>
      </c>
      <c r="L8" s="94"/>
      <c r="M8" s="410"/>
      <c r="N8" s="94"/>
      <c r="O8" s="410"/>
      <c r="P8" s="414">
        <v>39.832000000000001</v>
      </c>
      <c r="Q8" s="415" t="s">
        <v>701</v>
      </c>
      <c r="R8" s="418"/>
      <c r="S8" s="415"/>
      <c r="T8" s="418"/>
      <c r="U8" s="415"/>
      <c r="V8" s="414">
        <v>22.903400000000001</v>
      </c>
      <c r="W8" s="415" t="s">
        <v>704</v>
      </c>
      <c r="X8" s="418"/>
      <c r="Y8" s="415"/>
      <c r="Z8" s="418"/>
      <c r="AA8" s="415"/>
    </row>
    <row r="9" spans="1:27" x14ac:dyDescent="0.25">
      <c r="A9" s="446" t="str">
        <f t="shared" si="0"/>
        <v>Asgrow AG38X8</v>
      </c>
      <c r="B9" s="446" t="str">
        <f t="shared" si="1"/>
        <v>R2X</v>
      </c>
      <c r="C9" s="446" t="s">
        <v>438</v>
      </c>
      <c r="D9" s="414">
        <v>56.867899999999999</v>
      </c>
      <c r="E9" s="410" t="s">
        <v>707</v>
      </c>
      <c r="F9" s="418"/>
      <c r="G9" s="410"/>
      <c r="H9" s="418"/>
      <c r="I9" s="410"/>
      <c r="J9" s="96">
        <v>127.33</v>
      </c>
      <c r="K9" s="410" t="s">
        <v>709</v>
      </c>
      <c r="L9" s="94"/>
      <c r="M9" s="410"/>
      <c r="N9" s="94"/>
      <c r="O9" s="410"/>
      <c r="P9" s="414">
        <v>40.712899999999998</v>
      </c>
      <c r="Q9" s="415" t="s">
        <v>707</v>
      </c>
      <c r="R9" s="418"/>
      <c r="S9" s="415"/>
      <c r="T9" s="418"/>
      <c r="U9" s="415"/>
      <c r="V9" s="414">
        <v>22.252300000000002</v>
      </c>
      <c r="W9" s="415" t="s">
        <v>709</v>
      </c>
      <c r="X9" s="418"/>
      <c r="Y9" s="415"/>
      <c r="Z9" s="418"/>
      <c r="AA9" s="415"/>
    </row>
    <row r="10" spans="1:27" x14ac:dyDescent="0.25">
      <c r="A10" s="446" t="str">
        <f t="shared" si="0"/>
        <v>Dyna-Gro S39EN19**</v>
      </c>
      <c r="B10" s="446" t="str">
        <f t="shared" si="1"/>
        <v>E3</v>
      </c>
      <c r="C10" s="446" t="s">
        <v>466</v>
      </c>
      <c r="D10" s="414">
        <v>56.429200000000002</v>
      </c>
      <c r="E10" s="410" t="s">
        <v>707</v>
      </c>
      <c r="F10" s="418">
        <v>58.450699999999998</v>
      </c>
      <c r="G10" s="410" t="s">
        <v>707</v>
      </c>
      <c r="H10" s="418"/>
      <c r="I10" s="410"/>
      <c r="J10" s="96">
        <v>130.38</v>
      </c>
      <c r="K10" s="410" t="s">
        <v>704</v>
      </c>
      <c r="L10" s="94">
        <v>124.57</v>
      </c>
      <c r="M10" s="410" t="s">
        <v>702</v>
      </c>
      <c r="N10" s="94"/>
      <c r="O10" s="410"/>
      <c r="P10" s="414">
        <v>39.946899999999999</v>
      </c>
      <c r="Q10" s="415" t="s">
        <v>703</v>
      </c>
      <c r="R10" s="418">
        <v>38.989400000000003</v>
      </c>
      <c r="S10" s="415" t="s">
        <v>704</v>
      </c>
      <c r="T10" s="418"/>
      <c r="U10" s="415"/>
      <c r="V10" s="414">
        <v>22.635300000000001</v>
      </c>
      <c r="W10" s="415" t="s">
        <v>703</v>
      </c>
      <c r="X10" s="418">
        <v>23.114100000000001</v>
      </c>
      <c r="Y10" s="415" t="s">
        <v>704</v>
      </c>
      <c r="Z10" s="418"/>
      <c r="AA10" s="415"/>
    </row>
    <row r="11" spans="1:27" x14ac:dyDescent="0.25">
      <c r="A11" s="84" t="str">
        <f t="shared" si="0"/>
        <v>AgriGold G3620RX</v>
      </c>
      <c r="B11" s="84" t="str">
        <f t="shared" si="1"/>
        <v>R2X</v>
      </c>
      <c r="C11" s="84" t="s">
        <v>420</v>
      </c>
      <c r="D11" s="414">
        <v>56.34</v>
      </c>
      <c r="E11" s="410" t="s">
        <v>707</v>
      </c>
      <c r="F11" s="418"/>
      <c r="G11" s="410"/>
      <c r="H11" s="418"/>
      <c r="I11" s="410"/>
      <c r="J11" s="96">
        <v>124.71</v>
      </c>
      <c r="K11" s="410" t="s">
        <v>711</v>
      </c>
      <c r="L11" s="94"/>
      <c r="M11" s="410"/>
      <c r="N11" s="94"/>
      <c r="O11" s="410"/>
      <c r="P11" s="414">
        <v>39.793700000000001</v>
      </c>
      <c r="Q11" s="415" t="s">
        <v>701</v>
      </c>
      <c r="R11" s="418"/>
      <c r="S11" s="415"/>
      <c r="T11" s="418"/>
      <c r="U11" s="415"/>
      <c r="V11" s="414">
        <v>22.328900000000001</v>
      </c>
      <c r="W11" s="415" t="s">
        <v>706</v>
      </c>
      <c r="X11" s="418"/>
      <c r="Y11" s="415"/>
      <c r="Z11" s="418"/>
      <c r="AA11" s="415"/>
    </row>
    <row r="12" spans="1:27" x14ac:dyDescent="0.25">
      <c r="A12" s="84" t="str">
        <f t="shared" si="0"/>
        <v>Asgrow AG39X7</v>
      </c>
      <c r="B12" s="84" t="str">
        <f t="shared" si="1"/>
        <v>R2X</v>
      </c>
      <c r="C12" s="84" t="s">
        <v>439</v>
      </c>
      <c r="D12" s="414">
        <v>55.269199999999998</v>
      </c>
      <c r="E12" s="410" t="s">
        <v>703</v>
      </c>
      <c r="F12" s="418">
        <v>56.6389</v>
      </c>
      <c r="G12" s="410" t="s">
        <v>704</v>
      </c>
      <c r="H12" s="418">
        <v>55.6755</v>
      </c>
      <c r="I12" s="410" t="s">
        <v>702</v>
      </c>
      <c r="J12" s="96">
        <v>125.57</v>
      </c>
      <c r="K12" s="410" t="s">
        <v>710</v>
      </c>
      <c r="L12" s="94">
        <v>122.42</v>
      </c>
      <c r="M12" s="410" t="s">
        <v>701</v>
      </c>
      <c r="N12" s="94">
        <v>121.04</v>
      </c>
      <c r="O12" s="410" t="s">
        <v>702</v>
      </c>
      <c r="P12" s="414">
        <v>40.368200000000002</v>
      </c>
      <c r="Q12" s="415" t="s">
        <v>703</v>
      </c>
      <c r="R12" s="418">
        <v>39.161799999999999</v>
      </c>
      <c r="S12" s="415" t="s">
        <v>704</v>
      </c>
      <c r="T12" s="418">
        <v>39.487299999999998</v>
      </c>
      <c r="U12" s="415" t="s">
        <v>702</v>
      </c>
      <c r="V12" s="414">
        <v>21.831</v>
      </c>
      <c r="W12" s="415" t="s">
        <v>711</v>
      </c>
      <c r="X12" s="418">
        <v>22.252300000000002</v>
      </c>
      <c r="Y12" s="415" t="s">
        <v>701</v>
      </c>
      <c r="Z12" s="418">
        <v>22.111899999999999</v>
      </c>
      <c r="AA12" s="415" t="s">
        <v>704</v>
      </c>
    </row>
    <row r="13" spans="1:27" x14ac:dyDescent="0.25">
      <c r="A13" s="83" t="str">
        <f t="shared" si="0"/>
        <v>Asgrow AG36X6</v>
      </c>
      <c r="B13" s="84" t="str">
        <f t="shared" si="1"/>
        <v>R2X</v>
      </c>
      <c r="C13" s="84" t="s">
        <v>437</v>
      </c>
      <c r="D13" s="419">
        <v>52.321800000000003</v>
      </c>
      <c r="E13" s="412" t="s">
        <v>701</v>
      </c>
      <c r="F13" s="421">
        <v>53.923999999999999</v>
      </c>
      <c r="G13" s="412" t="s">
        <v>701</v>
      </c>
      <c r="H13" s="421">
        <v>53.858800000000002</v>
      </c>
      <c r="I13" s="412" t="s">
        <v>702</v>
      </c>
      <c r="J13" s="411">
        <v>126.52</v>
      </c>
      <c r="K13" s="412" t="s">
        <v>708</v>
      </c>
      <c r="L13" s="409">
        <v>122.58</v>
      </c>
      <c r="M13" s="412" t="s">
        <v>703</v>
      </c>
      <c r="N13" s="409">
        <v>121.39</v>
      </c>
      <c r="O13" s="412" t="s">
        <v>702</v>
      </c>
      <c r="P13" s="419">
        <v>40.329900000000002</v>
      </c>
      <c r="Q13" s="420" t="s">
        <v>703</v>
      </c>
      <c r="R13" s="421">
        <v>39.008600000000001</v>
      </c>
      <c r="S13" s="420" t="s">
        <v>704</v>
      </c>
      <c r="T13" s="421">
        <v>39.551099999999998</v>
      </c>
      <c r="U13" s="420" t="s">
        <v>702</v>
      </c>
      <c r="V13" s="419">
        <v>22.558700000000002</v>
      </c>
      <c r="W13" s="420" t="s">
        <v>706</v>
      </c>
      <c r="X13" s="421">
        <v>22.922599999999999</v>
      </c>
      <c r="Y13" s="420" t="s">
        <v>704</v>
      </c>
      <c r="Z13" s="421">
        <v>22.839600000000001</v>
      </c>
      <c r="AA13" s="420" t="s">
        <v>702</v>
      </c>
    </row>
    <row r="14" spans="1:27" ht="12.75" customHeight="1" x14ac:dyDescent="0.25">
      <c r="A14" s="186" t="s">
        <v>12</v>
      </c>
      <c r="B14" s="179"/>
      <c r="C14" s="190"/>
      <c r="D14" s="316">
        <v>56.531199999999998</v>
      </c>
      <c r="E14" s="293"/>
      <c r="F14" s="317">
        <v>57.455199999999998</v>
      </c>
      <c r="G14" s="293"/>
      <c r="H14" s="317">
        <v>54.767200000000003</v>
      </c>
      <c r="I14" s="294"/>
      <c r="J14" s="292">
        <v>128.46</v>
      </c>
      <c r="K14" s="293"/>
      <c r="L14" s="293">
        <v>123.49</v>
      </c>
      <c r="M14" s="293"/>
      <c r="N14" s="293">
        <v>121.21</v>
      </c>
      <c r="O14" s="294"/>
      <c r="P14" s="295">
        <v>40.031999999999996</v>
      </c>
      <c r="Q14" s="296"/>
      <c r="R14" s="296">
        <v>39.2881</v>
      </c>
      <c r="S14" s="296"/>
      <c r="T14" s="296">
        <v>39.519199999999998</v>
      </c>
      <c r="U14" s="297"/>
      <c r="V14" s="295">
        <v>22.6098</v>
      </c>
      <c r="W14" s="296"/>
      <c r="X14" s="296">
        <v>22.957000000000001</v>
      </c>
      <c r="Y14" s="296"/>
      <c r="Z14" s="296">
        <v>22.4757</v>
      </c>
      <c r="AA14" s="296"/>
    </row>
    <row r="15" spans="1:27" ht="12.75" customHeight="1" x14ac:dyDescent="0.25">
      <c r="A15" s="85" t="s">
        <v>65</v>
      </c>
      <c r="B15" s="88"/>
      <c r="C15" s="88"/>
      <c r="D15" s="301">
        <v>5.3787000000000003</v>
      </c>
      <c r="E15" s="299"/>
      <c r="F15" s="302">
        <v>3.8481999999999998</v>
      </c>
      <c r="G15" s="299"/>
      <c r="H15" s="302">
        <v>4.2</v>
      </c>
      <c r="I15" s="300"/>
      <c r="J15" s="298">
        <v>3.5023</v>
      </c>
      <c r="K15" s="299"/>
      <c r="L15" s="299">
        <v>4.6839000000000004</v>
      </c>
      <c r="M15" s="299"/>
      <c r="N15" s="299">
        <v>3.9380999999999999</v>
      </c>
      <c r="O15" s="300"/>
      <c r="P15" s="301">
        <v>0.27710000000000001</v>
      </c>
      <c r="Q15" s="302"/>
      <c r="R15" s="302">
        <v>1.1244000000000001</v>
      </c>
      <c r="S15" s="302"/>
      <c r="T15" s="302">
        <v>0.86009999999999998</v>
      </c>
      <c r="U15" s="303"/>
      <c r="V15" s="301">
        <v>0.1283</v>
      </c>
      <c r="W15" s="302"/>
      <c r="X15" s="302">
        <v>0.45850000000000002</v>
      </c>
      <c r="Y15" s="302"/>
      <c r="Z15" s="302">
        <v>0.25559999999999999</v>
      </c>
      <c r="AA15" s="302"/>
    </row>
    <row r="16" spans="1:27" ht="12.75" customHeight="1" x14ac:dyDescent="0.35">
      <c r="A16" s="86" t="s">
        <v>45</v>
      </c>
      <c r="B16" s="45"/>
      <c r="C16" s="45"/>
      <c r="D16" s="307">
        <v>3.53</v>
      </c>
      <c r="E16" s="305"/>
      <c r="F16" s="308">
        <v>2.39</v>
      </c>
      <c r="G16" s="305"/>
      <c r="H16" s="308" t="s">
        <v>699</v>
      </c>
      <c r="I16" s="306"/>
      <c r="J16" s="304">
        <v>2.02</v>
      </c>
      <c r="K16" s="305"/>
      <c r="L16" s="305">
        <v>1.1200000000000001</v>
      </c>
      <c r="M16" s="305"/>
      <c r="N16" s="305" t="s">
        <v>699</v>
      </c>
      <c r="O16" s="306"/>
      <c r="P16" s="307">
        <v>0.82</v>
      </c>
      <c r="Q16" s="308"/>
      <c r="R16" s="308">
        <v>0.93</v>
      </c>
      <c r="S16" s="308"/>
      <c r="T16" s="308" t="s">
        <v>699</v>
      </c>
      <c r="U16" s="309"/>
      <c r="V16" s="307">
        <v>0.34</v>
      </c>
      <c r="W16" s="308"/>
      <c r="X16" s="308">
        <v>0.37</v>
      </c>
      <c r="Y16" s="308"/>
      <c r="Z16" s="308">
        <v>0.18</v>
      </c>
      <c r="AA16" s="308"/>
    </row>
    <row r="17" spans="1:29" ht="12.75" customHeight="1" x14ac:dyDescent="0.25">
      <c r="A17" s="86" t="s">
        <v>66</v>
      </c>
      <c r="B17" s="45"/>
      <c r="C17" s="45"/>
      <c r="D17" s="304">
        <v>10.234453923</v>
      </c>
      <c r="E17" s="305"/>
      <c r="F17" s="305">
        <v>8.9149065343</v>
      </c>
      <c r="G17" s="305"/>
      <c r="H17" s="305">
        <v>10.097272975999999</v>
      </c>
      <c r="I17" s="306"/>
      <c r="J17" s="304">
        <v>2.5839274468000002</v>
      </c>
      <c r="K17" s="305"/>
      <c r="L17" s="305">
        <v>1.9431045011999999</v>
      </c>
      <c r="M17" s="305"/>
      <c r="N17" s="305">
        <v>1.1169942988999999</v>
      </c>
      <c r="O17" s="306"/>
      <c r="P17" s="304">
        <v>1.1987847005000001</v>
      </c>
      <c r="Q17" s="305"/>
      <c r="R17" s="305">
        <v>1.9869366475000001</v>
      </c>
      <c r="S17" s="305"/>
      <c r="T17" s="305">
        <v>1.4861656083000001</v>
      </c>
      <c r="U17" s="306"/>
      <c r="V17" s="304">
        <v>0.87201836320000004</v>
      </c>
      <c r="W17" s="305"/>
      <c r="X17" s="305">
        <v>1.3501149821</v>
      </c>
      <c r="Y17" s="305"/>
      <c r="Z17" s="305">
        <v>0.72297200009999996</v>
      </c>
      <c r="AA17" s="305"/>
      <c r="AC17" s="208" t="s">
        <v>27</v>
      </c>
    </row>
    <row r="18" spans="1:29" ht="13.8" thickBot="1" x14ac:dyDescent="0.3">
      <c r="A18" s="182" t="s">
        <v>210</v>
      </c>
      <c r="B18" s="183"/>
      <c r="C18" s="183"/>
      <c r="D18" s="310">
        <f>6*3</f>
        <v>18</v>
      </c>
      <c r="E18" s="311"/>
      <c r="F18" s="311">
        <f>3*6*2</f>
        <v>36</v>
      </c>
      <c r="G18" s="311"/>
      <c r="H18" s="311">
        <f>3*6*3</f>
        <v>54</v>
      </c>
      <c r="I18" s="312"/>
      <c r="J18" s="310">
        <f>3*6*1</f>
        <v>18</v>
      </c>
      <c r="K18" s="311"/>
      <c r="L18" s="311">
        <f>3*6*2</f>
        <v>36</v>
      </c>
      <c r="M18" s="311"/>
      <c r="N18" s="311">
        <f>3*5*3</f>
        <v>45</v>
      </c>
      <c r="O18" s="312"/>
      <c r="P18" s="313">
        <f>3*1*1</f>
        <v>3</v>
      </c>
      <c r="Q18" s="314"/>
      <c r="R18" s="314">
        <v>6</v>
      </c>
      <c r="S18" s="314"/>
      <c r="T18" s="314">
        <v>9</v>
      </c>
      <c r="U18" s="315"/>
      <c r="V18" s="313">
        <v>3</v>
      </c>
      <c r="W18" s="314"/>
      <c r="X18" s="314">
        <v>6</v>
      </c>
      <c r="Y18" s="314"/>
      <c r="Z18" s="314">
        <v>9</v>
      </c>
      <c r="AA18" s="314"/>
    </row>
    <row r="19" spans="1:29" s="207" customFormat="1" x14ac:dyDescent="0.25">
      <c r="A19" s="9"/>
      <c r="B19" s="9"/>
      <c r="C19" s="9"/>
      <c r="D19" s="14"/>
      <c r="E19" s="14"/>
      <c r="F19" s="14"/>
      <c r="G19" s="14"/>
      <c r="H19" s="14"/>
      <c r="I19" s="14"/>
      <c r="J19" s="43"/>
      <c r="K19" s="43"/>
      <c r="L19" s="43"/>
      <c r="M19" s="43"/>
      <c r="N19" s="43"/>
      <c r="O19" s="43"/>
    </row>
    <row r="20" spans="1:29" s="207" customFormat="1" x14ac:dyDescent="0.25">
      <c r="A20" s="13"/>
      <c r="B20" s="9"/>
      <c r="C20" s="9"/>
      <c r="D20" s="13"/>
      <c r="E20" s="13"/>
      <c r="F20" s="13"/>
      <c r="G20" s="13"/>
      <c r="H20" s="13"/>
      <c r="I20" s="13"/>
      <c r="J20" s="122"/>
      <c r="K20" s="122"/>
      <c r="L20" s="122"/>
      <c r="M20" s="122"/>
      <c r="N20" s="122"/>
      <c r="O20" s="122"/>
    </row>
    <row r="21" spans="1:29" s="207" customFormat="1" x14ac:dyDescent="0.25">
      <c r="A21" s="13"/>
      <c r="B21" s="10"/>
      <c r="C21" s="10"/>
      <c r="D21" s="13"/>
      <c r="E21" s="13"/>
      <c r="F21" s="13"/>
      <c r="G21" s="13"/>
      <c r="H21" s="13"/>
      <c r="I21" s="13"/>
      <c r="J21" s="123"/>
      <c r="K21" s="123"/>
      <c r="L21" s="123"/>
      <c r="M21" s="123"/>
      <c r="N21" s="123"/>
      <c r="O21" s="123"/>
    </row>
    <row r="22" spans="1:29" s="207" customFormat="1" x14ac:dyDescent="0.25">
      <c r="A22" s="13"/>
      <c r="B22" s="9"/>
      <c r="C22" s="9"/>
      <c r="D22" s="13"/>
      <c r="E22" s="13"/>
      <c r="F22" s="13"/>
      <c r="G22" s="13"/>
      <c r="H22" s="13"/>
      <c r="I22" s="13"/>
      <c r="J22" s="43"/>
      <c r="K22" s="43"/>
      <c r="L22" s="43"/>
      <c r="M22" s="43"/>
      <c r="N22" s="43"/>
      <c r="O22" s="43"/>
    </row>
    <row r="23" spans="1:29" s="207" customFormat="1" x14ac:dyDescent="0.25">
      <c r="A23" s="13"/>
      <c r="B23" s="9"/>
      <c r="C23" s="9"/>
      <c r="D23" s="13"/>
      <c r="E23" s="13"/>
      <c r="F23" s="13"/>
      <c r="G23" s="13"/>
      <c r="H23" s="13"/>
      <c r="I23" s="13"/>
      <c r="J23" s="43"/>
      <c r="K23" s="43"/>
      <c r="L23" s="43"/>
      <c r="M23" s="43"/>
      <c r="N23" s="43"/>
      <c r="O23" s="43"/>
    </row>
    <row r="24" spans="1:29" s="207" customFormat="1" x14ac:dyDescent="0.25">
      <c r="A24" s="13"/>
      <c r="B24" s="9"/>
      <c r="C24" s="9"/>
      <c r="D24" s="13"/>
      <c r="E24" s="13"/>
      <c r="F24" s="13"/>
      <c r="G24" s="13"/>
      <c r="H24" s="13"/>
      <c r="I24" s="13"/>
      <c r="J24" s="43"/>
      <c r="K24" s="43"/>
      <c r="L24" s="43"/>
      <c r="M24" s="43"/>
      <c r="N24" s="43"/>
      <c r="O24" s="43"/>
    </row>
    <row r="25" spans="1:29" s="207" customFormat="1" x14ac:dyDescent="0.25">
      <c r="A25" s="13"/>
      <c r="B25" s="10"/>
      <c r="C25" s="10"/>
      <c r="D25" s="13"/>
      <c r="E25" s="13"/>
      <c r="F25" s="13"/>
      <c r="G25" s="13"/>
      <c r="H25" s="13"/>
      <c r="I25" s="13"/>
      <c r="J25" s="43"/>
      <c r="K25" s="43"/>
      <c r="L25" s="43"/>
      <c r="M25" s="43"/>
      <c r="N25" s="43"/>
      <c r="O25" s="43"/>
    </row>
    <row r="26" spans="1:29" s="207" customFormat="1" x14ac:dyDescent="0.25">
      <c r="A26" s="13"/>
      <c r="B26" s="9"/>
      <c r="C26" s="9"/>
      <c r="D26" s="13"/>
      <c r="E26" s="13"/>
      <c r="F26" s="13"/>
      <c r="G26" s="13"/>
      <c r="H26" s="13"/>
      <c r="I26" s="13"/>
      <c r="J26" s="43"/>
      <c r="K26" s="43"/>
      <c r="L26" s="43"/>
      <c r="M26" s="43"/>
      <c r="N26" s="43"/>
      <c r="O26" s="43"/>
    </row>
    <row r="27" spans="1:29" s="207" customFormat="1" x14ac:dyDescent="0.25">
      <c r="A27" s="184"/>
      <c r="B27" s="10"/>
      <c r="C27" s="10"/>
      <c r="D27" s="184"/>
      <c r="E27" s="184"/>
      <c r="F27" s="184"/>
      <c r="G27" s="184"/>
      <c r="H27" s="184"/>
      <c r="I27" s="184"/>
      <c r="J27" s="63"/>
      <c r="K27" s="63"/>
      <c r="L27" s="63"/>
      <c r="M27" s="63"/>
      <c r="N27" s="63"/>
      <c r="O27" s="63"/>
    </row>
    <row r="28" spans="1:29" x14ac:dyDescent="0.25">
      <c r="A28" s="13"/>
      <c r="B28" s="10"/>
      <c r="C28" s="10"/>
      <c r="D28" s="13"/>
      <c r="E28" s="13"/>
      <c r="F28" s="13"/>
      <c r="G28" s="13"/>
      <c r="H28" s="13"/>
      <c r="I28" s="13"/>
    </row>
    <row r="29" spans="1:29" ht="15.6" x14ac:dyDescent="0.25">
      <c r="A29" s="5"/>
      <c r="B29" s="9"/>
      <c r="C29" s="9"/>
      <c r="D29" s="124"/>
      <c r="E29" s="124"/>
      <c r="F29" s="124"/>
      <c r="G29" s="124"/>
      <c r="H29" s="124"/>
      <c r="I29" s="124"/>
      <c r="J29" s="8"/>
      <c r="K29" s="8"/>
      <c r="L29" s="8"/>
      <c r="M29" s="8"/>
      <c r="N29" s="8"/>
      <c r="O29" s="8"/>
    </row>
    <row r="30" spans="1:29" x14ac:dyDescent="0.25">
      <c r="B30" s="208"/>
      <c r="C30" s="208"/>
    </row>
  </sheetData>
  <sortState ref="A5:AC13">
    <sortCondition descending="1" ref="D5:D13"/>
  </sortState>
  <mergeCells count="17">
    <mergeCell ref="Z3:AA3"/>
    <mergeCell ref="N3:O3"/>
    <mergeCell ref="P3:Q3"/>
    <mergeCell ref="R3:S3"/>
    <mergeCell ref="T3:U3"/>
    <mergeCell ref="V3:W3"/>
    <mergeCell ref="X3:Y3"/>
    <mergeCell ref="A1:AA1"/>
    <mergeCell ref="D2:I2"/>
    <mergeCell ref="J2:O2"/>
    <mergeCell ref="P2:U2"/>
    <mergeCell ref="V2:AA2"/>
    <mergeCell ref="D3:E3"/>
    <mergeCell ref="F3:G3"/>
    <mergeCell ref="H3:I3"/>
    <mergeCell ref="J3:K3"/>
    <mergeCell ref="L3:M3"/>
  </mergeCells>
  <conditionalFormatting sqref="E5:E13">
    <cfRule type="containsText" priority="35" stopIfTrue="1" operator="containsText" text="AA">
      <formula>NOT(ISERROR(SEARCH("AA",E5)))</formula>
    </cfRule>
    <cfRule type="containsText" dxfId="512" priority="36" operator="containsText" text="A">
      <formula>NOT(ISERROR(SEARCH("A",E5)))</formula>
    </cfRule>
  </conditionalFormatting>
  <conditionalFormatting sqref="D5:D13">
    <cfRule type="aboveAverage" dxfId="511" priority="34"/>
  </conditionalFormatting>
  <conditionalFormatting sqref="G5:G13">
    <cfRule type="containsText" priority="32" stopIfTrue="1" operator="containsText" text="AA">
      <formula>NOT(ISERROR(SEARCH("AA",G5)))</formula>
    </cfRule>
    <cfRule type="containsText" dxfId="510" priority="33" operator="containsText" text="A">
      <formula>NOT(ISERROR(SEARCH("A",G5)))</formula>
    </cfRule>
  </conditionalFormatting>
  <conditionalFormatting sqref="F5:F13">
    <cfRule type="aboveAverage" dxfId="509" priority="31"/>
  </conditionalFormatting>
  <conditionalFormatting sqref="I5:I13">
    <cfRule type="containsText" priority="29" stopIfTrue="1" operator="containsText" text="AA">
      <formula>NOT(ISERROR(SEARCH("AA",I5)))</formula>
    </cfRule>
    <cfRule type="containsText" dxfId="508" priority="30" operator="containsText" text="A">
      <formula>NOT(ISERROR(SEARCH("A",I5)))</formula>
    </cfRule>
  </conditionalFormatting>
  <conditionalFormatting sqref="H5:H13">
    <cfRule type="aboveAverage" dxfId="507" priority="28"/>
  </conditionalFormatting>
  <conditionalFormatting sqref="Q5:Q13">
    <cfRule type="containsText" priority="26" stopIfTrue="1" operator="containsText" text="AA">
      <formula>NOT(ISERROR(SEARCH("AA",Q5)))</formula>
    </cfRule>
    <cfRule type="containsText" dxfId="506" priority="27" operator="containsText" text="A">
      <formula>NOT(ISERROR(SEARCH("A",Q5)))</formula>
    </cfRule>
  </conditionalFormatting>
  <conditionalFormatting sqref="S5:S13">
    <cfRule type="containsText" priority="23" stopIfTrue="1" operator="containsText" text="AA">
      <formula>NOT(ISERROR(SEARCH("AA",S5)))</formula>
    </cfRule>
    <cfRule type="containsText" dxfId="505" priority="24" operator="containsText" text="A">
      <formula>NOT(ISERROR(SEARCH("A",S5)))</formula>
    </cfRule>
  </conditionalFormatting>
  <conditionalFormatting sqref="U5:U13">
    <cfRule type="containsText" priority="20" stopIfTrue="1" operator="containsText" text="AA">
      <formula>NOT(ISERROR(SEARCH("AA",U5)))</formula>
    </cfRule>
    <cfRule type="containsText" dxfId="504" priority="21" operator="containsText" text="A">
      <formula>NOT(ISERROR(SEARCH("A",U5)))</formula>
    </cfRule>
  </conditionalFormatting>
  <conditionalFormatting sqref="K5:K13">
    <cfRule type="containsText" priority="17" stopIfTrue="1" operator="containsText" text="AA">
      <formula>NOT(ISERROR(SEARCH("AA",K5)))</formula>
    </cfRule>
    <cfRule type="containsText" dxfId="503" priority="18" operator="containsText" text="A">
      <formula>NOT(ISERROR(SEARCH("A",K5)))</formula>
    </cfRule>
  </conditionalFormatting>
  <conditionalFormatting sqref="M5:M13">
    <cfRule type="containsText" priority="14" stopIfTrue="1" operator="containsText" text="AA">
      <formula>NOT(ISERROR(SEARCH("AA",M5)))</formula>
    </cfRule>
    <cfRule type="containsText" dxfId="502" priority="15" operator="containsText" text="A">
      <formula>NOT(ISERROR(SEARCH("A",M5)))</formula>
    </cfRule>
  </conditionalFormatting>
  <conditionalFormatting sqref="O5:O13">
    <cfRule type="containsText" priority="11" stopIfTrue="1" operator="containsText" text="AA">
      <formula>NOT(ISERROR(SEARCH("AA",O5)))</formula>
    </cfRule>
    <cfRule type="containsText" dxfId="501" priority="12" operator="containsText" text="A">
      <formula>NOT(ISERROR(SEARCH("A",O5)))</formula>
    </cfRule>
  </conditionalFormatting>
  <conditionalFormatting sqref="W5:W13">
    <cfRule type="containsText" priority="8" stopIfTrue="1" operator="containsText" text="AA">
      <formula>NOT(ISERROR(SEARCH("AA",W5)))</formula>
    </cfRule>
    <cfRule type="containsText" dxfId="500" priority="9" operator="containsText" text="A">
      <formula>NOT(ISERROR(SEARCH("A",W5)))</formula>
    </cfRule>
  </conditionalFormatting>
  <conditionalFormatting sqref="V5:V13">
    <cfRule type="aboveAverage" dxfId="499" priority="7"/>
  </conditionalFormatting>
  <conditionalFormatting sqref="Y5:Y13">
    <cfRule type="containsText" priority="5" stopIfTrue="1" operator="containsText" text="AA">
      <formula>NOT(ISERROR(SEARCH("AA",Y5)))</formula>
    </cfRule>
    <cfRule type="containsText" dxfId="498" priority="6" operator="containsText" text="A">
      <formula>NOT(ISERROR(SEARCH("A",Y5)))</formula>
    </cfRule>
  </conditionalFormatting>
  <conditionalFormatting sqref="X5:X13">
    <cfRule type="aboveAverage" dxfId="497" priority="4"/>
  </conditionalFormatting>
  <conditionalFormatting sqref="AA5:AA13">
    <cfRule type="containsText" priority="2" stopIfTrue="1" operator="containsText" text="AA">
      <formula>NOT(ISERROR(SEARCH("AA",AA5)))</formula>
    </cfRule>
    <cfRule type="containsText" dxfId="496" priority="3" operator="containsText" text="A">
      <formula>NOT(ISERROR(SEARCH("A",AA5)))</formula>
    </cfRule>
  </conditionalFormatting>
  <conditionalFormatting sqref="Z5:Z13">
    <cfRule type="aboveAverage" dxfId="495" priority="1"/>
  </conditionalFormatting>
  <conditionalFormatting sqref="P5:P13">
    <cfRule type="aboveAverage" dxfId="494" priority="25"/>
  </conditionalFormatting>
  <conditionalFormatting sqref="R5:R13">
    <cfRule type="aboveAverage" dxfId="493" priority="22"/>
  </conditionalFormatting>
  <conditionalFormatting sqref="T5:T13">
    <cfRule type="aboveAverage" dxfId="492" priority="19"/>
  </conditionalFormatting>
  <conditionalFormatting sqref="J5:J13">
    <cfRule type="aboveAverage" dxfId="491" priority="16"/>
  </conditionalFormatting>
  <conditionalFormatting sqref="L5:L13">
    <cfRule type="aboveAverage" dxfId="490" priority="13"/>
  </conditionalFormatting>
  <conditionalFormatting sqref="N5:N13">
    <cfRule type="aboveAverage" dxfId="489" priority="10"/>
  </conditionalFormatting>
  <conditionalFormatting sqref="A5:AA13">
    <cfRule type="expression" dxfId="488" priority="37">
      <formula>MOD(ROW(),2)=0</formula>
    </cfRule>
  </conditionalFormatting>
  <pageMargins left="0.5" right="0.5" top="0.5" bottom="0.5" header="0.3" footer="0.3"/>
  <pageSetup paperSize="5" scale="98"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30"/>
  <sheetViews>
    <sheetView zoomScaleNormal="100" workbookViewId="0">
      <selection activeCell="A2" sqref="A1:A1048576"/>
    </sheetView>
  </sheetViews>
  <sheetFormatPr defaultColWidth="9.109375" defaultRowHeight="13.2" x14ac:dyDescent="0.25"/>
  <cols>
    <col min="1" max="1" width="25.77734375" style="207" customWidth="1"/>
    <col min="2" max="2" width="10.6640625" style="207" customWidth="1"/>
    <col min="3" max="3" width="10.6640625" style="207" hidden="1" customWidth="1"/>
    <col min="4" max="4" width="5.33203125" style="95" customWidth="1"/>
    <col min="5" max="5" width="5.33203125" style="99" customWidth="1"/>
    <col min="6" max="6" width="5.33203125" style="95" customWidth="1"/>
    <col min="7" max="7" width="5.33203125" style="95" hidden="1" customWidth="1"/>
    <col min="8" max="8" width="5.33203125" style="95" customWidth="1"/>
    <col min="9" max="9" width="5.33203125" style="95" hidden="1" customWidth="1"/>
    <col min="10" max="12" width="5.33203125" style="43" customWidth="1"/>
    <col min="13" max="13" width="5.33203125" style="43" hidden="1" customWidth="1"/>
    <col min="14" max="14" width="5.33203125" style="43" customWidth="1"/>
    <col min="15" max="15" width="5.33203125" style="43" hidden="1" customWidth="1"/>
    <col min="16" max="18" width="5.33203125" style="43" customWidth="1"/>
    <col min="19" max="19" width="5.33203125" style="43" hidden="1" customWidth="1"/>
    <col min="20" max="20" width="5.33203125" style="43" customWidth="1"/>
    <col min="21" max="21" width="5.33203125" style="43" hidden="1" customWidth="1"/>
    <col min="22" max="24" width="5.33203125" style="43" customWidth="1"/>
    <col min="25" max="25" width="5.33203125" style="43" hidden="1" customWidth="1"/>
    <col min="26" max="26" width="5.33203125" style="43" customWidth="1"/>
    <col min="27" max="27" width="5.33203125" style="43" hidden="1" customWidth="1"/>
    <col min="28" max="30" width="5.33203125" style="43" customWidth="1"/>
    <col min="31" max="31" width="5.33203125" style="43" hidden="1" customWidth="1"/>
    <col min="32" max="32" width="5.33203125" style="43" customWidth="1"/>
    <col min="33" max="33" width="5.33203125" style="43" hidden="1" customWidth="1"/>
    <col min="34" max="36" width="5.33203125" style="43" customWidth="1"/>
    <col min="37" max="37" width="5.33203125" style="43" hidden="1" customWidth="1"/>
    <col min="38" max="38" width="5.33203125" style="43" customWidth="1"/>
    <col min="39" max="39" width="5.33203125" style="43" hidden="1" customWidth="1"/>
    <col min="40" max="42" width="5.33203125" style="43" customWidth="1"/>
    <col min="43" max="43" width="5.33203125" style="43" hidden="1" customWidth="1"/>
    <col min="44" max="44" width="5.33203125" style="43" customWidth="1"/>
    <col min="45" max="45" width="5.33203125" style="43" hidden="1" customWidth="1"/>
    <col min="46" max="48" width="5.33203125" style="43" customWidth="1"/>
    <col min="49" max="49" width="5.33203125" style="43" hidden="1" customWidth="1"/>
    <col min="50" max="50" width="5.33203125" style="43" customWidth="1"/>
    <col min="51" max="51" width="4.77734375" style="43" hidden="1" customWidth="1"/>
    <col min="52" max="52" width="9.109375" style="207"/>
    <col min="53" max="53" width="27.109375" style="207" customWidth="1"/>
    <col min="54" max="16384" width="9.109375" style="207"/>
  </cols>
  <sheetData>
    <row r="1" spans="1:51" ht="30" customHeight="1" thickBot="1" x14ac:dyDescent="0.3">
      <c r="A1" s="668" t="s">
        <v>1142</v>
      </c>
      <c r="B1" s="668"/>
      <c r="C1" s="668"/>
      <c r="D1" s="668"/>
      <c r="E1" s="668"/>
      <c r="F1" s="668"/>
      <c r="G1" s="668"/>
      <c r="H1" s="668"/>
      <c r="I1" s="668"/>
      <c r="J1" s="668"/>
      <c r="K1" s="668"/>
      <c r="L1" s="668"/>
      <c r="M1" s="668"/>
      <c r="N1" s="668"/>
      <c r="O1" s="668"/>
      <c r="P1" s="668"/>
      <c r="Q1" s="668"/>
      <c r="R1" s="668"/>
      <c r="S1" s="668"/>
      <c r="T1" s="668"/>
      <c r="U1" s="668"/>
      <c r="V1" s="668"/>
      <c r="W1" s="668"/>
      <c r="X1" s="668"/>
      <c r="Y1" s="668"/>
      <c r="Z1" s="668"/>
      <c r="AA1" s="668"/>
      <c r="AB1" s="668"/>
      <c r="AC1" s="668"/>
      <c r="AD1" s="668"/>
      <c r="AE1" s="668"/>
      <c r="AF1" s="668"/>
      <c r="AG1" s="668"/>
      <c r="AH1" s="668"/>
      <c r="AI1" s="668"/>
      <c r="AJ1" s="668"/>
      <c r="AK1" s="668"/>
      <c r="AL1" s="668"/>
      <c r="AM1" s="668"/>
      <c r="AN1" s="668"/>
      <c r="AO1" s="668"/>
      <c r="AP1" s="668"/>
      <c r="AQ1" s="668"/>
      <c r="AR1" s="668"/>
      <c r="AS1" s="668"/>
      <c r="AT1" s="668"/>
      <c r="AU1" s="668"/>
      <c r="AV1" s="668"/>
      <c r="AW1" s="668"/>
      <c r="AX1" s="668"/>
      <c r="AY1" s="277"/>
    </row>
    <row r="2" spans="1:51" ht="41.1" customHeight="1" x14ac:dyDescent="0.25">
      <c r="A2" s="49" t="s">
        <v>149</v>
      </c>
      <c r="B2" s="47" t="s">
        <v>68</v>
      </c>
      <c r="C2" s="47"/>
      <c r="D2" s="677" t="s">
        <v>233</v>
      </c>
      <c r="E2" s="678"/>
      <c r="F2" s="678"/>
      <c r="G2" s="678"/>
      <c r="H2" s="678"/>
      <c r="I2" s="427"/>
      <c r="J2" s="679" t="s">
        <v>225</v>
      </c>
      <c r="K2" s="680"/>
      <c r="L2" s="680"/>
      <c r="M2" s="680"/>
      <c r="N2" s="680"/>
      <c r="O2" s="429"/>
      <c r="P2" s="679" t="s">
        <v>226</v>
      </c>
      <c r="Q2" s="680"/>
      <c r="R2" s="680"/>
      <c r="S2" s="680"/>
      <c r="T2" s="680"/>
      <c r="U2" s="429"/>
      <c r="V2" s="679" t="s">
        <v>227</v>
      </c>
      <c r="W2" s="680"/>
      <c r="X2" s="680"/>
      <c r="Y2" s="680"/>
      <c r="Z2" s="680"/>
      <c r="AA2" s="429"/>
      <c r="AB2" s="679" t="s">
        <v>690</v>
      </c>
      <c r="AC2" s="680"/>
      <c r="AD2" s="680"/>
      <c r="AE2" s="680"/>
      <c r="AF2" s="680"/>
      <c r="AG2" s="429"/>
      <c r="AH2" s="679" t="s">
        <v>228</v>
      </c>
      <c r="AI2" s="680"/>
      <c r="AJ2" s="680"/>
      <c r="AK2" s="680"/>
      <c r="AL2" s="680"/>
      <c r="AM2" s="429"/>
      <c r="AN2" s="679" t="s">
        <v>229</v>
      </c>
      <c r="AO2" s="680"/>
      <c r="AP2" s="680"/>
      <c r="AQ2" s="680"/>
      <c r="AR2" s="680"/>
      <c r="AS2" s="429"/>
      <c r="AT2" s="679" t="s">
        <v>230</v>
      </c>
      <c r="AU2" s="680"/>
      <c r="AV2" s="680"/>
      <c r="AW2" s="680"/>
      <c r="AX2" s="680"/>
      <c r="AY2" s="428"/>
    </row>
    <row r="3" spans="1:51" ht="20.100000000000001" customHeight="1" x14ac:dyDescent="0.25">
      <c r="A3" s="111"/>
      <c r="B3" s="111"/>
      <c r="C3" s="111"/>
      <c r="D3" s="675" t="s">
        <v>69</v>
      </c>
      <c r="E3" s="676"/>
      <c r="F3" s="399" t="s">
        <v>70</v>
      </c>
      <c r="G3" s="426"/>
      <c r="H3" s="399" t="s">
        <v>71</v>
      </c>
      <c r="I3" s="426"/>
      <c r="J3" s="425" t="s">
        <v>69</v>
      </c>
      <c r="K3" s="426"/>
      <c r="L3" s="426" t="s">
        <v>70</v>
      </c>
      <c r="M3" s="426"/>
      <c r="N3" s="426" t="s">
        <v>71</v>
      </c>
      <c r="O3" s="430"/>
      <c r="P3" s="425" t="s">
        <v>69</v>
      </c>
      <c r="Q3" s="426"/>
      <c r="R3" s="426" t="s">
        <v>70</v>
      </c>
      <c r="S3" s="426"/>
      <c r="T3" s="426" t="s">
        <v>71</v>
      </c>
      <c r="U3" s="430"/>
      <c r="V3" s="425" t="s">
        <v>69</v>
      </c>
      <c r="W3" s="426"/>
      <c r="X3" s="426" t="s">
        <v>70</v>
      </c>
      <c r="Y3" s="426"/>
      <c r="Z3" s="426" t="s">
        <v>71</v>
      </c>
      <c r="AA3" s="430"/>
      <c r="AB3" s="425" t="s">
        <v>69</v>
      </c>
      <c r="AC3" s="426"/>
      <c r="AD3" s="426" t="s">
        <v>70</v>
      </c>
      <c r="AE3" s="426"/>
      <c r="AF3" s="426" t="s">
        <v>71</v>
      </c>
      <c r="AG3" s="430"/>
      <c r="AH3" s="425" t="s">
        <v>69</v>
      </c>
      <c r="AI3" s="426"/>
      <c r="AJ3" s="426" t="s">
        <v>70</v>
      </c>
      <c r="AK3" s="426"/>
      <c r="AL3" s="426" t="s">
        <v>71</v>
      </c>
      <c r="AM3" s="430"/>
      <c r="AN3" s="425" t="s">
        <v>69</v>
      </c>
      <c r="AO3" s="426"/>
      <c r="AP3" s="426" t="s">
        <v>70</v>
      </c>
      <c r="AQ3" s="426"/>
      <c r="AR3" s="426" t="s">
        <v>71</v>
      </c>
      <c r="AS3" s="430"/>
      <c r="AT3" s="425" t="s">
        <v>69</v>
      </c>
      <c r="AU3" s="426"/>
      <c r="AV3" s="426" t="s">
        <v>70</v>
      </c>
      <c r="AW3" s="426"/>
      <c r="AX3" s="426" t="s">
        <v>71</v>
      </c>
      <c r="AY3" s="434"/>
    </row>
    <row r="4" spans="1:51" ht="63.75" hidden="1" customHeight="1" x14ac:dyDescent="0.25">
      <c r="A4" s="111" t="s">
        <v>149</v>
      </c>
      <c r="B4" s="112" t="s">
        <v>68</v>
      </c>
      <c r="C4" s="112"/>
      <c r="D4" s="278" t="s">
        <v>77</v>
      </c>
      <c r="E4" s="279" t="s">
        <v>80</v>
      </c>
      <c r="F4" s="279" t="s">
        <v>78</v>
      </c>
      <c r="G4" s="422"/>
      <c r="H4" s="279" t="s">
        <v>79</v>
      </c>
      <c r="I4" s="422"/>
      <c r="J4" s="423" t="s">
        <v>92</v>
      </c>
      <c r="K4" s="422"/>
      <c r="L4" s="422" t="s">
        <v>93</v>
      </c>
      <c r="M4" s="422"/>
      <c r="N4" s="422" t="s">
        <v>94</v>
      </c>
      <c r="O4" s="424"/>
      <c r="P4" s="423" t="s">
        <v>95</v>
      </c>
      <c r="Q4" s="422"/>
      <c r="R4" s="422" t="s">
        <v>96</v>
      </c>
      <c r="S4" s="422"/>
      <c r="T4" s="422" t="s">
        <v>97</v>
      </c>
      <c r="U4" s="424"/>
      <c r="V4" s="423" t="s">
        <v>98</v>
      </c>
      <c r="W4" s="422"/>
      <c r="X4" s="422" t="s">
        <v>99</v>
      </c>
      <c r="Y4" s="422"/>
      <c r="Z4" s="422" t="s">
        <v>100</v>
      </c>
      <c r="AA4" s="424"/>
      <c r="AB4" s="423" t="s">
        <v>98</v>
      </c>
      <c r="AC4" s="422"/>
      <c r="AD4" s="422" t="s">
        <v>99</v>
      </c>
      <c r="AE4" s="422"/>
      <c r="AF4" s="422" t="s">
        <v>100</v>
      </c>
      <c r="AG4" s="424"/>
      <c r="AH4" s="423" t="s">
        <v>101</v>
      </c>
      <c r="AI4" s="422"/>
      <c r="AJ4" s="422" t="s">
        <v>102</v>
      </c>
      <c r="AK4" s="422"/>
      <c r="AL4" s="422" t="s">
        <v>103</v>
      </c>
      <c r="AM4" s="424"/>
      <c r="AN4" s="423" t="s">
        <v>104</v>
      </c>
      <c r="AO4" s="422"/>
      <c r="AP4" s="422" t="s">
        <v>105</v>
      </c>
      <c r="AQ4" s="422"/>
      <c r="AR4" s="422" t="s">
        <v>106</v>
      </c>
      <c r="AS4" s="424"/>
      <c r="AT4" s="423" t="s">
        <v>262</v>
      </c>
      <c r="AU4" s="422"/>
      <c r="AV4" s="422" t="s">
        <v>263</v>
      </c>
      <c r="AW4" s="422"/>
      <c r="AX4" s="422" t="s">
        <v>264</v>
      </c>
      <c r="AY4" s="431"/>
    </row>
    <row r="5" spans="1:51" ht="12.75" customHeight="1" x14ac:dyDescent="0.25">
      <c r="A5" s="114" t="str">
        <f t="shared" ref="A5:A13" si="0">VLOOKUP(C5,VL_SOY_2020,2,FALSE)</f>
        <v>Credenz CZ 3930 GTLL</v>
      </c>
      <c r="B5" s="114" t="str">
        <f t="shared" ref="B5:B13" si="1">VLOOKUP(C5,VL_SOY_2020,4,FALSE)</f>
        <v>RR, LL</v>
      </c>
      <c r="C5" s="192" t="s">
        <v>458</v>
      </c>
      <c r="D5" s="414">
        <v>59.308199999999999</v>
      </c>
      <c r="E5" s="415" t="s">
        <v>702</v>
      </c>
      <c r="F5" s="416"/>
      <c r="G5" s="417"/>
      <c r="H5" s="418"/>
      <c r="I5" s="415"/>
      <c r="J5" s="414">
        <v>73.743499999999997</v>
      </c>
      <c r="K5" s="415" t="s">
        <v>707</v>
      </c>
      <c r="L5" s="416"/>
      <c r="M5" s="415"/>
      <c r="N5" s="416"/>
      <c r="O5" s="617"/>
      <c r="P5" s="414">
        <v>72.976799999999997</v>
      </c>
      <c r="Q5" s="415" t="s">
        <v>702</v>
      </c>
      <c r="R5" s="416"/>
      <c r="S5" s="415"/>
      <c r="T5" s="416"/>
      <c r="U5" s="617"/>
      <c r="V5" s="414">
        <v>22.539400000000001</v>
      </c>
      <c r="W5" s="445" t="s">
        <v>702</v>
      </c>
      <c r="X5" s="416"/>
      <c r="Y5" s="415"/>
      <c r="Z5" s="416"/>
      <c r="AA5" s="617"/>
      <c r="AB5" s="414">
        <v>71.146799999999999</v>
      </c>
      <c r="AC5" s="415" t="s">
        <v>702</v>
      </c>
      <c r="AD5" s="416"/>
      <c r="AE5" s="416"/>
      <c r="AF5" s="416"/>
      <c r="AG5" s="618"/>
      <c r="AH5" s="414">
        <v>53.637799999999999</v>
      </c>
      <c r="AI5" s="415" t="s">
        <v>702</v>
      </c>
      <c r="AJ5" s="416"/>
      <c r="AK5" s="415"/>
      <c r="AL5" s="416"/>
      <c r="AM5" s="617"/>
      <c r="AN5" s="414">
        <v>61.092300000000002</v>
      </c>
      <c r="AO5" s="415" t="s">
        <v>707</v>
      </c>
      <c r="AP5" s="416"/>
      <c r="AQ5" s="415"/>
      <c r="AR5" s="416"/>
      <c r="AS5" s="617"/>
      <c r="AT5" s="414">
        <v>60.203099999999999</v>
      </c>
      <c r="AU5" s="415" t="s">
        <v>702</v>
      </c>
      <c r="AV5" s="416"/>
      <c r="AW5" s="415"/>
      <c r="AX5" s="416"/>
      <c r="AY5" s="435"/>
    </row>
    <row r="6" spans="1:51" x14ac:dyDescent="0.25">
      <c r="A6" s="446" t="str">
        <f t="shared" si="0"/>
        <v>AgriGold G3722RX</v>
      </c>
      <c r="B6" s="446" t="str">
        <f t="shared" si="1"/>
        <v>R2X</v>
      </c>
      <c r="C6" s="446" t="s">
        <v>421</v>
      </c>
      <c r="D6" s="414">
        <v>57.443600000000004</v>
      </c>
      <c r="E6" s="415" t="s">
        <v>707</v>
      </c>
      <c r="F6" s="418">
        <v>57.998600000000003</v>
      </c>
      <c r="G6" s="415" t="s">
        <v>707</v>
      </c>
      <c r="H6" s="418"/>
      <c r="I6" s="415"/>
      <c r="J6" s="414">
        <v>78.774799999999999</v>
      </c>
      <c r="K6" s="415" t="s">
        <v>702</v>
      </c>
      <c r="L6" s="418">
        <v>72.523499999999999</v>
      </c>
      <c r="M6" s="415" t="s">
        <v>702</v>
      </c>
      <c r="N6" s="418"/>
      <c r="O6" s="619"/>
      <c r="P6" s="414">
        <v>63.611899999999999</v>
      </c>
      <c r="Q6" s="415" t="s">
        <v>702</v>
      </c>
      <c r="R6" s="418">
        <v>56.481999999999999</v>
      </c>
      <c r="S6" s="415" t="s">
        <v>704</v>
      </c>
      <c r="T6" s="418"/>
      <c r="U6" s="619"/>
      <c r="V6" s="414">
        <v>29.750499999999999</v>
      </c>
      <c r="W6" s="445" t="s">
        <v>702</v>
      </c>
      <c r="X6" s="418">
        <v>42.671199999999999</v>
      </c>
      <c r="Y6" s="415" t="s">
        <v>707</v>
      </c>
      <c r="Z6" s="418"/>
      <c r="AA6" s="619"/>
      <c r="AB6" s="414">
        <v>64.448400000000007</v>
      </c>
      <c r="AC6" s="415" t="s">
        <v>702</v>
      </c>
      <c r="AD6" s="418"/>
      <c r="AE6" s="418"/>
      <c r="AF6" s="418"/>
      <c r="AG6" s="618"/>
      <c r="AH6" s="414">
        <v>54.445500000000003</v>
      </c>
      <c r="AI6" s="415" t="s">
        <v>702</v>
      </c>
      <c r="AJ6" s="418">
        <v>60.5899</v>
      </c>
      <c r="AK6" s="415" t="s">
        <v>702</v>
      </c>
      <c r="AL6" s="418"/>
      <c r="AM6" s="619"/>
      <c r="AN6" s="414">
        <v>61.5533</v>
      </c>
      <c r="AO6" s="415" t="s">
        <v>702</v>
      </c>
      <c r="AP6" s="418">
        <v>64.228899999999996</v>
      </c>
      <c r="AQ6" s="415" t="s">
        <v>702</v>
      </c>
      <c r="AR6" s="418"/>
      <c r="AS6" s="619"/>
      <c r="AT6" s="414">
        <v>49.521000000000001</v>
      </c>
      <c r="AU6" s="415" t="s">
        <v>713</v>
      </c>
      <c r="AV6" s="418">
        <v>51.496099999999998</v>
      </c>
      <c r="AW6" s="415" t="s">
        <v>702</v>
      </c>
      <c r="AX6" s="418"/>
      <c r="AY6" s="101"/>
    </row>
    <row r="7" spans="1:51" x14ac:dyDescent="0.25">
      <c r="A7" s="84" t="str">
        <f t="shared" si="0"/>
        <v>Local Seed Co. LS3976X**</v>
      </c>
      <c r="B7" s="84" t="str">
        <f t="shared" si="1"/>
        <v>R2X</v>
      </c>
      <c r="C7" s="84" t="s">
        <v>495</v>
      </c>
      <c r="D7" s="414">
        <v>57.407899999999998</v>
      </c>
      <c r="E7" s="415" t="s">
        <v>707</v>
      </c>
      <c r="F7" s="418">
        <v>60.264000000000003</v>
      </c>
      <c r="G7" s="415" t="s">
        <v>702</v>
      </c>
      <c r="H7" s="418"/>
      <c r="I7" s="415"/>
      <c r="J7" s="414">
        <v>71.055099999999996</v>
      </c>
      <c r="K7" s="415" t="s">
        <v>707</v>
      </c>
      <c r="L7" s="418">
        <v>69.531599999999997</v>
      </c>
      <c r="M7" s="415" t="s">
        <v>707</v>
      </c>
      <c r="N7" s="418"/>
      <c r="O7" s="619"/>
      <c r="P7" s="414">
        <v>73.957099999999997</v>
      </c>
      <c r="Q7" s="415" t="s">
        <v>702</v>
      </c>
      <c r="R7" s="418">
        <v>64.843699999999998</v>
      </c>
      <c r="S7" s="415" t="s">
        <v>702</v>
      </c>
      <c r="T7" s="418"/>
      <c r="U7" s="619"/>
      <c r="V7" s="414">
        <v>35.390900000000002</v>
      </c>
      <c r="W7" s="445" t="s">
        <v>702</v>
      </c>
      <c r="X7" s="418">
        <v>48.0336</v>
      </c>
      <c r="Y7" s="415" t="s">
        <v>702</v>
      </c>
      <c r="Z7" s="418"/>
      <c r="AA7" s="619"/>
      <c r="AB7" s="414">
        <v>61.5456</v>
      </c>
      <c r="AC7" s="415" t="s">
        <v>702</v>
      </c>
      <c r="AD7" s="418"/>
      <c r="AE7" s="418"/>
      <c r="AF7" s="418"/>
      <c r="AG7" s="618"/>
      <c r="AH7" s="414">
        <v>48.450400000000002</v>
      </c>
      <c r="AI7" s="415" t="s">
        <v>702</v>
      </c>
      <c r="AJ7" s="418">
        <v>60.073799999999999</v>
      </c>
      <c r="AK7" s="415" t="s">
        <v>702</v>
      </c>
      <c r="AL7" s="418"/>
      <c r="AM7" s="619"/>
      <c r="AN7" s="414">
        <v>55.088000000000001</v>
      </c>
      <c r="AO7" s="415" t="s">
        <v>712</v>
      </c>
      <c r="AP7" s="418">
        <v>64.982299999999995</v>
      </c>
      <c r="AQ7" s="415" t="s">
        <v>702</v>
      </c>
      <c r="AR7" s="418"/>
      <c r="AS7" s="619"/>
      <c r="AT7" s="414">
        <v>56.368000000000002</v>
      </c>
      <c r="AU7" s="415" t="s">
        <v>707</v>
      </c>
      <c r="AV7" s="418">
        <v>54.118899999999996</v>
      </c>
      <c r="AW7" s="415" t="s">
        <v>702</v>
      </c>
      <c r="AX7" s="418"/>
      <c r="AY7" s="436"/>
    </row>
    <row r="8" spans="1:51" x14ac:dyDescent="0.25">
      <c r="A8" s="446" t="str">
        <f t="shared" si="0"/>
        <v>Local Seed Co. LS3906GL</v>
      </c>
      <c r="B8" s="446" t="str">
        <f t="shared" si="1"/>
        <v>GT, LL</v>
      </c>
      <c r="C8" s="446" t="s">
        <v>493</v>
      </c>
      <c r="D8" s="414">
        <v>57.393000000000001</v>
      </c>
      <c r="E8" s="415" t="s">
        <v>707</v>
      </c>
      <c r="F8" s="418"/>
      <c r="G8" s="415"/>
      <c r="H8" s="418"/>
      <c r="I8" s="415"/>
      <c r="J8" s="414">
        <v>73.799700000000001</v>
      </c>
      <c r="K8" s="415" t="s">
        <v>707</v>
      </c>
      <c r="L8" s="418"/>
      <c r="M8" s="415"/>
      <c r="N8" s="418"/>
      <c r="O8" s="619"/>
      <c r="P8" s="414">
        <v>70.787700000000001</v>
      </c>
      <c r="Q8" s="415" t="s">
        <v>702</v>
      </c>
      <c r="R8" s="418"/>
      <c r="S8" s="415"/>
      <c r="T8" s="418"/>
      <c r="U8" s="619"/>
      <c r="V8" s="414">
        <v>35.434699999999999</v>
      </c>
      <c r="W8" s="445" t="s">
        <v>702</v>
      </c>
      <c r="X8" s="418"/>
      <c r="Y8" s="415"/>
      <c r="Z8" s="418"/>
      <c r="AA8" s="619"/>
      <c r="AB8" s="414">
        <v>64.778700000000001</v>
      </c>
      <c r="AC8" s="415" t="s">
        <v>702</v>
      </c>
      <c r="AD8" s="418"/>
      <c r="AE8" s="418"/>
      <c r="AF8" s="418"/>
      <c r="AG8" s="618"/>
      <c r="AH8" s="414">
        <v>50.286700000000003</v>
      </c>
      <c r="AI8" s="415" t="s">
        <v>702</v>
      </c>
      <c r="AJ8" s="418"/>
      <c r="AK8" s="415"/>
      <c r="AL8" s="418"/>
      <c r="AM8" s="619"/>
      <c r="AN8" s="414">
        <v>50.777000000000001</v>
      </c>
      <c r="AO8" s="415" t="s">
        <v>701</v>
      </c>
      <c r="AP8" s="418"/>
      <c r="AQ8" s="415"/>
      <c r="AR8" s="418"/>
      <c r="AS8" s="619"/>
      <c r="AT8" s="414">
        <v>55.886099999999999</v>
      </c>
      <c r="AU8" s="415" t="s">
        <v>712</v>
      </c>
      <c r="AV8" s="418"/>
      <c r="AW8" s="415"/>
      <c r="AX8" s="418"/>
      <c r="AY8" s="101"/>
    </row>
    <row r="9" spans="1:51" x14ac:dyDescent="0.25">
      <c r="A9" s="446" t="str">
        <f t="shared" si="0"/>
        <v>Asgrow AG38X8</v>
      </c>
      <c r="B9" s="446" t="str">
        <f t="shared" si="1"/>
        <v>R2X</v>
      </c>
      <c r="C9" s="446" t="s">
        <v>438</v>
      </c>
      <c r="D9" s="414">
        <v>56.867899999999999</v>
      </c>
      <c r="E9" s="415" t="s">
        <v>707</v>
      </c>
      <c r="F9" s="418"/>
      <c r="G9" s="415"/>
      <c r="H9" s="418"/>
      <c r="I9" s="415"/>
      <c r="J9" s="414">
        <v>72.688900000000004</v>
      </c>
      <c r="K9" s="415" t="s">
        <v>707</v>
      </c>
      <c r="L9" s="418"/>
      <c r="M9" s="415"/>
      <c r="N9" s="418"/>
      <c r="O9" s="619"/>
      <c r="P9" s="414">
        <v>67.550399999999996</v>
      </c>
      <c r="Q9" s="415" t="s">
        <v>702</v>
      </c>
      <c r="R9" s="418"/>
      <c r="S9" s="415"/>
      <c r="T9" s="418"/>
      <c r="U9" s="619"/>
      <c r="V9" s="414">
        <v>28.341000000000001</v>
      </c>
      <c r="W9" s="445" t="s">
        <v>702</v>
      </c>
      <c r="X9" s="418"/>
      <c r="Y9" s="415"/>
      <c r="Z9" s="418"/>
      <c r="AA9" s="619"/>
      <c r="AB9" s="414">
        <v>65.122900000000001</v>
      </c>
      <c r="AC9" s="415" t="s">
        <v>702</v>
      </c>
      <c r="AD9" s="418"/>
      <c r="AE9" s="418"/>
      <c r="AF9" s="418"/>
      <c r="AG9" s="618"/>
      <c r="AH9" s="414">
        <v>54.354900000000001</v>
      </c>
      <c r="AI9" s="415" t="s">
        <v>702</v>
      </c>
      <c r="AJ9" s="418"/>
      <c r="AK9" s="415"/>
      <c r="AL9" s="418"/>
      <c r="AM9" s="619"/>
      <c r="AN9" s="414">
        <v>58.806800000000003</v>
      </c>
      <c r="AO9" s="415" t="s">
        <v>707</v>
      </c>
      <c r="AP9" s="418"/>
      <c r="AQ9" s="415"/>
      <c r="AR9" s="418"/>
      <c r="AS9" s="619"/>
      <c r="AT9" s="414">
        <v>51.2104</v>
      </c>
      <c r="AU9" s="415" t="s">
        <v>700</v>
      </c>
      <c r="AV9" s="418"/>
      <c r="AW9" s="415"/>
      <c r="AX9" s="418"/>
      <c r="AY9" s="101"/>
    </row>
    <row r="10" spans="1:51" x14ac:dyDescent="0.25">
      <c r="A10" s="446" t="str">
        <f t="shared" si="0"/>
        <v>Dyna-Gro S39EN19**</v>
      </c>
      <c r="B10" s="446" t="str">
        <f t="shared" si="1"/>
        <v>E3</v>
      </c>
      <c r="C10" s="446" t="s">
        <v>466</v>
      </c>
      <c r="D10" s="414">
        <v>56.429200000000002</v>
      </c>
      <c r="E10" s="415" t="s">
        <v>707</v>
      </c>
      <c r="F10" s="418">
        <v>58.450699999999998</v>
      </c>
      <c r="G10" s="415" t="s">
        <v>707</v>
      </c>
      <c r="H10" s="418"/>
      <c r="I10" s="415"/>
      <c r="J10" s="414">
        <v>65.232500000000002</v>
      </c>
      <c r="K10" s="415" t="s">
        <v>703</v>
      </c>
      <c r="L10" s="418">
        <v>65.594300000000004</v>
      </c>
      <c r="M10" s="415" t="s">
        <v>703</v>
      </c>
      <c r="N10" s="418"/>
      <c r="O10" s="619"/>
      <c r="P10" s="414">
        <v>74.877700000000004</v>
      </c>
      <c r="Q10" s="415" t="s">
        <v>702</v>
      </c>
      <c r="R10" s="418">
        <v>64.813100000000006</v>
      </c>
      <c r="S10" s="415" t="s">
        <v>702</v>
      </c>
      <c r="T10" s="418"/>
      <c r="U10" s="619"/>
      <c r="V10" s="414">
        <v>28.405100000000001</v>
      </c>
      <c r="W10" s="445" t="s">
        <v>702</v>
      </c>
      <c r="X10" s="418">
        <v>41.704500000000003</v>
      </c>
      <c r="Y10" s="415" t="s">
        <v>704</v>
      </c>
      <c r="Z10" s="418"/>
      <c r="AA10" s="619"/>
      <c r="AB10" s="414">
        <v>63.934100000000001</v>
      </c>
      <c r="AC10" s="415" t="s">
        <v>702</v>
      </c>
      <c r="AD10" s="418"/>
      <c r="AE10" s="418"/>
      <c r="AF10" s="418"/>
      <c r="AG10" s="618"/>
      <c r="AH10" s="414">
        <v>51.982999999999997</v>
      </c>
      <c r="AI10" s="415" t="s">
        <v>702</v>
      </c>
      <c r="AJ10" s="418">
        <v>63.076799999999999</v>
      </c>
      <c r="AK10" s="415" t="s">
        <v>702</v>
      </c>
      <c r="AL10" s="418"/>
      <c r="AM10" s="619"/>
      <c r="AN10" s="414">
        <v>56.808</v>
      </c>
      <c r="AO10" s="415" t="s">
        <v>712</v>
      </c>
      <c r="AP10" s="418">
        <v>62.228000000000002</v>
      </c>
      <c r="AQ10" s="415" t="s">
        <v>702</v>
      </c>
      <c r="AR10" s="418"/>
      <c r="AS10" s="619"/>
      <c r="AT10" s="414">
        <v>53.764299999999999</v>
      </c>
      <c r="AU10" s="415" t="s">
        <v>714</v>
      </c>
      <c r="AV10" s="418">
        <v>53.287399999999998</v>
      </c>
      <c r="AW10" s="415" t="s">
        <v>702</v>
      </c>
      <c r="AX10" s="418"/>
      <c r="AY10" s="101"/>
    </row>
    <row r="11" spans="1:51" x14ac:dyDescent="0.25">
      <c r="A11" s="84" t="str">
        <f t="shared" si="0"/>
        <v>AgriGold G3620RX</v>
      </c>
      <c r="B11" s="84" t="str">
        <f t="shared" si="1"/>
        <v>R2X</v>
      </c>
      <c r="C11" s="84" t="s">
        <v>420</v>
      </c>
      <c r="D11" s="414">
        <v>56.34</v>
      </c>
      <c r="E11" s="415" t="s">
        <v>707</v>
      </c>
      <c r="F11" s="418"/>
      <c r="G11" s="415"/>
      <c r="H11" s="418"/>
      <c r="I11" s="415"/>
      <c r="J11" s="414">
        <v>66.067700000000002</v>
      </c>
      <c r="K11" s="415" t="s">
        <v>703</v>
      </c>
      <c r="L11" s="418"/>
      <c r="M11" s="415"/>
      <c r="N11" s="418"/>
      <c r="O11" s="619"/>
      <c r="P11" s="414">
        <v>67.758099999999999</v>
      </c>
      <c r="Q11" s="415" t="s">
        <v>702</v>
      </c>
      <c r="R11" s="418"/>
      <c r="S11" s="415"/>
      <c r="T11" s="418"/>
      <c r="U11" s="619"/>
      <c r="V11" s="414">
        <v>32.659599999999998</v>
      </c>
      <c r="W11" s="445" t="s">
        <v>702</v>
      </c>
      <c r="X11" s="418"/>
      <c r="Y11" s="415"/>
      <c r="Z11" s="418"/>
      <c r="AA11" s="619"/>
      <c r="AB11" s="414">
        <v>70.515699999999995</v>
      </c>
      <c r="AC11" s="415" t="s">
        <v>702</v>
      </c>
      <c r="AD11" s="418"/>
      <c r="AE11" s="418"/>
      <c r="AF11" s="418"/>
      <c r="AG11" s="618"/>
      <c r="AH11" s="414">
        <v>53.280999999999999</v>
      </c>
      <c r="AI11" s="415" t="s">
        <v>702</v>
      </c>
      <c r="AJ11" s="418"/>
      <c r="AK11" s="415"/>
      <c r="AL11" s="418"/>
      <c r="AM11" s="619"/>
      <c r="AN11" s="414">
        <v>60.134599999999999</v>
      </c>
      <c r="AO11" s="415" t="s">
        <v>707</v>
      </c>
      <c r="AP11" s="418"/>
      <c r="AQ11" s="415"/>
      <c r="AR11" s="418"/>
      <c r="AS11" s="619"/>
      <c r="AT11" s="414">
        <v>43.963099999999997</v>
      </c>
      <c r="AU11" s="415" t="s">
        <v>715</v>
      </c>
      <c r="AV11" s="418"/>
      <c r="AW11" s="415"/>
      <c r="AX11" s="418"/>
      <c r="AY11" s="436"/>
    </row>
    <row r="12" spans="1:51" x14ac:dyDescent="0.25">
      <c r="A12" s="84" t="str">
        <f t="shared" si="0"/>
        <v>Asgrow AG39X7</v>
      </c>
      <c r="B12" s="84" t="str">
        <f t="shared" si="1"/>
        <v>R2X</v>
      </c>
      <c r="C12" s="84" t="s">
        <v>439</v>
      </c>
      <c r="D12" s="414">
        <v>55.269199999999998</v>
      </c>
      <c r="E12" s="415" t="s">
        <v>703</v>
      </c>
      <c r="F12" s="418">
        <v>56.6389</v>
      </c>
      <c r="G12" s="415" t="s">
        <v>704</v>
      </c>
      <c r="H12" s="418">
        <v>55.6755</v>
      </c>
      <c r="I12" s="415" t="s">
        <v>702</v>
      </c>
      <c r="J12" s="414">
        <v>67.775899999999993</v>
      </c>
      <c r="K12" s="415" t="s">
        <v>703</v>
      </c>
      <c r="L12" s="418">
        <v>69.437899999999999</v>
      </c>
      <c r="M12" s="415" t="s">
        <v>707</v>
      </c>
      <c r="N12" s="418">
        <v>67.255300000000005</v>
      </c>
      <c r="O12" s="619" t="s">
        <v>702</v>
      </c>
      <c r="P12" s="414">
        <v>62.494399999999999</v>
      </c>
      <c r="Q12" s="415" t="s">
        <v>702</v>
      </c>
      <c r="R12" s="418">
        <v>55.191800000000001</v>
      </c>
      <c r="S12" s="415" t="s">
        <v>704</v>
      </c>
      <c r="T12" s="418">
        <v>54.560499999999998</v>
      </c>
      <c r="U12" s="619" t="s">
        <v>702</v>
      </c>
      <c r="V12" s="414">
        <v>30.674299999999999</v>
      </c>
      <c r="W12" s="445" t="s">
        <v>702</v>
      </c>
      <c r="X12" s="418">
        <v>39.8979</v>
      </c>
      <c r="Y12" s="415" t="s">
        <v>704</v>
      </c>
      <c r="Z12" s="418">
        <v>37.793199999999999</v>
      </c>
      <c r="AA12" s="619" t="s">
        <v>702</v>
      </c>
      <c r="AB12" s="414">
        <v>65.450999999999993</v>
      </c>
      <c r="AC12" s="415" t="s">
        <v>702</v>
      </c>
      <c r="AD12" s="418"/>
      <c r="AE12" s="418"/>
      <c r="AF12" s="418"/>
      <c r="AG12" s="618"/>
      <c r="AH12" s="414">
        <v>54.4773</v>
      </c>
      <c r="AI12" s="415" t="s">
        <v>702</v>
      </c>
      <c r="AJ12" s="418">
        <v>62.994599999999998</v>
      </c>
      <c r="AK12" s="415" t="s">
        <v>702</v>
      </c>
      <c r="AL12" s="418">
        <v>61.487200000000001</v>
      </c>
      <c r="AM12" s="619" t="s">
        <v>702</v>
      </c>
      <c r="AN12" s="414">
        <v>53.622100000000003</v>
      </c>
      <c r="AO12" s="415" t="s">
        <v>703</v>
      </c>
      <c r="AP12" s="418">
        <v>61.738500000000002</v>
      </c>
      <c r="AQ12" s="415" t="s">
        <v>702</v>
      </c>
      <c r="AR12" s="418">
        <v>59.753500000000003</v>
      </c>
      <c r="AS12" s="619" t="s">
        <v>702</v>
      </c>
      <c r="AT12" s="414">
        <v>52.389099999999999</v>
      </c>
      <c r="AU12" s="415" t="s">
        <v>700</v>
      </c>
      <c r="AV12" s="418">
        <v>50.572699999999998</v>
      </c>
      <c r="AW12" s="415" t="s">
        <v>702</v>
      </c>
      <c r="AX12" s="418">
        <v>53.203200000000002</v>
      </c>
      <c r="AY12" s="436" t="s">
        <v>702</v>
      </c>
    </row>
    <row r="13" spans="1:51" x14ac:dyDescent="0.25">
      <c r="A13" s="83" t="str">
        <f t="shared" si="0"/>
        <v>Asgrow AG36X6</v>
      </c>
      <c r="B13" s="84" t="str">
        <f t="shared" si="1"/>
        <v>R2X</v>
      </c>
      <c r="C13" s="84" t="s">
        <v>437</v>
      </c>
      <c r="D13" s="419">
        <v>52.321800000000003</v>
      </c>
      <c r="E13" s="420" t="s">
        <v>701</v>
      </c>
      <c r="F13" s="421">
        <v>53.923999999999999</v>
      </c>
      <c r="G13" s="420" t="s">
        <v>701</v>
      </c>
      <c r="H13" s="421">
        <v>53.858800000000002</v>
      </c>
      <c r="I13" s="420" t="s">
        <v>702</v>
      </c>
      <c r="J13" s="419">
        <v>62.094099999999997</v>
      </c>
      <c r="K13" s="420" t="s">
        <v>701</v>
      </c>
      <c r="L13" s="421">
        <v>60.741999999999997</v>
      </c>
      <c r="M13" s="420" t="s">
        <v>701</v>
      </c>
      <c r="N13" s="421">
        <v>58.221699999999998</v>
      </c>
      <c r="O13" s="620" t="s">
        <v>704</v>
      </c>
      <c r="P13" s="419">
        <v>65.128399999999999</v>
      </c>
      <c r="Q13" s="420" t="s">
        <v>702</v>
      </c>
      <c r="R13" s="421">
        <v>53.035200000000003</v>
      </c>
      <c r="S13" s="420" t="s">
        <v>704</v>
      </c>
      <c r="T13" s="421">
        <v>53.592300000000002</v>
      </c>
      <c r="U13" s="620" t="s">
        <v>702</v>
      </c>
      <c r="V13" s="419">
        <v>23.7318</v>
      </c>
      <c r="W13" s="621" t="s">
        <v>702</v>
      </c>
      <c r="X13" s="421">
        <v>37.477600000000002</v>
      </c>
      <c r="Y13" s="420" t="s">
        <v>704</v>
      </c>
      <c r="Z13" s="421">
        <v>33.021799999999999</v>
      </c>
      <c r="AA13" s="620" t="s">
        <v>702</v>
      </c>
      <c r="AB13" s="419">
        <v>53.422499999999999</v>
      </c>
      <c r="AC13" s="621" t="s">
        <v>702</v>
      </c>
      <c r="AD13" s="421"/>
      <c r="AE13" s="421"/>
      <c r="AF13" s="421"/>
      <c r="AG13" s="622"/>
      <c r="AH13" s="419">
        <v>52.343000000000004</v>
      </c>
      <c r="AI13" s="420" t="s">
        <v>702</v>
      </c>
      <c r="AJ13" s="421">
        <v>59.9724</v>
      </c>
      <c r="AK13" s="420" t="s">
        <v>702</v>
      </c>
      <c r="AL13" s="421">
        <v>60.966900000000003</v>
      </c>
      <c r="AM13" s="620" t="s">
        <v>702</v>
      </c>
      <c r="AN13" s="419">
        <v>61.538499999999999</v>
      </c>
      <c r="AO13" s="420" t="s">
        <v>702</v>
      </c>
      <c r="AP13" s="421">
        <v>63.296199999999999</v>
      </c>
      <c r="AQ13" s="420" t="s">
        <v>702</v>
      </c>
      <c r="AR13" s="421">
        <v>62.380299999999998</v>
      </c>
      <c r="AS13" s="620" t="s">
        <v>702</v>
      </c>
      <c r="AT13" s="419">
        <v>47.994599999999998</v>
      </c>
      <c r="AU13" s="420" t="s">
        <v>709</v>
      </c>
      <c r="AV13" s="421">
        <v>49.020400000000002</v>
      </c>
      <c r="AW13" s="420" t="s">
        <v>702</v>
      </c>
      <c r="AX13" s="421">
        <v>54.97</v>
      </c>
      <c r="AY13" s="437" t="s">
        <v>702</v>
      </c>
    </row>
    <row r="14" spans="1:51" x14ac:dyDescent="0.25">
      <c r="A14" s="179" t="s">
        <v>12</v>
      </c>
      <c r="B14" s="179"/>
      <c r="C14" s="190"/>
      <c r="D14" s="623">
        <v>56.531199999999998</v>
      </c>
      <c r="E14" s="624"/>
      <c r="F14" s="317">
        <v>57.455199999999998</v>
      </c>
      <c r="G14" s="317"/>
      <c r="H14" s="317">
        <v>54.767200000000003</v>
      </c>
      <c r="I14" s="318"/>
      <c r="J14" s="602">
        <v>70.136899999999997</v>
      </c>
      <c r="K14" s="625"/>
      <c r="L14" s="625">
        <v>67.565899999999999</v>
      </c>
      <c r="M14" s="625"/>
      <c r="N14" s="296">
        <v>62.738500000000002</v>
      </c>
      <c r="O14" s="297"/>
      <c r="P14" s="602">
        <v>68.793599999999998</v>
      </c>
      <c r="Q14" s="625"/>
      <c r="R14" s="625">
        <v>58.873100000000001</v>
      </c>
      <c r="S14" s="625"/>
      <c r="T14" s="625">
        <v>54.0764</v>
      </c>
      <c r="U14" s="626"/>
      <c r="V14" s="602">
        <v>29.6586</v>
      </c>
      <c r="W14" s="625"/>
      <c r="X14" s="625">
        <v>41.957000000000001</v>
      </c>
      <c r="Y14" s="625"/>
      <c r="Z14" s="625">
        <v>35.407499999999999</v>
      </c>
      <c r="AA14" s="626"/>
      <c r="AB14" s="602">
        <v>64.485100000000003</v>
      </c>
      <c r="AC14" s="625"/>
      <c r="AD14" s="625"/>
      <c r="AE14" s="625"/>
      <c r="AF14" s="625"/>
      <c r="AG14" s="626"/>
      <c r="AH14" s="295">
        <v>52.584400000000002</v>
      </c>
      <c r="AI14" s="296"/>
      <c r="AJ14" s="296">
        <v>61.341500000000003</v>
      </c>
      <c r="AK14" s="296"/>
      <c r="AL14" s="296">
        <v>61.2271</v>
      </c>
      <c r="AM14" s="297"/>
      <c r="AN14" s="295">
        <v>57.7134</v>
      </c>
      <c r="AO14" s="296"/>
      <c r="AP14" s="296">
        <v>63.294800000000002</v>
      </c>
      <c r="AQ14" s="296"/>
      <c r="AR14" s="296">
        <v>61.066899999999997</v>
      </c>
      <c r="AS14" s="297"/>
      <c r="AT14" s="295">
        <v>52.366599999999998</v>
      </c>
      <c r="AU14" s="296"/>
      <c r="AV14" s="296">
        <v>51.699100000000001</v>
      </c>
      <c r="AW14" s="296"/>
      <c r="AX14" s="296">
        <v>54.086599999999997</v>
      </c>
      <c r="AY14" s="327"/>
    </row>
    <row r="15" spans="1:51" x14ac:dyDescent="0.25">
      <c r="A15" s="88" t="s">
        <v>65</v>
      </c>
      <c r="B15" s="88"/>
      <c r="C15" s="88"/>
      <c r="D15" s="603">
        <v>5.3787000000000003</v>
      </c>
      <c r="E15" s="627"/>
      <c r="F15" s="302">
        <v>3.8481999999999998</v>
      </c>
      <c r="G15" s="302"/>
      <c r="H15" s="302">
        <v>4.2</v>
      </c>
      <c r="I15" s="303"/>
      <c r="J15" s="628">
        <v>3.3368000000000002</v>
      </c>
      <c r="K15" s="629"/>
      <c r="L15" s="629">
        <v>2.3182999999999998</v>
      </c>
      <c r="M15" s="629"/>
      <c r="N15" s="302">
        <v>2.4992999999999999</v>
      </c>
      <c r="O15" s="303"/>
      <c r="P15" s="628">
        <v>4.1047000000000002</v>
      </c>
      <c r="Q15" s="629"/>
      <c r="R15" s="629">
        <v>9.3294999999999995</v>
      </c>
      <c r="S15" s="629"/>
      <c r="T15" s="629">
        <v>5.6679000000000004</v>
      </c>
      <c r="U15" s="630"/>
      <c r="V15" s="628">
        <v>6.9147999999999996</v>
      </c>
      <c r="W15" s="629"/>
      <c r="X15" s="629">
        <v>12.4755</v>
      </c>
      <c r="Y15" s="629"/>
      <c r="Z15" s="629">
        <v>7.5395000000000003</v>
      </c>
      <c r="AA15" s="630"/>
      <c r="AB15" s="628">
        <v>3.4712999999999998</v>
      </c>
      <c r="AC15" s="629"/>
      <c r="AD15" s="629"/>
      <c r="AE15" s="629"/>
      <c r="AF15" s="629"/>
      <c r="AG15" s="630"/>
      <c r="AH15" s="301">
        <v>2.7624</v>
      </c>
      <c r="AI15" s="302"/>
      <c r="AJ15" s="302">
        <v>9.1629000000000005</v>
      </c>
      <c r="AK15" s="302"/>
      <c r="AL15" s="302">
        <v>4.8253000000000004</v>
      </c>
      <c r="AM15" s="303"/>
      <c r="AN15" s="301">
        <v>3.0728</v>
      </c>
      <c r="AO15" s="302"/>
      <c r="AP15" s="302">
        <v>5.9090999999999996</v>
      </c>
      <c r="AQ15" s="302"/>
      <c r="AR15" s="302">
        <v>3.3803000000000001</v>
      </c>
      <c r="AS15" s="303"/>
      <c r="AT15" s="301">
        <v>2.6414</v>
      </c>
      <c r="AU15" s="302"/>
      <c r="AV15" s="302">
        <v>1.2761</v>
      </c>
      <c r="AW15" s="302"/>
      <c r="AX15" s="302">
        <v>4.4523000000000001</v>
      </c>
      <c r="AY15" s="300"/>
    </row>
    <row r="16" spans="1:51" ht="15.6" x14ac:dyDescent="0.35">
      <c r="A16" s="45" t="s">
        <v>53</v>
      </c>
      <c r="B16" s="45"/>
      <c r="C16" s="45"/>
      <c r="D16" s="604">
        <v>3.53</v>
      </c>
      <c r="E16" s="631"/>
      <c r="F16" s="308">
        <v>2.39</v>
      </c>
      <c r="G16" s="308"/>
      <c r="H16" s="308" t="s">
        <v>699</v>
      </c>
      <c r="I16" s="309"/>
      <c r="J16" s="604">
        <v>8.73</v>
      </c>
      <c r="K16" s="631"/>
      <c r="L16" s="631">
        <v>6.04</v>
      </c>
      <c r="M16" s="631"/>
      <c r="N16" s="308">
        <v>3.88</v>
      </c>
      <c r="O16" s="309"/>
      <c r="P16" s="604" t="s">
        <v>699</v>
      </c>
      <c r="Q16" s="631"/>
      <c r="R16" s="631">
        <v>6.16</v>
      </c>
      <c r="S16" s="631"/>
      <c r="T16" s="631" t="s">
        <v>699</v>
      </c>
      <c r="U16" s="632"/>
      <c r="V16" s="604" t="s">
        <v>699</v>
      </c>
      <c r="W16" s="631"/>
      <c r="X16" s="631">
        <v>5.43</v>
      </c>
      <c r="Y16" s="631"/>
      <c r="Z16" s="631" t="s">
        <v>699</v>
      </c>
      <c r="AA16" s="632"/>
      <c r="AB16" s="604" t="s">
        <v>699</v>
      </c>
      <c r="AC16" s="631"/>
      <c r="AD16" s="631"/>
      <c r="AE16" s="631"/>
      <c r="AF16" s="631"/>
      <c r="AG16" s="632"/>
      <c r="AH16" s="307" t="s">
        <v>699</v>
      </c>
      <c r="AI16" s="308"/>
      <c r="AJ16" s="308" t="s">
        <v>699</v>
      </c>
      <c r="AK16" s="308"/>
      <c r="AL16" s="308" t="s">
        <v>699</v>
      </c>
      <c r="AM16" s="309"/>
      <c r="AN16" s="307">
        <v>6.62</v>
      </c>
      <c r="AO16" s="308"/>
      <c r="AP16" s="308" t="s">
        <v>699</v>
      </c>
      <c r="AQ16" s="308"/>
      <c r="AR16" s="308" t="s">
        <v>699</v>
      </c>
      <c r="AS16" s="309"/>
      <c r="AT16" s="307">
        <v>6.79</v>
      </c>
      <c r="AU16" s="308"/>
      <c r="AV16" s="308" t="s">
        <v>699</v>
      </c>
      <c r="AW16" s="308"/>
      <c r="AX16" s="308" t="s">
        <v>699</v>
      </c>
      <c r="AY16" s="306"/>
    </row>
    <row r="17" spans="1:52" x14ac:dyDescent="0.25">
      <c r="A17" s="86" t="s">
        <v>66</v>
      </c>
      <c r="B17" s="45"/>
      <c r="C17" s="45"/>
      <c r="D17" s="319">
        <v>10.234453923</v>
      </c>
      <c r="E17" s="320"/>
      <c r="F17" s="305">
        <v>8.9149065343</v>
      </c>
      <c r="G17" s="305"/>
      <c r="H17" s="305">
        <v>10.097272975999999</v>
      </c>
      <c r="I17" s="306"/>
      <c r="J17" s="319">
        <v>7.1917079941999997</v>
      </c>
      <c r="K17" s="320"/>
      <c r="L17" s="320">
        <v>7.4258982754999998</v>
      </c>
      <c r="M17" s="320"/>
      <c r="N17" s="305">
        <v>5.6952004203</v>
      </c>
      <c r="O17" s="306"/>
      <c r="P17" s="319">
        <v>7.1878215269999997</v>
      </c>
      <c r="Q17" s="320"/>
      <c r="R17" s="320">
        <v>8.6847427190000008</v>
      </c>
      <c r="S17" s="320"/>
      <c r="T17" s="320">
        <v>6.9018896009999997</v>
      </c>
      <c r="U17" s="321"/>
      <c r="V17" s="319">
        <v>18.322667719999998</v>
      </c>
      <c r="W17" s="320"/>
      <c r="X17" s="320">
        <v>10.74539747</v>
      </c>
      <c r="Y17" s="320"/>
      <c r="Z17" s="320">
        <v>17.434779240000001</v>
      </c>
      <c r="AA17" s="321"/>
      <c r="AB17" s="319">
        <v>9.0459265430000002</v>
      </c>
      <c r="AC17" s="320"/>
      <c r="AD17" s="320"/>
      <c r="AE17" s="320"/>
      <c r="AF17" s="320"/>
      <c r="AG17" s="321"/>
      <c r="AH17" s="304">
        <v>8.6734707494999999</v>
      </c>
      <c r="AI17" s="305"/>
      <c r="AJ17" s="305">
        <v>7.6400111983999999</v>
      </c>
      <c r="AK17" s="305"/>
      <c r="AL17" s="305">
        <v>8.4639809655999994</v>
      </c>
      <c r="AM17" s="306"/>
      <c r="AN17" s="304">
        <v>6.5930522173000004</v>
      </c>
      <c r="AO17" s="305"/>
      <c r="AP17" s="305">
        <v>8.5017148810999998</v>
      </c>
      <c r="AQ17" s="305"/>
      <c r="AR17" s="305">
        <v>7.6026883118999997</v>
      </c>
      <c r="AS17" s="306"/>
      <c r="AT17" s="304">
        <v>7.4868048927000004</v>
      </c>
      <c r="AU17" s="305"/>
      <c r="AV17" s="305">
        <v>6.0460301300000001</v>
      </c>
      <c r="AW17" s="305"/>
      <c r="AX17" s="305">
        <v>9.1886543388999993</v>
      </c>
      <c r="AY17" s="306"/>
    </row>
    <row r="18" spans="1:52" ht="13.8" thickBot="1" x14ac:dyDescent="0.3">
      <c r="A18" s="182" t="s">
        <v>211</v>
      </c>
      <c r="B18" s="183"/>
      <c r="C18" s="183"/>
      <c r="D18" s="310">
        <v>18</v>
      </c>
      <c r="E18" s="311"/>
      <c r="F18" s="311">
        <v>36</v>
      </c>
      <c r="G18" s="311"/>
      <c r="H18" s="311">
        <v>54</v>
      </c>
      <c r="I18" s="311"/>
      <c r="J18" s="438">
        <v>3</v>
      </c>
      <c r="K18" s="439"/>
      <c r="L18" s="439">
        <v>6</v>
      </c>
      <c r="M18" s="439"/>
      <c r="N18" s="440" t="s">
        <v>218</v>
      </c>
      <c r="O18" s="441"/>
      <c r="P18" s="438">
        <v>3</v>
      </c>
      <c r="Q18" s="439"/>
      <c r="R18" s="439">
        <v>6</v>
      </c>
      <c r="S18" s="439"/>
      <c r="T18" s="439">
        <v>9</v>
      </c>
      <c r="U18" s="442"/>
      <c r="V18" s="438">
        <v>18</v>
      </c>
      <c r="W18" s="439"/>
      <c r="X18" s="439">
        <v>6</v>
      </c>
      <c r="Y18" s="439"/>
      <c r="Z18" s="439">
        <v>9</v>
      </c>
      <c r="AA18" s="442"/>
      <c r="AB18" s="438">
        <v>3</v>
      </c>
      <c r="AC18" s="439"/>
      <c r="AD18" s="440" t="s">
        <v>218</v>
      </c>
      <c r="AE18" s="440"/>
      <c r="AF18" s="440" t="s">
        <v>218</v>
      </c>
      <c r="AG18" s="441"/>
      <c r="AH18" s="438">
        <v>3</v>
      </c>
      <c r="AI18" s="439"/>
      <c r="AJ18" s="439">
        <v>6</v>
      </c>
      <c r="AK18" s="439"/>
      <c r="AL18" s="439">
        <v>9</v>
      </c>
      <c r="AM18" s="442"/>
      <c r="AN18" s="438">
        <v>3</v>
      </c>
      <c r="AO18" s="439"/>
      <c r="AP18" s="439">
        <v>6</v>
      </c>
      <c r="AQ18" s="439"/>
      <c r="AR18" s="439">
        <v>9</v>
      </c>
      <c r="AS18" s="442"/>
      <c r="AT18" s="438">
        <v>3</v>
      </c>
      <c r="AU18" s="439"/>
      <c r="AV18" s="439">
        <v>6</v>
      </c>
      <c r="AW18" s="439"/>
      <c r="AX18" s="439">
        <v>9</v>
      </c>
      <c r="AY18" s="443"/>
    </row>
    <row r="19" spans="1:52" x14ac:dyDescent="0.25">
      <c r="A19" s="9"/>
      <c r="B19" s="9"/>
      <c r="C19" s="9"/>
      <c r="D19" s="97"/>
      <c r="E19" s="98"/>
      <c r="F19" s="97"/>
      <c r="G19" s="97"/>
      <c r="H19" s="97"/>
      <c r="I19" s="97"/>
      <c r="J19" s="6"/>
      <c r="K19" s="6"/>
      <c r="L19" s="6"/>
      <c r="M19" s="6"/>
      <c r="N19" s="6"/>
      <c r="O19" s="6"/>
      <c r="P19" s="6"/>
      <c r="Q19" s="6"/>
      <c r="R19" s="6"/>
      <c r="S19" s="6"/>
      <c r="T19" s="6"/>
      <c r="U19" s="6"/>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row>
    <row r="20" spans="1:52" x14ac:dyDescent="0.25">
      <c r="A20" s="9"/>
      <c r="B20" s="9"/>
      <c r="C20" s="9"/>
      <c r="D20" s="97"/>
      <c r="E20" s="98"/>
      <c r="F20" s="97"/>
      <c r="G20" s="97"/>
      <c r="H20" s="97"/>
      <c r="I20" s="97"/>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row>
    <row r="21" spans="1:52" x14ac:dyDescent="0.25">
      <c r="A21" s="10"/>
      <c r="B21" s="10"/>
      <c r="C21" s="10"/>
      <c r="D21" s="97"/>
      <c r="E21" s="98"/>
      <c r="F21" s="97"/>
      <c r="G21" s="97"/>
      <c r="H21" s="97"/>
      <c r="I21" s="97"/>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row>
    <row r="22" spans="1:52" x14ac:dyDescent="0.25">
      <c r="A22" s="9"/>
      <c r="B22" s="9"/>
      <c r="C22" s="9"/>
    </row>
    <row r="23" spans="1:52" x14ac:dyDescent="0.25">
      <c r="A23" s="9"/>
      <c r="B23" s="9"/>
      <c r="C23" s="9"/>
      <c r="J23" s="11"/>
      <c r="K23" s="11"/>
      <c r="L23" s="11"/>
      <c r="M23" s="11"/>
      <c r="N23" s="11"/>
      <c r="O23" s="11"/>
      <c r="AH23" s="207"/>
      <c r="AI23" s="207"/>
      <c r="AJ23" s="207"/>
      <c r="AK23" s="207"/>
      <c r="AL23" s="207"/>
      <c r="AM23" s="207"/>
      <c r="AN23" s="207"/>
      <c r="AO23" s="207"/>
      <c r="AP23" s="207"/>
      <c r="AQ23" s="207"/>
      <c r="AR23" s="207"/>
      <c r="AS23" s="207"/>
      <c r="AT23" s="207"/>
      <c r="AU23" s="207"/>
      <c r="AV23" s="207"/>
      <c r="AW23" s="207"/>
      <c r="AX23" s="207"/>
      <c r="AY23" s="207"/>
    </row>
    <row r="24" spans="1:52" x14ac:dyDescent="0.25">
      <c r="A24" s="9"/>
      <c r="B24" s="9"/>
      <c r="C24" s="9"/>
      <c r="J24" s="11"/>
      <c r="K24" s="11"/>
      <c r="L24" s="11"/>
      <c r="M24" s="11"/>
      <c r="N24" s="11"/>
      <c r="O24" s="11"/>
      <c r="AH24" s="207"/>
      <c r="AI24" s="207"/>
      <c r="AJ24" s="207"/>
      <c r="AK24" s="207"/>
      <c r="AL24" s="207"/>
      <c r="AM24" s="207"/>
      <c r="AN24" s="207"/>
      <c r="AO24" s="207"/>
      <c r="AP24" s="207"/>
      <c r="AQ24" s="207"/>
      <c r="AR24" s="207"/>
      <c r="AS24" s="207"/>
      <c r="AT24" s="207"/>
      <c r="AU24" s="207"/>
      <c r="AV24" s="207"/>
      <c r="AW24" s="207"/>
      <c r="AX24" s="207"/>
      <c r="AY24" s="207"/>
    </row>
    <row r="25" spans="1:52" x14ac:dyDescent="0.25">
      <c r="A25" s="10"/>
      <c r="B25" s="10"/>
      <c r="C25" s="10"/>
      <c r="V25" s="207"/>
      <c r="W25" s="207"/>
      <c r="X25" s="207"/>
      <c r="Y25" s="207"/>
      <c r="Z25" s="207"/>
      <c r="AA25" s="207"/>
      <c r="AB25" s="207"/>
      <c r="AC25" s="207"/>
      <c r="AD25" s="207"/>
      <c r="AE25" s="207"/>
      <c r="AF25" s="207"/>
      <c r="AG25" s="207"/>
    </row>
    <row r="26" spans="1:52" s="43" customFormat="1" x14ac:dyDescent="0.25">
      <c r="A26" s="9"/>
      <c r="B26" s="9"/>
      <c r="C26" s="9"/>
      <c r="D26" s="95"/>
      <c r="E26" s="99"/>
      <c r="F26" s="95"/>
      <c r="G26" s="95"/>
      <c r="H26" s="95"/>
      <c r="I26" s="95"/>
      <c r="V26" s="9"/>
      <c r="W26" s="9"/>
      <c r="X26" s="9"/>
      <c r="Y26" s="9"/>
      <c r="Z26" s="9"/>
      <c r="AA26" s="9"/>
      <c r="AB26" s="9"/>
      <c r="AC26" s="9"/>
      <c r="AD26" s="9"/>
      <c r="AE26" s="9"/>
      <c r="AF26" s="9"/>
      <c r="AG26" s="9"/>
      <c r="AZ26" s="207"/>
    </row>
    <row r="27" spans="1:52" s="43" customFormat="1" x14ac:dyDescent="0.25">
      <c r="A27" s="10"/>
      <c r="B27" s="10"/>
      <c r="C27" s="10"/>
      <c r="D27" s="95"/>
      <c r="E27" s="99"/>
      <c r="F27" s="95"/>
      <c r="G27" s="95"/>
      <c r="H27" s="95"/>
      <c r="I27" s="95"/>
      <c r="V27" s="207"/>
      <c r="W27" s="207"/>
      <c r="X27" s="207"/>
      <c r="Y27" s="207"/>
      <c r="Z27" s="207"/>
      <c r="AA27" s="207"/>
      <c r="AB27" s="207"/>
      <c r="AC27" s="207"/>
      <c r="AD27" s="207"/>
      <c r="AE27" s="207"/>
      <c r="AF27" s="207"/>
      <c r="AG27" s="207"/>
      <c r="AZ27" s="207"/>
    </row>
    <row r="28" spans="1:52" s="43" customFormat="1" x14ac:dyDescent="0.25">
      <c r="A28" s="10"/>
      <c r="B28" s="10"/>
      <c r="C28" s="10"/>
      <c r="D28" s="95"/>
      <c r="E28" s="99"/>
      <c r="F28" s="95"/>
      <c r="G28" s="95"/>
      <c r="H28" s="95"/>
      <c r="I28" s="95"/>
      <c r="V28" s="10"/>
      <c r="W28" s="10"/>
      <c r="X28" s="10"/>
      <c r="Y28" s="10"/>
      <c r="Z28" s="10" t="s">
        <v>27</v>
      </c>
      <c r="AA28" s="10"/>
      <c r="AB28" s="10"/>
      <c r="AC28" s="10"/>
      <c r="AD28" s="10"/>
      <c r="AE28" s="10"/>
      <c r="AF28" s="10" t="s">
        <v>27</v>
      </c>
      <c r="AG28" s="10"/>
      <c r="AZ28" s="207"/>
    </row>
    <row r="29" spans="1:52" s="43" customFormat="1" x14ac:dyDescent="0.25">
      <c r="A29" s="9"/>
      <c r="B29" s="9"/>
      <c r="C29" s="9"/>
      <c r="D29" s="95"/>
      <c r="E29" s="99"/>
      <c r="F29" s="95"/>
      <c r="G29" s="95"/>
      <c r="H29" s="95"/>
      <c r="I29" s="95"/>
      <c r="AZ29" s="207"/>
    </row>
    <row r="30" spans="1:52" s="43" customFormat="1" x14ac:dyDescent="0.25">
      <c r="A30" s="208"/>
      <c r="B30" s="208"/>
      <c r="C30" s="208"/>
      <c r="D30" s="95"/>
      <c r="E30" s="99"/>
      <c r="F30" s="95"/>
      <c r="G30" s="95"/>
      <c r="H30" s="95"/>
      <c r="I30" s="95"/>
      <c r="AZ30" s="207"/>
    </row>
  </sheetData>
  <sortState ref="A5:AZ13">
    <sortCondition descending="1" ref="D5:D13"/>
  </sortState>
  <mergeCells count="10">
    <mergeCell ref="D3:E3"/>
    <mergeCell ref="A1:AX1"/>
    <mergeCell ref="D2:H2"/>
    <mergeCell ref="J2:N2"/>
    <mergeCell ref="P2:T2"/>
    <mergeCell ref="V2:Z2"/>
    <mergeCell ref="AH2:AL2"/>
    <mergeCell ref="AN2:AR2"/>
    <mergeCell ref="AT2:AX2"/>
    <mergeCell ref="AB2:AF2"/>
  </mergeCells>
  <conditionalFormatting sqref="AD5:AE13">
    <cfRule type="aboveAverage" dxfId="487" priority="120"/>
  </conditionalFormatting>
  <conditionalFormatting sqref="AF5:AG13">
    <cfRule type="aboveAverage" dxfId="486" priority="85"/>
  </conditionalFormatting>
  <conditionalFormatting sqref="AQ5:AQ13">
    <cfRule type="containsText" priority="14" stopIfTrue="1" operator="containsText" text="AA">
      <formula>NOT(ISERROR(SEARCH("AA",AQ5)))</formula>
    </cfRule>
    <cfRule type="containsText" dxfId="485" priority="15" operator="containsText" text="A">
      <formula>NOT(ISERROR(SEARCH("A",AQ5)))</formula>
    </cfRule>
  </conditionalFormatting>
  <conditionalFormatting sqref="AO5:AO13">
    <cfRule type="containsText" priority="17" stopIfTrue="1" operator="containsText" text="AA">
      <formula>NOT(ISERROR(SEARCH("AA",AO5)))</formula>
    </cfRule>
    <cfRule type="containsText" dxfId="484" priority="18" operator="containsText" text="A">
      <formula>NOT(ISERROR(SEARCH("A",AO5)))</formula>
    </cfRule>
  </conditionalFormatting>
  <conditionalFormatting sqref="AS5:AS13">
    <cfRule type="containsText" priority="11" stopIfTrue="1" operator="containsText" text="AA">
      <formula>NOT(ISERROR(SEARCH("AA",AS5)))</formula>
    </cfRule>
    <cfRule type="containsText" dxfId="483" priority="12" operator="containsText" text="A">
      <formula>NOT(ISERROR(SEARCH("A",AS5)))</formula>
    </cfRule>
  </conditionalFormatting>
  <conditionalFormatting sqref="E5:E13">
    <cfRule type="containsText" priority="83" stopIfTrue="1" operator="containsText" text="AA">
      <formula>NOT(ISERROR(SEARCH("AA",E5)))</formula>
    </cfRule>
    <cfRule type="containsText" dxfId="482" priority="84" operator="containsText" text="A">
      <formula>NOT(ISERROR(SEARCH("A",E5)))</formula>
    </cfRule>
  </conditionalFormatting>
  <conditionalFormatting sqref="D5:D13">
    <cfRule type="aboveAverage" dxfId="481" priority="82"/>
  </conditionalFormatting>
  <conditionalFormatting sqref="G5:G13">
    <cfRule type="containsText" priority="80" stopIfTrue="1" operator="containsText" text="AA">
      <formula>NOT(ISERROR(SEARCH("AA",G5)))</formula>
    </cfRule>
    <cfRule type="containsText" dxfId="480" priority="81" operator="containsText" text="A">
      <formula>NOT(ISERROR(SEARCH("A",G5)))</formula>
    </cfRule>
  </conditionalFormatting>
  <conditionalFormatting sqref="F5:F13">
    <cfRule type="aboveAverage" dxfId="479" priority="79"/>
  </conditionalFormatting>
  <conditionalFormatting sqref="I5:I13">
    <cfRule type="containsText" priority="77" stopIfTrue="1" operator="containsText" text="AA">
      <formula>NOT(ISERROR(SEARCH("AA",I5)))</formula>
    </cfRule>
    <cfRule type="containsText" dxfId="478" priority="78" operator="containsText" text="A">
      <formula>NOT(ISERROR(SEARCH("A",I5)))</formula>
    </cfRule>
  </conditionalFormatting>
  <conditionalFormatting sqref="H5:H13">
    <cfRule type="aboveAverage" dxfId="477" priority="58"/>
  </conditionalFormatting>
  <conditionalFormatting sqref="K5:K13">
    <cfRule type="containsText" priority="56" stopIfTrue="1" operator="containsText" text="AA">
      <formula>NOT(ISERROR(SEARCH("AA",K5)))</formula>
    </cfRule>
    <cfRule type="containsText" dxfId="476" priority="57" operator="containsText" text="A">
      <formula>NOT(ISERROR(SEARCH("A",K5)))</formula>
    </cfRule>
  </conditionalFormatting>
  <conditionalFormatting sqref="J5:J13">
    <cfRule type="aboveAverage" dxfId="475" priority="55"/>
  </conditionalFormatting>
  <conditionalFormatting sqref="M5:M13">
    <cfRule type="containsText" priority="53" stopIfTrue="1" operator="containsText" text="AA">
      <formula>NOT(ISERROR(SEARCH("AA",M5)))</formula>
    </cfRule>
    <cfRule type="containsText" dxfId="474" priority="54" operator="containsText" text="A">
      <formula>NOT(ISERROR(SEARCH("A",M5)))</formula>
    </cfRule>
  </conditionalFormatting>
  <conditionalFormatting sqref="L5:L13">
    <cfRule type="aboveAverage" dxfId="473" priority="52"/>
  </conditionalFormatting>
  <conditionalFormatting sqref="O5:O13">
    <cfRule type="containsText" priority="50" stopIfTrue="1" operator="containsText" text="AA">
      <formula>NOT(ISERROR(SEARCH("AA",O5)))</formula>
    </cfRule>
    <cfRule type="containsText" dxfId="472" priority="51" operator="containsText" text="A">
      <formula>NOT(ISERROR(SEARCH("A",O5)))</formula>
    </cfRule>
  </conditionalFormatting>
  <conditionalFormatting sqref="N5:N13">
    <cfRule type="aboveAverage" dxfId="471" priority="49"/>
  </conditionalFormatting>
  <conditionalFormatting sqref="Q5:Q13">
    <cfRule type="containsText" priority="47" stopIfTrue="1" operator="containsText" text="AA">
      <formula>NOT(ISERROR(SEARCH("AA",Q5)))</formula>
    </cfRule>
    <cfRule type="containsText" dxfId="470" priority="48" operator="containsText" text="A">
      <formula>NOT(ISERROR(SEARCH("A",Q5)))</formula>
    </cfRule>
  </conditionalFormatting>
  <conditionalFormatting sqref="P5:P13">
    <cfRule type="aboveAverage" dxfId="469" priority="46"/>
  </conditionalFormatting>
  <conditionalFormatting sqref="S5:S13">
    <cfRule type="containsText" priority="44" stopIfTrue="1" operator="containsText" text="AA">
      <formula>NOT(ISERROR(SEARCH("AA",S5)))</formula>
    </cfRule>
    <cfRule type="containsText" dxfId="468" priority="45" operator="containsText" text="A">
      <formula>NOT(ISERROR(SEARCH("A",S5)))</formula>
    </cfRule>
  </conditionalFormatting>
  <conditionalFormatting sqref="R5:R13">
    <cfRule type="aboveAverage" dxfId="467" priority="43"/>
  </conditionalFormatting>
  <conditionalFormatting sqref="U5:U13">
    <cfRule type="containsText" priority="41" stopIfTrue="1" operator="containsText" text="AA">
      <formula>NOT(ISERROR(SEARCH("AA",U5)))</formula>
    </cfRule>
    <cfRule type="containsText" dxfId="466" priority="42" operator="containsText" text="A">
      <formula>NOT(ISERROR(SEARCH("A",U5)))</formula>
    </cfRule>
  </conditionalFormatting>
  <conditionalFormatting sqref="T5:T13">
    <cfRule type="aboveAverage" dxfId="465" priority="40"/>
  </conditionalFormatting>
  <conditionalFormatting sqref="W5:W13">
    <cfRule type="containsText" priority="38" stopIfTrue="1" operator="containsText" text="AA">
      <formula>NOT(ISERROR(SEARCH("AA",W5)))</formula>
    </cfRule>
    <cfRule type="containsText" dxfId="464" priority="39" operator="containsText" text="A">
      <formula>NOT(ISERROR(SEARCH("A",W5)))</formula>
    </cfRule>
  </conditionalFormatting>
  <conditionalFormatting sqref="V5:V13">
    <cfRule type="aboveAverage" dxfId="463" priority="37"/>
  </conditionalFormatting>
  <conditionalFormatting sqref="Y5:Y13">
    <cfRule type="containsText" priority="35" stopIfTrue="1" operator="containsText" text="AA">
      <formula>NOT(ISERROR(SEARCH("AA",Y5)))</formula>
    </cfRule>
    <cfRule type="containsText" dxfId="462" priority="36" operator="containsText" text="A">
      <formula>NOT(ISERROR(SEARCH("A",Y5)))</formula>
    </cfRule>
  </conditionalFormatting>
  <conditionalFormatting sqref="X5:X13">
    <cfRule type="aboveAverage" dxfId="461" priority="34"/>
  </conditionalFormatting>
  <conditionalFormatting sqref="AA5:AA13">
    <cfRule type="containsText" priority="32" stopIfTrue="1" operator="containsText" text="AA">
      <formula>NOT(ISERROR(SEARCH("AA",AA5)))</formula>
    </cfRule>
    <cfRule type="containsText" dxfId="460" priority="33" operator="containsText" text="A">
      <formula>NOT(ISERROR(SEARCH("A",AA5)))</formula>
    </cfRule>
  </conditionalFormatting>
  <conditionalFormatting sqref="Z5:Z13">
    <cfRule type="aboveAverage" dxfId="459" priority="31"/>
  </conditionalFormatting>
  <conditionalFormatting sqref="AC5:AC13">
    <cfRule type="containsText" priority="29" stopIfTrue="1" operator="containsText" text="AA">
      <formula>NOT(ISERROR(SEARCH("AA",AC5)))</formula>
    </cfRule>
    <cfRule type="containsText" dxfId="458" priority="30" operator="containsText" text="A">
      <formula>NOT(ISERROR(SEARCH("A",AC5)))</formula>
    </cfRule>
  </conditionalFormatting>
  <conditionalFormatting sqref="AB5:AB13">
    <cfRule type="aboveAverage" dxfId="457" priority="28"/>
  </conditionalFormatting>
  <conditionalFormatting sqref="AI5:AI13">
    <cfRule type="containsText" priority="26" stopIfTrue="1" operator="containsText" text="AA">
      <formula>NOT(ISERROR(SEARCH("AA",AI5)))</formula>
    </cfRule>
    <cfRule type="containsText" dxfId="456" priority="27" operator="containsText" text="A">
      <formula>NOT(ISERROR(SEARCH("A",AI5)))</formula>
    </cfRule>
  </conditionalFormatting>
  <conditionalFormatting sqref="AH5:AH13">
    <cfRule type="aboveAverage" dxfId="455" priority="25"/>
  </conditionalFormatting>
  <conditionalFormatting sqref="AK5:AK13">
    <cfRule type="containsText" priority="23" stopIfTrue="1" operator="containsText" text="AA">
      <formula>NOT(ISERROR(SEARCH("AA",AK5)))</formula>
    </cfRule>
    <cfRule type="containsText" dxfId="454" priority="24" operator="containsText" text="A">
      <formula>NOT(ISERROR(SEARCH("A",AK5)))</formula>
    </cfRule>
  </conditionalFormatting>
  <conditionalFormatting sqref="AJ5:AJ13">
    <cfRule type="aboveAverage" dxfId="453" priority="22"/>
  </conditionalFormatting>
  <conditionalFormatting sqref="AM5:AM13">
    <cfRule type="containsText" priority="20" stopIfTrue="1" operator="containsText" text="AA">
      <formula>NOT(ISERROR(SEARCH("AA",AM5)))</formula>
    </cfRule>
    <cfRule type="containsText" dxfId="452" priority="21" operator="containsText" text="A">
      <formula>NOT(ISERROR(SEARCH("A",AM5)))</formula>
    </cfRule>
  </conditionalFormatting>
  <conditionalFormatting sqref="AL5:AL13">
    <cfRule type="aboveAverage" dxfId="451" priority="19"/>
  </conditionalFormatting>
  <conditionalFormatting sqref="AN5:AN13">
    <cfRule type="aboveAverage" dxfId="450" priority="16"/>
  </conditionalFormatting>
  <conditionalFormatting sqref="AP5:AP13">
    <cfRule type="aboveAverage" dxfId="449" priority="13"/>
  </conditionalFormatting>
  <conditionalFormatting sqref="AR5:AR13">
    <cfRule type="aboveAverage" dxfId="448" priority="10"/>
  </conditionalFormatting>
  <conditionalFormatting sqref="AU5:AU13">
    <cfRule type="containsText" priority="8" stopIfTrue="1" operator="containsText" text="AA">
      <formula>NOT(ISERROR(SEARCH("AA",AU5)))</formula>
    </cfRule>
    <cfRule type="containsText" dxfId="447" priority="9" operator="containsText" text="A">
      <formula>NOT(ISERROR(SEARCH("A",AU5)))</formula>
    </cfRule>
  </conditionalFormatting>
  <conditionalFormatting sqref="AT5:AT13">
    <cfRule type="aboveAverage" dxfId="446" priority="7"/>
  </conditionalFormatting>
  <conditionalFormatting sqref="AW5:AW13">
    <cfRule type="containsText" priority="5" stopIfTrue="1" operator="containsText" text="AA">
      <formula>NOT(ISERROR(SEARCH("AA",AW5)))</formula>
    </cfRule>
    <cfRule type="containsText" dxfId="445" priority="6" operator="containsText" text="A">
      <formula>NOT(ISERROR(SEARCH("A",AW5)))</formula>
    </cfRule>
  </conditionalFormatting>
  <conditionalFormatting sqref="AV5:AV13">
    <cfRule type="aboveAverage" dxfId="444" priority="2"/>
  </conditionalFormatting>
  <conditionalFormatting sqref="AY5:AY13">
    <cfRule type="containsText" priority="3" stopIfTrue="1" operator="containsText" text="AA">
      <formula>NOT(ISERROR(SEARCH("AA",AY5)))</formula>
    </cfRule>
    <cfRule type="containsText" dxfId="443" priority="4" operator="containsText" text="A">
      <formula>NOT(ISERROR(SEARCH("A",AY5)))</formula>
    </cfRule>
  </conditionalFormatting>
  <conditionalFormatting sqref="AX5:AX13">
    <cfRule type="aboveAverage" dxfId="442" priority="1"/>
  </conditionalFormatting>
  <conditionalFormatting sqref="A5:AX13">
    <cfRule type="expression" dxfId="441" priority="121">
      <formula>MOD(ROW(),2)=0</formula>
    </cfRule>
  </conditionalFormatting>
  <pageMargins left="0.5" right="0.5" top="0.5" bottom="0.5" header="0.3" footer="0.3"/>
  <pageSetup paperSize="5" scale="81"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023D2-6046-4154-A68D-04CD4CA16DC5}">
  <sheetPr>
    <pageSetUpPr fitToPage="1"/>
  </sheetPr>
  <dimension ref="A1:L34"/>
  <sheetViews>
    <sheetView zoomScaleNormal="100" workbookViewId="0">
      <selection activeCell="B2" sqref="B1:B1048576"/>
    </sheetView>
  </sheetViews>
  <sheetFormatPr defaultColWidth="9.109375" defaultRowHeight="13.2" x14ac:dyDescent="0.25"/>
  <cols>
    <col min="1" max="1" width="8.109375" style="67" customWidth="1"/>
    <col min="2" max="2" width="25.77734375" style="67" customWidth="1"/>
    <col min="3" max="3" width="9.109375" style="67" customWidth="1"/>
    <col min="4" max="4" width="9" style="67" customWidth="1"/>
    <col min="5" max="5" width="11.6640625" style="67" customWidth="1"/>
    <col min="6" max="9" width="6.6640625" style="67" customWidth="1"/>
    <col min="10" max="16384" width="9.109375" style="67"/>
  </cols>
  <sheetData>
    <row r="1" spans="1:9" s="209" customFormat="1" ht="30" customHeight="1" thickBot="1" x14ac:dyDescent="0.3">
      <c r="A1" s="681" t="s">
        <v>953</v>
      </c>
      <c r="B1" s="681"/>
      <c r="C1" s="681"/>
      <c r="D1" s="681"/>
      <c r="E1" s="681"/>
      <c r="F1" s="681"/>
      <c r="G1" s="681"/>
      <c r="H1" s="681"/>
      <c r="I1" s="681"/>
    </row>
    <row r="2" spans="1:9" ht="52.2" customHeight="1" x14ac:dyDescent="0.25">
      <c r="A2" s="107" t="s">
        <v>54</v>
      </c>
      <c r="B2" s="220" t="s">
        <v>149</v>
      </c>
      <c r="C2" s="115" t="s">
        <v>41</v>
      </c>
      <c r="D2" s="115" t="s">
        <v>55</v>
      </c>
      <c r="E2" s="221" t="s">
        <v>119</v>
      </c>
      <c r="F2" s="118" t="s">
        <v>961</v>
      </c>
      <c r="G2" s="119" t="s">
        <v>962</v>
      </c>
      <c r="H2" s="119" t="s">
        <v>963</v>
      </c>
      <c r="I2" s="119" t="s">
        <v>964</v>
      </c>
    </row>
    <row r="3" spans="1:9" ht="14.1" customHeight="1" x14ac:dyDescent="0.25">
      <c r="A3" s="410" t="s">
        <v>702</v>
      </c>
      <c r="B3" s="460" t="s">
        <v>954</v>
      </c>
      <c r="C3" s="497">
        <v>70.5</v>
      </c>
      <c r="D3" s="461">
        <v>12.9</v>
      </c>
      <c r="E3" s="462">
        <v>100</v>
      </c>
      <c r="F3" s="477">
        <v>71.748062250000004</v>
      </c>
      <c r="G3" s="478">
        <v>61.27843541</v>
      </c>
      <c r="H3" s="478">
        <v>69.112753150000003</v>
      </c>
      <c r="I3" s="478">
        <v>79.675480829999998</v>
      </c>
    </row>
    <row r="4" spans="1:9" ht="14.1" customHeight="1" x14ac:dyDescent="0.25">
      <c r="A4" s="410" t="s">
        <v>702</v>
      </c>
      <c r="B4" s="460" t="s">
        <v>955</v>
      </c>
      <c r="C4" s="498">
        <v>69.099999999999994</v>
      </c>
      <c r="D4" s="461">
        <v>13.1</v>
      </c>
      <c r="E4" s="463">
        <v>50</v>
      </c>
      <c r="F4" s="479">
        <v>69.666279329999995</v>
      </c>
      <c r="G4" s="480">
        <v>65.080118229999997</v>
      </c>
      <c r="H4" s="480">
        <v>69.735089700000003</v>
      </c>
      <c r="I4" s="480">
        <v>71.987957179999995</v>
      </c>
    </row>
    <row r="5" spans="1:9" ht="14.1" customHeight="1" x14ac:dyDescent="0.25">
      <c r="A5" s="410" t="s">
        <v>707</v>
      </c>
      <c r="B5" s="460" t="s">
        <v>1194</v>
      </c>
      <c r="C5" s="498">
        <v>67.900000000000006</v>
      </c>
      <c r="D5" s="461">
        <v>12.975</v>
      </c>
      <c r="E5" s="463">
        <v>75</v>
      </c>
      <c r="F5" s="479">
        <v>74.110967070000001</v>
      </c>
      <c r="G5" s="480">
        <v>50.931276230000002</v>
      </c>
      <c r="H5" s="480">
        <v>68.876470229999995</v>
      </c>
      <c r="I5" s="480">
        <v>77.805582920000006</v>
      </c>
    </row>
    <row r="6" spans="1:9" ht="14.1" customHeight="1" x14ac:dyDescent="0.25">
      <c r="A6" s="410" t="s">
        <v>707</v>
      </c>
      <c r="B6" s="460" t="s">
        <v>956</v>
      </c>
      <c r="C6" s="498">
        <v>67.8</v>
      </c>
      <c r="D6" s="461">
        <v>13.1</v>
      </c>
      <c r="E6" s="463">
        <v>75</v>
      </c>
      <c r="F6" s="479">
        <v>70.996492610000004</v>
      </c>
      <c r="G6" s="480">
        <v>54.215971179999997</v>
      </c>
      <c r="H6" s="480">
        <v>66.588967949999997</v>
      </c>
      <c r="I6" s="480">
        <v>79.410456060000001</v>
      </c>
    </row>
    <row r="7" spans="1:9" ht="14.1" customHeight="1" x14ac:dyDescent="0.25">
      <c r="A7" s="410" t="s">
        <v>707</v>
      </c>
      <c r="B7" s="460" t="s">
        <v>957</v>
      </c>
      <c r="C7" s="498">
        <v>66.400000000000006</v>
      </c>
      <c r="D7" s="461">
        <v>13.175000000000001</v>
      </c>
      <c r="E7" s="463">
        <v>25</v>
      </c>
      <c r="F7" s="479">
        <v>68.904910920000006</v>
      </c>
      <c r="G7" s="480">
        <v>55.059207999999998</v>
      </c>
      <c r="H7" s="480">
        <v>67.028352490000003</v>
      </c>
      <c r="I7" s="480">
        <v>74.747646840000002</v>
      </c>
    </row>
    <row r="8" spans="1:9" ht="14.1" customHeight="1" x14ac:dyDescent="0.25">
      <c r="A8" s="410" t="s">
        <v>707</v>
      </c>
      <c r="B8" s="460" t="s">
        <v>958</v>
      </c>
      <c r="C8" s="498">
        <v>65.900000000000006</v>
      </c>
      <c r="D8" s="461">
        <v>13.324999999999999</v>
      </c>
      <c r="E8" s="463">
        <v>50</v>
      </c>
      <c r="F8" s="479">
        <v>66.968223890000004</v>
      </c>
      <c r="G8" s="480">
        <v>51.601424600000001</v>
      </c>
      <c r="H8" s="480">
        <v>67.340631270000003</v>
      </c>
      <c r="I8" s="480">
        <v>77.873641239999998</v>
      </c>
    </row>
    <row r="9" spans="1:9" ht="14.1" customHeight="1" x14ac:dyDescent="0.25">
      <c r="A9" s="410" t="s">
        <v>704</v>
      </c>
      <c r="B9" s="460" t="s">
        <v>959</v>
      </c>
      <c r="C9" s="498">
        <v>64</v>
      </c>
      <c r="D9" s="461">
        <v>12.95</v>
      </c>
      <c r="E9" s="463">
        <v>0</v>
      </c>
      <c r="F9" s="479">
        <v>66.608188429999998</v>
      </c>
      <c r="G9" s="480">
        <v>54.342940669999997</v>
      </c>
      <c r="H9" s="480">
        <v>59.543295020000002</v>
      </c>
      <c r="I9" s="480">
        <v>75.473327119999993</v>
      </c>
    </row>
    <row r="10" spans="1:9" ht="14.1" customHeight="1" x14ac:dyDescent="0.25">
      <c r="A10" s="410" t="s">
        <v>704</v>
      </c>
      <c r="B10" s="460" t="s">
        <v>960</v>
      </c>
      <c r="C10" s="498">
        <v>63.2</v>
      </c>
      <c r="D10" s="461">
        <v>12.9</v>
      </c>
      <c r="E10" s="463">
        <v>0</v>
      </c>
      <c r="F10" s="479">
        <v>69.690832630000003</v>
      </c>
      <c r="G10" s="482">
        <v>50.806014849999997</v>
      </c>
      <c r="H10" s="482">
        <v>60.675205249999998</v>
      </c>
      <c r="I10" s="480">
        <v>71.498951790000007</v>
      </c>
    </row>
    <row r="11" spans="1:9" ht="15" customHeight="1" thickBot="1" x14ac:dyDescent="0.3">
      <c r="A11" s="51"/>
      <c r="B11" s="51" t="s">
        <v>12</v>
      </c>
      <c r="C11" s="110">
        <f>AVERAGE(C3:C10)</f>
        <v>66.850000000000009</v>
      </c>
      <c r="D11" s="110">
        <f>AVERAGE(D3:D10)</f>
        <v>13.053125000000001</v>
      </c>
      <c r="E11" s="337"/>
      <c r="F11" s="52">
        <f>AVERAGE(F3:F10)</f>
        <v>69.836744641250007</v>
      </c>
      <c r="G11" s="52">
        <f t="shared" ref="G11:I11" si="0">AVERAGE(G3:G10)</f>
        <v>55.414423646250007</v>
      </c>
      <c r="H11" s="52">
        <f t="shared" si="0"/>
        <v>66.112595632500003</v>
      </c>
      <c r="I11" s="52">
        <f t="shared" si="0"/>
        <v>76.059130497499993</v>
      </c>
    </row>
    <row r="12" spans="1:9" ht="11.85" customHeight="1" x14ac:dyDescent="0.25">
      <c r="A12" s="30"/>
      <c r="B12" s="68"/>
      <c r="C12" s="68"/>
      <c r="D12" s="69"/>
      <c r="E12" s="69"/>
      <c r="F12" s="70"/>
      <c r="G12" s="26"/>
      <c r="H12" s="26"/>
      <c r="I12" s="26"/>
    </row>
    <row r="13" spans="1:9" ht="11.85" customHeight="1" x14ac:dyDescent="0.25">
      <c r="A13" s="30"/>
      <c r="B13" s="72"/>
      <c r="C13" s="73"/>
      <c r="D13" s="69"/>
      <c r="E13" s="71"/>
      <c r="F13" s="71"/>
      <c r="G13" s="26"/>
      <c r="H13" s="26"/>
      <c r="I13" s="26"/>
    </row>
    <row r="14" spans="1:9" ht="11.85" customHeight="1" x14ac:dyDescent="0.25">
      <c r="A14" s="30"/>
      <c r="B14" s="74"/>
      <c r="C14" s="73"/>
      <c r="D14" s="69"/>
      <c r="E14" s="71"/>
      <c r="F14" s="71"/>
      <c r="G14" s="26"/>
      <c r="H14" s="26"/>
      <c r="I14" s="26"/>
    </row>
    <row r="15" spans="1:9" ht="11.85" customHeight="1" x14ac:dyDescent="0.25">
      <c r="A15" s="30"/>
      <c r="B15" s="73"/>
      <c r="C15" s="73"/>
      <c r="D15" s="73"/>
      <c r="E15" s="73"/>
      <c r="F15" s="73"/>
      <c r="G15" s="73"/>
      <c r="H15" s="73"/>
      <c r="I15" s="71"/>
    </row>
    <row r="16" spans="1:9" ht="11.85" customHeight="1" x14ac:dyDescent="0.25">
      <c r="A16" s="30"/>
      <c r="B16" s="75"/>
      <c r="C16" s="75"/>
      <c r="D16" s="75"/>
      <c r="E16" s="75"/>
      <c r="F16" s="75"/>
      <c r="G16" s="75"/>
      <c r="H16" s="75"/>
      <c r="I16" s="75"/>
    </row>
    <row r="17" spans="1:9" ht="11.85" customHeight="1" x14ac:dyDescent="0.25">
      <c r="A17" s="30"/>
    </row>
    <row r="18" spans="1:9" ht="11.85" customHeight="1" x14ac:dyDescent="0.25">
      <c r="A18" s="30"/>
    </row>
    <row r="19" spans="1:9" ht="11.85" customHeight="1" x14ac:dyDescent="0.25"/>
    <row r="20" spans="1:9" ht="11.85" customHeight="1" x14ac:dyDescent="0.25"/>
    <row r="21" spans="1:9" ht="11.85" customHeight="1" x14ac:dyDescent="0.25">
      <c r="G21" s="67" t="s">
        <v>27</v>
      </c>
    </row>
    <row r="22" spans="1:9" ht="11.85" customHeight="1" x14ac:dyDescent="0.25">
      <c r="F22" s="468"/>
    </row>
    <row r="23" spans="1:9" ht="11.85" customHeight="1" x14ac:dyDescent="0.25">
      <c r="F23" s="116"/>
      <c r="G23" s="116"/>
      <c r="H23" s="116"/>
      <c r="I23" s="116"/>
    </row>
    <row r="24" spans="1:9" ht="11.85" customHeight="1" x14ac:dyDescent="0.25"/>
    <row r="25" spans="1:9" ht="11.85" customHeight="1" x14ac:dyDescent="0.25"/>
    <row r="26" spans="1:9" ht="11.85" customHeight="1" x14ac:dyDescent="0.25">
      <c r="F26" s="25"/>
      <c r="G26" s="25"/>
      <c r="H26" s="25"/>
    </row>
    <row r="27" spans="1:9" ht="11.85" customHeight="1" x14ac:dyDescent="0.25"/>
    <row r="34" spans="12:12" x14ac:dyDescent="0.25">
      <c r="L34" s="67" t="s">
        <v>27</v>
      </c>
    </row>
  </sheetData>
  <mergeCells count="1">
    <mergeCell ref="A1:I1"/>
  </mergeCells>
  <conditionalFormatting sqref="A3:I10">
    <cfRule type="expression" dxfId="440" priority="127">
      <formula>MOD(ROW(),2)=0</formula>
    </cfRule>
  </conditionalFormatting>
  <conditionalFormatting sqref="F3:F10">
    <cfRule type="top10" dxfId="439" priority="12" rank="1"/>
  </conditionalFormatting>
  <conditionalFormatting sqref="G3:G10">
    <cfRule type="aboveAverage" dxfId="438" priority="11"/>
  </conditionalFormatting>
  <conditionalFormatting sqref="G3:G10">
    <cfRule type="top10" dxfId="437" priority="10" rank="1"/>
  </conditionalFormatting>
  <conditionalFormatting sqref="H3:H10">
    <cfRule type="aboveAverage" dxfId="436" priority="9"/>
  </conditionalFormatting>
  <conditionalFormatting sqref="H3:H10">
    <cfRule type="top10" dxfId="435" priority="8" rank="1"/>
  </conditionalFormatting>
  <conditionalFormatting sqref="I3:I10">
    <cfRule type="aboveAverage" dxfId="434" priority="7"/>
  </conditionalFormatting>
  <conditionalFormatting sqref="I3:I10">
    <cfRule type="top10" dxfId="433" priority="6" rank="1"/>
  </conditionalFormatting>
  <conditionalFormatting sqref="F3:F10">
    <cfRule type="aboveAverage" dxfId="432" priority="22"/>
  </conditionalFormatting>
  <conditionalFormatting sqref="A3:A10">
    <cfRule type="containsText" priority="3" stopIfTrue="1" operator="containsText" text="AA">
      <formula>NOT(ISERROR(SEARCH("AA",A3)))</formula>
    </cfRule>
    <cfRule type="containsText" dxfId="431" priority="4" operator="containsText" text="A">
      <formula>NOT(ISERROR(SEARCH("A",A3)))</formula>
    </cfRule>
  </conditionalFormatting>
  <conditionalFormatting sqref="C3:C10">
    <cfRule type="top10" dxfId="430" priority="1" rank="1"/>
  </conditionalFormatting>
  <conditionalFormatting sqref="C3:C10">
    <cfRule type="aboveAverage" dxfId="429" priority="2"/>
  </conditionalFormatting>
  <pageMargins left="0.5" right="0.5" top="0.5" bottom="0.5" header="0.3" footer="0.3"/>
  <pageSetup paperSize="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K22"/>
  <sheetViews>
    <sheetView zoomScaleNormal="100" workbookViewId="0">
      <selection activeCell="O31" sqref="O31"/>
    </sheetView>
  </sheetViews>
  <sheetFormatPr defaultColWidth="9.109375" defaultRowHeight="13.2" x14ac:dyDescent="0.25"/>
  <cols>
    <col min="1" max="1" width="25.77734375" style="18" customWidth="1"/>
    <col min="2" max="2" width="10.6640625" style="18" customWidth="1"/>
    <col min="3" max="10" width="10.44140625" style="18" customWidth="1"/>
    <col min="11" max="11" width="10.44140625" style="552" customWidth="1"/>
    <col min="12" max="16384" width="9.109375" style="18"/>
  </cols>
  <sheetData>
    <row r="1" spans="1:11" s="71" customFormat="1" ht="30" customHeight="1" thickBot="1" x14ac:dyDescent="0.3">
      <c r="A1" s="682" t="s">
        <v>1047</v>
      </c>
      <c r="B1" s="682"/>
      <c r="C1" s="682"/>
      <c r="D1" s="682"/>
      <c r="E1" s="682"/>
      <c r="F1" s="682"/>
      <c r="G1" s="682"/>
      <c r="H1" s="682"/>
      <c r="I1" s="682"/>
      <c r="J1" s="682"/>
      <c r="K1" s="682"/>
    </row>
    <row r="2" spans="1:11" ht="32.25" customHeight="1" x14ac:dyDescent="0.25">
      <c r="A2" s="53"/>
      <c r="B2" s="53"/>
      <c r="C2" s="683" t="s">
        <v>1210</v>
      </c>
      <c r="D2" s="684"/>
      <c r="E2" s="685"/>
      <c r="F2" s="686" t="s">
        <v>20</v>
      </c>
      <c r="G2" s="687"/>
      <c r="H2" s="688"/>
      <c r="I2" s="686" t="s">
        <v>21</v>
      </c>
      <c r="J2" s="687"/>
      <c r="K2" s="687"/>
    </row>
    <row r="3" spans="1:11" ht="47.1" customHeight="1" x14ac:dyDescent="0.25">
      <c r="A3" s="111" t="s">
        <v>149</v>
      </c>
      <c r="B3" s="112" t="s">
        <v>68</v>
      </c>
      <c r="C3" s="404" t="s">
        <v>41</v>
      </c>
      <c r="D3" s="403" t="s">
        <v>55</v>
      </c>
      <c r="E3" s="405" t="s">
        <v>691</v>
      </c>
      <c r="F3" s="273" t="s">
        <v>57</v>
      </c>
      <c r="G3" s="272" t="s">
        <v>55</v>
      </c>
      <c r="H3" s="274" t="s">
        <v>692</v>
      </c>
      <c r="I3" s="403" t="s">
        <v>56</v>
      </c>
      <c r="J3" s="403" t="s">
        <v>55</v>
      </c>
      <c r="K3" s="272" t="s">
        <v>692</v>
      </c>
    </row>
    <row r="4" spans="1:11" s="54" customFormat="1" ht="66" hidden="1" x14ac:dyDescent="0.25">
      <c r="A4" s="111" t="s">
        <v>149</v>
      </c>
      <c r="B4" s="112" t="s">
        <v>68</v>
      </c>
      <c r="C4" s="404" t="s">
        <v>117</v>
      </c>
      <c r="D4" s="403" t="s">
        <v>118</v>
      </c>
      <c r="E4" s="405" t="s">
        <v>693</v>
      </c>
      <c r="F4" s="504" t="s">
        <v>115</v>
      </c>
      <c r="G4" s="505" t="s">
        <v>116</v>
      </c>
      <c r="H4" s="274" t="s">
        <v>695</v>
      </c>
      <c r="I4" s="403" t="s">
        <v>113</v>
      </c>
      <c r="J4" s="403" t="s">
        <v>114</v>
      </c>
      <c r="K4" s="505" t="s">
        <v>694</v>
      </c>
    </row>
    <row r="5" spans="1:11" x14ac:dyDescent="0.25">
      <c r="A5" s="90" t="s">
        <v>277</v>
      </c>
      <c r="B5" s="90" t="s">
        <v>187</v>
      </c>
      <c r="C5" s="633">
        <f t="shared" ref="C5:D9" si="0">AVERAGE(I5,F5)</f>
        <v>62.671800000000005</v>
      </c>
      <c r="D5" s="92">
        <f t="shared" si="0"/>
        <v>13.1599</v>
      </c>
      <c r="E5" s="402" t="str">
        <f>IF(AND(K5="*",H5="*"),"*","")</f>
        <v>*</v>
      </c>
      <c r="F5" s="633">
        <v>57.443600000000004</v>
      </c>
      <c r="G5" s="92">
        <v>13.344799999999999</v>
      </c>
      <c r="H5" s="402" t="s">
        <v>1046</v>
      </c>
      <c r="I5" s="634">
        <v>67.900000000000006</v>
      </c>
      <c r="J5" s="91">
        <v>12.975</v>
      </c>
      <c r="K5" s="91" t="s">
        <v>1046</v>
      </c>
    </row>
    <row r="6" spans="1:11" x14ac:dyDescent="0.25">
      <c r="A6" s="90" t="s">
        <v>627</v>
      </c>
      <c r="B6" s="90" t="s">
        <v>187</v>
      </c>
      <c r="C6" s="633">
        <f t="shared" si="0"/>
        <v>61.633949999999999</v>
      </c>
      <c r="D6" s="92">
        <f t="shared" si="0"/>
        <v>12.831050000000001</v>
      </c>
      <c r="E6" s="402" t="str">
        <f>IF(AND(K6="*",H6="*"),"*","")</f>
        <v>*</v>
      </c>
      <c r="F6" s="633">
        <v>56.867899999999999</v>
      </c>
      <c r="G6" s="92">
        <v>12.4871</v>
      </c>
      <c r="H6" s="402" t="s">
        <v>1046</v>
      </c>
      <c r="I6" s="634">
        <v>66.400000000000006</v>
      </c>
      <c r="J6" s="91">
        <v>13.175000000000001</v>
      </c>
      <c r="K6" s="91" t="s">
        <v>1046</v>
      </c>
    </row>
    <row r="7" spans="1:11" x14ac:dyDescent="0.25">
      <c r="A7" s="455" t="s">
        <v>276</v>
      </c>
      <c r="B7" s="455" t="s">
        <v>187</v>
      </c>
      <c r="C7" s="635">
        <f t="shared" si="0"/>
        <v>61.534599999999998</v>
      </c>
      <c r="D7" s="456">
        <f t="shared" si="0"/>
        <v>12.7905</v>
      </c>
      <c r="E7" s="457" t="str">
        <f>IF(AND(K7="*",H7="*"),"*","")</f>
        <v/>
      </c>
      <c r="F7" s="635">
        <v>55.269199999999998</v>
      </c>
      <c r="G7" s="456">
        <v>12.481</v>
      </c>
      <c r="H7" s="457"/>
      <c r="I7" s="636">
        <v>67.8</v>
      </c>
      <c r="J7" s="458">
        <v>13.1</v>
      </c>
      <c r="K7" s="458" t="s">
        <v>1046</v>
      </c>
    </row>
    <row r="8" spans="1:11" x14ac:dyDescent="0.25">
      <c r="A8" s="455" t="s">
        <v>278</v>
      </c>
      <c r="B8" s="455" t="s">
        <v>187</v>
      </c>
      <c r="C8" s="635">
        <f t="shared" si="0"/>
        <v>60.710899999999995</v>
      </c>
      <c r="D8" s="456">
        <f t="shared" si="0"/>
        <v>13.055499999999999</v>
      </c>
      <c r="E8" s="457" t="str">
        <f>IF(AND(K8="*",H8="*"),"*","")</f>
        <v/>
      </c>
      <c r="F8" s="635">
        <v>52.321800000000003</v>
      </c>
      <c r="G8" s="456">
        <v>13.010999999999999</v>
      </c>
      <c r="H8" s="457"/>
      <c r="I8" s="636">
        <v>69.099999999999994</v>
      </c>
      <c r="J8" s="458">
        <v>13.1</v>
      </c>
      <c r="K8" s="458" t="s">
        <v>1046</v>
      </c>
    </row>
    <row r="9" spans="1:11" x14ac:dyDescent="0.25">
      <c r="A9" s="90" t="s">
        <v>313</v>
      </c>
      <c r="B9" s="90" t="s">
        <v>187</v>
      </c>
      <c r="C9" s="633">
        <f t="shared" si="0"/>
        <v>60.703949999999999</v>
      </c>
      <c r="D9" s="92">
        <f t="shared" si="0"/>
        <v>12.899049999999999</v>
      </c>
      <c r="E9" s="402" t="str">
        <f>IF(AND(K9="*",H9="*"),"*","")</f>
        <v/>
      </c>
      <c r="F9" s="633">
        <v>57.407899999999998</v>
      </c>
      <c r="G9" s="92">
        <v>12.848100000000001</v>
      </c>
      <c r="H9" s="402" t="s">
        <v>1046</v>
      </c>
      <c r="I9" s="634">
        <v>64</v>
      </c>
      <c r="J9" s="91">
        <v>12.95</v>
      </c>
      <c r="K9" s="91"/>
    </row>
    <row r="10" spans="1:11" ht="13.8" thickBot="1" x14ac:dyDescent="0.3">
      <c r="A10" s="108" t="s">
        <v>12</v>
      </c>
      <c r="B10" s="108"/>
      <c r="C10" s="637">
        <f>AVERAGE(C5:C9)</f>
        <v>61.451039999999999</v>
      </c>
      <c r="D10" s="109">
        <f>AVERAGE(D5:D9)</f>
        <v>12.9472</v>
      </c>
      <c r="E10" s="408"/>
      <c r="F10" s="637">
        <f>AVERAGE(F5:F9)</f>
        <v>55.862079999999992</v>
      </c>
      <c r="G10" s="109">
        <f>AVERAGE(G5:G9)</f>
        <v>12.834399999999999</v>
      </c>
      <c r="H10" s="408"/>
      <c r="I10" s="109">
        <f>AVERAGE(I5:I9)</f>
        <v>67.040000000000006</v>
      </c>
      <c r="J10" s="109">
        <f>AVERAGE(J5:J9)</f>
        <v>13.059999999999999</v>
      </c>
      <c r="K10" s="109"/>
    </row>
    <row r="11" spans="1:11" x14ac:dyDescent="0.25">
      <c r="A11" s="20"/>
      <c r="B11" s="20"/>
      <c r="C11" s="27"/>
      <c r="D11" s="19"/>
      <c r="E11" s="27"/>
      <c r="I11" s="17"/>
      <c r="J11" s="21"/>
    </row>
    <row r="12" spans="1:11" x14ac:dyDescent="0.25">
      <c r="I12" s="28"/>
    </row>
    <row r="13" spans="1:11" x14ac:dyDescent="0.25">
      <c r="A13" s="22"/>
      <c r="B13" s="22"/>
      <c r="C13" s="22"/>
      <c r="D13" s="22"/>
      <c r="E13" s="22"/>
      <c r="I13" s="28"/>
      <c r="J13" s="22"/>
    </row>
    <row r="14" spans="1:11" x14ac:dyDescent="0.25">
      <c r="A14" s="22"/>
      <c r="B14" s="22"/>
      <c r="C14" s="22"/>
      <c r="D14" s="22"/>
      <c r="E14" s="22"/>
      <c r="I14" s="28"/>
      <c r="J14" s="22"/>
    </row>
    <row r="15" spans="1:11" x14ac:dyDescent="0.25">
      <c r="A15" s="22"/>
      <c r="B15" s="22"/>
      <c r="C15" s="22"/>
      <c r="D15" s="22"/>
      <c r="I15" s="28"/>
      <c r="J15" s="22"/>
    </row>
    <row r="16" spans="1:11" x14ac:dyDescent="0.25">
      <c r="A16" s="22"/>
      <c r="B16" s="22"/>
      <c r="C16" s="22"/>
      <c r="D16" s="22"/>
      <c r="E16" s="23"/>
      <c r="I16" s="28"/>
      <c r="J16" s="22"/>
    </row>
    <row r="17" spans="1:10" x14ac:dyDescent="0.25">
      <c r="A17" s="22"/>
      <c r="B17" s="22"/>
      <c r="C17" s="22"/>
      <c r="D17" s="22"/>
      <c r="E17" s="22"/>
      <c r="I17" s="28"/>
      <c r="J17" s="22"/>
    </row>
    <row r="18" spans="1:10" x14ac:dyDescent="0.25">
      <c r="A18" s="22"/>
      <c r="B18" s="22"/>
      <c r="C18" s="22"/>
      <c r="D18" s="22"/>
      <c r="E18" s="22"/>
      <c r="I18" s="28"/>
      <c r="J18" s="22"/>
    </row>
    <row r="19" spans="1:10" ht="15.6" x14ac:dyDescent="0.25">
      <c r="A19" s="29"/>
      <c r="B19" s="29"/>
      <c r="C19" s="29"/>
      <c r="D19" s="29"/>
      <c r="E19" s="29"/>
      <c r="I19" s="29"/>
      <c r="J19" s="29"/>
    </row>
    <row r="22" spans="1:10" x14ac:dyDescent="0.25">
      <c r="J22" s="93" t="s">
        <v>27</v>
      </c>
    </row>
  </sheetData>
  <sortState ref="A5:K9">
    <sortCondition descending="1" ref="C5:C9"/>
  </sortState>
  <mergeCells count="4">
    <mergeCell ref="A1:K1"/>
    <mergeCell ref="C2:E2"/>
    <mergeCell ref="I2:K2"/>
    <mergeCell ref="F2:H2"/>
  </mergeCells>
  <conditionalFormatting sqref="A5:K9">
    <cfRule type="expression" dxfId="428" priority="1">
      <formula>MOD(ROW(),2)=0</formula>
    </cfRule>
  </conditionalFormatting>
  <pageMargins left="0.5" right="0.5" top="0.5" bottom="0.5" header="0.3" footer="0.3"/>
  <pageSetup paperSize="5"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1DCC4704475C34092B8DB587E3AD04D" ma:contentTypeVersion="13" ma:contentTypeDescription="Create a new document." ma:contentTypeScope="" ma:versionID="90ec59e82a3ac7ce2e44d127c24bb44d">
  <xsd:schema xmlns:xsd="http://www.w3.org/2001/XMLSchema" xmlns:xs="http://www.w3.org/2001/XMLSchema" xmlns:p="http://schemas.microsoft.com/office/2006/metadata/properties" xmlns:ns3="07b31f68-5196-40e2-ba8b-033c5f3717f5" xmlns:ns4="5f803d70-3c8f-4bcc-b1ae-dcbbe483775e" targetNamespace="http://schemas.microsoft.com/office/2006/metadata/properties" ma:root="true" ma:fieldsID="b6c466765aa4bb365ce9f7468ddcc589" ns3:_="" ns4:_="">
    <xsd:import namespace="07b31f68-5196-40e2-ba8b-033c5f3717f5"/>
    <xsd:import namespace="5f803d70-3c8f-4bcc-b1ae-dcbbe483775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31f68-5196-40e2-ba8b-033c5f3717f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f803d70-3c8f-4bcc-b1ae-dcbbe483775e"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236EBC-EFC7-41F4-BDE9-FED9584436EF}">
  <ds:schemaRefs>
    <ds:schemaRef ds:uri="http://schemas.microsoft.com/office/2006/documentManagement/types"/>
    <ds:schemaRef ds:uri="5f803d70-3c8f-4bcc-b1ae-dcbbe483775e"/>
    <ds:schemaRef ds:uri="http://schemas.microsoft.com/office/2006/metadata/properties"/>
    <ds:schemaRef ds:uri="http://purl.org/dc/elements/1.1/"/>
    <ds:schemaRef ds:uri="http://schemas.microsoft.com/office/infopath/2007/PartnerControls"/>
    <ds:schemaRef ds:uri="http://purl.org/dc/terms/"/>
    <ds:schemaRef ds:uri="http://www.w3.org/XML/1998/namespace"/>
    <ds:schemaRef ds:uri="http://purl.org/dc/dcmitype/"/>
    <ds:schemaRef ds:uri="07b31f68-5196-40e2-ba8b-033c5f3717f5"/>
    <ds:schemaRef ds:uri="http://schemas.openxmlformats.org/package/2006/metadata/core-properties"/>
  </ds:schemaRefs>
</ds:datastoreItem>
</file>

<file path=customXml/itemProps2.xml><?xml version="1.0" encoding="utf-8"?>
<ds:datastoreItem xmlns:ds="http://schemas.openxmlformats.org/officeDocument/2006/customXml" ds:itemID="{83E0A93A-6255-4A6B-8CD1-7FAEE901E17F}">
  <ds:schemaRefs>
    <ds:schemaRef ds:uri="http://schemas.microsoft.com/sharepoint/v3/contenttype/forms"/>
  </ds:schemaRefs>
</ds:datastoreItem>
</file>

<file path=customXml/itemProps3.xml><?xml version="1.0" encoding="utf-8"?>
<ds:datastoreItem xmlns:ds="http://schemas.openxmlformats.org/officeDocument/2006/customXml" ds:itemID="{88049540-9032-4516-91EA-30ADD0ED87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b31f68-5196-40e2-ba8b-033c5f3717f5"/>
    <ds:schemaRef ds:uri="5f803d70-3c8f-4bcc-b1ae-dcbbe48377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39</vt:i4>
      </vt:variant>
    </vt:vector>
  </HeadingPairs>
  <TitlesOfParts>
    <vt:vector size="74" baseType="lpstr">
      <vt:lpstr>TOC</vt:lpstr>
      <vt:lpstr>2020 REC Location Info</vt:lpstr>
      <vt:lpstr>2020 County Location Info</vt:lpstr>
      <vt:lpstr>2020 A group</vt:lpstr>
      <vt:lpstr>2020 MG-3 Ag </vt:lpstr>
      <vt:lpstr>2020 MG-3 Qual</vt:lpstr>
      <vt:lpstr>2020 MG-3 Loc </vt:lpstr>
      <vt:lpstr>2020 MG-3 County R2X</vt:lpstr>
      <vt:lpstr>2020 MG-3 vs Strip Trials</vt:lpstr>
      <vt:lpstr>2020 RR3 Disease </vt:lpstr>
      <vt:lpstr>2020 MG-4E Ag</vt:lpstr>
      <vt:lpstr>2020 MG-4E Qual</vt:lpstr>
      <vt:lpstr>2020 MG-4E Loc</vt:lpstr>
      <vt:lpstr>2020 MG-4E County R2X</vt:lpstr>
      <vt:lpstr>2020 MG-4E County LL</vt:lpstr>
      <vt:lpstr>2020 MG-4E vs Strip Trials</vt:lpstr>
      <vt:lpstr>2020 RR4E Disease </vt:lpstr>
      <vt:lpstr>2020 LL4E Disease</vt:lpstr>
      <vt:lpstr>2020 MG-4L Ag</vt:lpstr>
      <vt:lpstr>2020 MG-4L Qual</vt:lpstr>
      <vt:lpstr>2020 MG-4L Loc</vt:lpstr>
      <vt:lpstr>2020 MG-4L County R2X</vt:lpstr>
      <vt:lpstr>2020 MG-4L County LL</vt:lpstr>
      <vt:lpstr>2020 MG-4L vs Strip Trials</vt:lpstr>
      <vt:lpstr>2020 RR4L Disease</vt:lpstr>
      <vt:lpstr>2020 LL4L Disease</vt:lpstr>
      <vt:lpstr>2020 MG-5E Ag</vt:lpstr>
      <vt:lpstr>2020 MG-5E Qual</vt:lpstr>
      <vt:lpstr>2020 MG-5E Loc</vt:lpstr>
      <vt:lpstr>2020 MG-5E County R2X</vt:lpstr>
      <vt:lpstr>2020 MG-5E vs Strip Trials</vt:lpstr>
      <vt:lpstr>2020 RR5E Disease</vt:lpstr>
      <vt:lpstr>2020 Soybean Traits &amp; Entries</vt:lpstr>
      <vt:lpstr>2020 Soybean Company Contacts</vt:lpstr>
      <vt:lpstr>2020 Soybean Trait Abbr</vt:lpstr>
      <vt:lpstr>'2020 A group'!Print_Area</vt:lpstr>
      <vt:lpstr>'2020 LL4E Disease'!Print_Area</vt:lpstr>
      <vt:lpstr>'2020 LL4L Disease'!Print_Area</vt:lpstr>
      <vt:lpstr>'2020 MG-3 Ag '!Print_Area</vt:lpstr>
      <vt:lpstr>'2020 MG-3 County R2X'!Print_Area</vt:lpstr>
      <vt:lpstr>'2020 MG-3 Loc '!Print_Area</vt:lpstr>
      <vt:lpstr>'2020 MG-3 Qual'!Print_Area</vt:lpstr>
      <vt:lpstr>'2020 MG-3 vs Strip Trials'!Print_Area</vt:lpstr>
      <vt:lpstr>'2020 MG-4E Ag'!Print_Area</vt:lpstr>
      <vt:lpstr>'2020 MG-4E County LL'!Print_Area</vt:lpstr>
      <vt:lpstr>'2020 MG-4E County R2X'!Print_Area</vt:lpstr>
      <vt:lpstr>'2020 MG-4E Loc'!Print_Area</vt:lpstr>
      <vt:lpstr>'2020 MG-4E Qual'!Print_Area</vt:lpstr>
      <vt:lpstr>'2020 MG-4E vs Strip Trials'!Print_Area</vt:lpstr>
      <vt:lpstr>'2020 MG-4L Ag'!Print_Area</vt:lpstr>
      <vt:lpstr>'2020 MG-4L County LL'!Print_Area</vt:lpstr>
      <vt:lpstr>'2020 MG-4L County R2X'!Print_Area</vt:lpstr>
      <vt:lpstr>'2020 MG-4L Loc'!Print_Area</vt:lpstr>
      <vt:lpstr>'2020 MG-4L Qual'!Print_Area</vt:lpstr>
      <vt:lpstr>'2020 MG-4L vs Strip Trials'!Print_Area</vt:lpstr>
      <vt:lpstr>'2020 MG-5E Ag'!Print_Area</vt:lpstr>
      <vt:lpstr>'2020 MG-5E County R2X'!Print_Area</vt:lpstr>
      <vt:lpstr>'2020 MG-5E Loc'!Print_Area</vt:lpstr>
      <vt:lpstr>'2020 MG-5E Qual'!Print_Area</vt:lpstr>
      <vt:lpstr>'2020 MG-5E vs Strip Trials'!Print_Area</vt:lpstr>
      <vt:lpstr>'2020 REC Location Info'!Print_Area</vt:lpstr>
      <vt:lpstr>'2020 RR3 Disease '!Print_Area</vt:lpstr>
      <vt:lpstr>'2020 RR4E Disease '!Print_Area</vt:lpstr>
      <vt:lpstr>'2020 RR4L Disease'!Print_Area</vt:lpstr>
      <vt:lpstr>'2020 RR5E Disease'!Print_Area</vt:lpstr>
      <vt:lpstr>'2020 Soybean Company Contacts'!Print_Area</vt:lpstr>
      <vt:lpstr>'2020 Soybean Trait Abbr'!Print_Area</vt:lpstr>
      <vt:lpstr>'2020 Soybean Traits &amp; Entries'!Print_Area</vt:lpstr>
      <vt:lpstr>'2020 A group'!Print_Titles</vt:lpstr>
      <vt:lpstr>'2020 MG-4L Ag'!Print_Titles</vt:lpstr>
      <vt:lpstr>'2020 MG-4L Loc'!Print_Titles</vt:lpstr>
      <vt:lpstr>'2020 MG-4L Qual'!Print_Titles</vt:lpstr>
      <vt:lpstr>'2020 Soybean Traits &amp; Entries'!Print_Titles</vt:lpstr>
      <vt:lpstr>VL_SOY_2020</vt:lpstr>
    </vt:vector>
  </TitlesOfParts>
  <Company>University of Tennessee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D. Johnson</dc:creator>
  <cp:lastModifiedBy>VRS</cp:lastModifiedBy>
  <cp:lastPrinted>2020-12-10T14:06:25Z</cp:lastPrinted>
  <dcterms:created xsi:type="dcterms:W3CDTF">2003-11-14T13:04:45Z</dcterms:created>
  <dcterms:modified xsi:type="dcterms:W3CDTF">2020-12-10T17:52:39Z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0x01010011DCC4704475C34092B8DB587E3AD04D</vt:lpwstr>
  </property>
</Properties>
</file>